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45" yWindow="2310" windowWidth="10815" windowHeight="7410" tabRatio="904"/>
  </bookViews>
  <sheets>
    <sheet name="Total Allocation" sheetId="43" r:id="rId1"/>
    <sheet name="Aero 1000" sheetId="38" r:id="rId2"/>
    <sheet name="Aero Appr" sheetId="25" r:id="rId3"/>
    <sheet name="HEET" sheetId="26" r:id="rId4"/>
    <sheet name="U Contr" sheetId="28" r:id="rId5"/>
    <sheet name="WRT" sheetId="16" r:id="rId6"/>
    <sheet name="Excl Int'l" sheetId="41" r:id="rId7"/>
    <sheet name="Base Enrollments" sheetId="35" r:id="rId8"/>
    <sheet name="DEAB 16-17" sheetId="44" r:id="rId9"/>
    <sheet name="Weighted by Qtr" sheetId="54" r:id="rId10"/>
    <sheet name="Weighted by Cat." sheetId="58" r:id="rId11"/>
    <sheet name="Data" sheetId="47" state="hidden" r:id="rId12"/>
    <sheet name="Fall Qtr. Est." sheetId="49" state="hidden" r:id="rId13"/>
    <sheet name="Fall-Off Rates" sheetId="46" state="hidden" r:id="rId14"/>
  </sheets>
  <definedNames>
    <definedName name="_" localSheetId="13" hidden="1">#REF!</definedName>
    <definedName name="_" localSheetId="10" hidden="1">#REF!</definedName>
    <definedName name="_" hidden="1">#REF!</definedName>
    <definedName name="_xlnm._FilterDatabase" localSheetId="11" hidden="1">Data!$A$1:$R$1068</definedName>
    <definedName name="_Key1" localSheetId="1" hidden="1">#REF!</definedName>
    <definedName name="_Key1" localSheetId="2" hidden="1">#REF!</definedName>
    <definedName name="_Key1" localSheetId="7" hidden="1">#REF!</definedName>
    <definedName name="_Key1" localSheetId="8" hidden="1">#REF!</definedName>
    <definedName name="_Key1" localSheetId="3" hidden="1">#REF!</definedName>
    <definedName name="_Key1" localSheetId="4" hidden="1">#REF!</definedName>
    <definedName name="_Key1" localSheetId="10" hidden="1">#REF!</definedName>
    <definedName name="_Key1" hidden="1">#REF!</definedName>
    <definedName name="_Key2" localSheetId="1" hidden="1">#REF!</definedName>
    <definedName name="_Key2" localSheetId="2" hidden="1">#REF!</definedName>
    <definedName name="_Key2" localSheetId="7" hidden="1">#REF!</definedName>
    <definedName name="_Key2" localSheetId="8" hidden="1">#REF!</definedName>
    <definedName name="_Key2" localSheetId="3" hidden="1">#REF!</definedName>
    <definedName name="_Key2" localSheetId="4" hidden="1">#REF!</definedName>
    <definedName name="_Key2" localSheetId="10" hidden="1">#REF!</definedName>
    <definedName name="_Key2" hidden="1">#REF!</definedName>
    <definedName name="_Order1" hidden="1">255</definedName>
    <definedName name="_Sort" localSheetId="1" hidden="1">#REF!</definedName>
    <definedName name="_Sort" localSheetId="2" hidden="1">#REF!</definedName>
    <definedName name="_Sort" localSheetId="7" hidden="1">#REF!</definedName>
    <definedName name="_Sort" localSheetId="8" hidden="1">#REF!</definedName>
    <definedName name="_Sort" localSheetId="3" hidden="1">#REF!</definedName>
    <definedName name="_Sort" localSheetId="4" hidden="1">#REF!</definedName>
    <definedName name="_Sort" localSheetId="10" hidden="1">#REF!</definedName>
    <definedName name="_Sort" hidden="1">#REF!</definedName>
    <definedName name="_Sort1" localSheetId="1" hidden="1">#REF!</definedName>
    <definedName name="_Sort1" localSheetId="2" hidden="1">#REF!</definedName>
    <definedName name="_Sort1" localSheetId="7" hidden="1">#REF!</definedName>
    <definedName name="_Sort1" localSheetId="8" hidden="1">#REF!</definedName>
    <definedName name="_Sort1" localSheetId="3" hidden="1">#REF!</definedName>
    <definedName name="_Sort1" localSheetId="4" hidden="1">#REF!</definedName>
    <definedName name="_Sort1" localSheetId="10" hidden="1">#REF!</definedName>
    <definedName name="_Sort1" hidden="1">#REF!</definedName>
    <definedName name="_xlnm.Print_Area" localSheetId="1">'Aero 1000'!$A$1:$S$39</definedName>
    <definedName name="_xlnm.Print_Area" localSheetId="2">'Aero Appr'!$A$1:$P$39</definedName>
    <definedName name="_xlnm.Print_Area" localSheetId="7">'Base Enrollments'!$A$1:$U$44</definedName>
    <definedName name="_xlnm.Print_Area" localSheetId="8">'DEAB 16-17'!$A$1:$Q$41</definedName>
    <definedName name="_xlnm.Print_Area" localSheetId="6">'Excl Int''l'!$A$1:$S$42</definedName>
    <definedName name="_xlnm.Print_Area" localSheetId="13">'Fall-Off Rates'!$A$1:$O$36</definedName>
    <definedName name="_xlnm.Print_Area" localSheetId="3">HEET!$A$1:$P$39</definedName>
    <definedName name="_xlnm.Print_Area" localSheetId="0">'Total Allocation'!$A$1:$Y$41</definedName>
    <definedName name="_xlnm.Print_Area" localSheetId="4">'U Contr'!$A$1:$P$42</definedName>
    <definedName name="_xlnm.Print_Area" localSheetId="10">'Weighted by Cat.'!$A$1:$O$42</definedName>
    <definedName name="_xlnm.Print_Area" localSheetId="9">'Weighted by Qtr'!$A$1:$O$41</definedName>
    <definedName name="_xlnm.Print_Area" localSheetId="5">WRT!$A$1:$P$42</definedName>
  </definedNames>
  <calcPr calcId="145621"/>
</workbook>
</file>

<file path=xl/calcChain.xml><?xml version="1.0" encoding="utf-8"?>
<calcChain xmlns="http://schemas.openxmlformats.org/spreadsheetml/2006/main">
  <c r="D7" i="58" l="1"/>
  <c r="O10" i="44" l="1"/>
  <c r="I19" i="44" l="1"/>
  <c r="X37" i="43" l="1"/>
  <c r="V37" i="43"/>
  <c r="W37" i="43"/>
  <c r="V3" i="47" l="1"/>
  <c r="K10" i="58" l="1"/>
  <c r="K14" i="58"/>
  <c r="K18" i="58"/>
  <c r="K22" i="58"/>
  <c r="K26" i="58"/>
  <c r="K30" i="58"/>
  <c r="K34" i="58"/>
  <c r="K38" i="58"/>
  <c r="K11" i="58"/>
  <c r="K15" i="58"/>
  <c r="K19" i="58"/>
  <c r="K23" i="58"/>
  <c r="K27" i="58"/>
  <c r="K31" i="58"/>
  <c r="K35" i="58"/>
  <c r="K12" i="58"/>
  <c r="K16" i="58"/>
  <c r="K20" i="58"/>
  <c r="K24" i="58"/>
  <c r="K28" i="58"/>
  <c r="K32" i="58"/>
  <c r="K36" i="58"/>
  <c r="K9" i="58"/>
  <c r="K13" i="58"/>
  <c r="K17" i="58"/>
  <c r="K21" i="58"/>
  <c r="K25" i="58"/>
  <c r="K29" i="58"/>
  <c r="K33" i="58"/>
  <c r="K37" i="58"/>
  <c r="I10" i="54"/>
  <c r="I11" i="54"/>
  <c r="I12"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L9" i="54"/>
  <c r="L10" i="54"/>
  <c r="L13" i="54"/>
  <c r="L15" i="54"/>
  <c r="L18" i="54"/>
  <c r="L22" i="54"/>
  <c r="L24" i="54"/>
  <c r="L27" i="54"/>
  <c r="L30" i="54"/>
  <c r="L33" i="54"/>
  <c r="L36" i="54"/>
  <c r="L38" i="54"/>
  <c r="J10" i="54"/>
  <c r="J11" i="54"/>
  <c r="J12" i="54"/>
  <c r="J13" i="54"/>
  <c r="J14" i="54"/>
  <c r="J15" i="54"/>
  <c r="J16" i="54"/>
  <c r="J17" i="54"/>
  <c r="J18" i="54"/>
  <c r="J19" i="54"/>
  <c r="J20" i="54"/>
  <c r="J21" i="54"/>
  <c r="J22" i="54"/>
  <c r="J23" i="54"/>
  <c r="J24" i="54"/>
  <c r="J25" i="54"/>
  <c r="J26" i="54"/>
  <c r="J27" i="54"/>
  <c r="J28" i="54"/>
  <c r="J29" i="54"/>
  <c r="J30" i="54"/>
  <c r="J31" i="54"/>
  <c r="J32" i="54"/>
  <c r="J33" i="54"/>
  <c r="J34" i="54"/>
  <c r="J35" i="54"/>
  <c r="J36" i="54"/>
  <c r="J37" i="54"/>
  <c r="J38" i="54"/>
  <c r="K9" i="54"/>
  <c r="L12" i="54"/>
  <c r="L16" i="54"/>
  <c r="L19" i="54"/>
  <c r="L21" i="54"/>
  <c r="L25" i="54"/>
  <c r="L28" i="54"/>
  <c r="L32" i="54"/>
  <c r="L35" i="54"/>
  <c r="K10" i="54"/>
  <c r="K11" i="54"/>
  <c r="K12" i="54"/>
  <c r="K13" i="54"/>
  <c r="K14" i="54"/>
  <c r="K15" i="54"/>
  <c r="K16" i="54"/>
  <c r="K17" i="54"/>
  <c r="K18" i="54"/>
  <c r="K19" i="54"/>
  <c r="K20" i="54"/>
  <c r="K21" i="54"/>
  <c r="K22" i="54"/>
  <c r="K23" i="54"/>
  <c r="K24" i="54"/>
  <c r="K25" i="54"/>
  <c r="K26" i="54"/>
  <c r="K27" i="54"/>
  <c r="K28" i="54"/>
  <c r="K29" i="54"/>
  <c r="K30" i="54"/>
  <c r="K31" i="54"/>
  <c r="K32" i="54"/>
  <c r="K33" i="54"/>
  <c r="K34" i="54"/>
  <c r="K35" i="54"/>
  <c r="K36" i="54"/>
  <c r="K37" i="54"/>
  <c r="K38" i="54"/>
  <c r="L11" i="54"/>
  <c r="L14" i="54"/>
  <c r="L17" i="54"/>
  <c r="L20" i="54"/>
  <c r="L23" i="54"/>
  <c r="L26" i="54"/>
  <c r="L29" i="54"/>
  <c r="L31" i="54"/>
  <c r="L34" i="54"/>
  <c r="L37" i="54"/>
  <c r="J12" i="58"/>
  <c r="J16" i="58"/>
  <c r="J20" i="58"/>
  <c r="J24" i="58"/>
  <c r="J28" i="58"/>
  <c r="J32" i="58"/>
  <c r="J36" i="58"/>
  <c r="I9" i="58"/>
  <c r="I13" i="58"/>
  <c r="I17" i="58"/>
  <c r="I21" i="58"/>
  <c r="I25" i="58"/>
  <c r="I29" i="58"/>
  <c r="I33" i="58"/>
  <c r="I37" i="58"/>
  <c r="N11" i="58"/>
  <c r="N15" i="58"/>
  <c r="N19" i="58"/>
  <c r="N23" i="58"/>
  <c r="N27" i="58"/>
  <c r="N31" i="58"/>
  <c r="N35" i="58"/>
  <c r="N9" i="58"/>
  <c r="N13" i="54"/>
  <c r="N17" i="54"/>
  <c r="N21" i="54"/>
  <c r="N25" i="54"/>
  <c r="N29" i="54"/>
  <c r="N33" i="54"/>
  <c r="N37" i="54"/>
  <c r="N12" i="58"/>
  <c r="N20" i="58"/>
  <c r="N32" i="58"/>
  <c r="N10" i="54"/>
  <c r="N22" i="54"/>
  <c r="N34" i="54"/>
  <c r="J13" i="58"/>
  <c r="J17" i="58"/>
  <c r="J21" i="58"/>
  <c r="J25" i="58"/>
  <c r="J29" i="58"/>
  <c r="J33" i="58"/>
  <c r="J37" i="58"/>
  <c r="I10" i="58"/>
  <c r="I14" i="58"/>
  <c r="I18" i="58"/>
  <c r="I22" i="58"/>
  <c r="I26" i="58"/>
  <c r="I30" i="58"/>
  <c r="I38" i="58"/>
  <c r="N16" i="58"/>
  <c r="N28" i="58"/>
  <c r="N14" i="54"/>
  <c r="N30" i="54"/>
  <c r="N25" i="58"/>
  <c r="N11" i="54"/>
  <c r="N23" i="54"/>
  <c r="N31" i="54"/>
  <c r="J10" i="58"/>
  <c r="J14" i="58"/>
  <c r="J18" i="58"/>
  <c r="J22" i="58"/>
  <c r="J26" i="58"/>
  <c r="J30" i="58"/>
  <c r="J34" i="58"/>
  <c r="J38" i="58"/>
  <c r="I11" i="58"/>
  <c r="I15" i="58"/>
  <c r="I19" i="58"/>
  <c r="I23" i="58"/>
  <c r="I27" i="58"/>
  <c r="I31" i="58"/>
  <c r="I35" i="58"/>
  <c r="N13" i="58"/>
  <c r="N21" i="58"/>
  <c r="N33" i="58"/>
  <c r="N15" i="54"/>
  <c r="N9" i="54"/>
  <c r="J11" i="58"/>
  <c r="J15" i="58"/>
  <c r="J19" i="58"/>
  <c r="J23" i="58"/>
  <c r="J27" i="58"/>
  <c r="J31" i="58"/>
  <c r="J35" i="58"/>
  <c r="J9" i="58"/>
  <c r="I12" i="58"/>
  <c r="I16" i="58"/>
  <c r="I20" i="58"/>
  <c r="I24" i="58"/>
  <c r="I28" i="58"/>
  <c r="I32" i="58"/>
  <c r="I36" i="58"/>
  <c r="N10" i="58"/>
  <c r="N14" i="58"/>
  <c r="N18" i="58"/>
  <c r="N22" i="58"/>
  <c r="N26" i="58"/>
  <c r="N30" i="58"/>
  <c r="N34" i="58"/>
  <c r="N38" i="58"/>
  <c r="N12" i="54"/>
  <c r="N16" i="54"/>
  <c r="N20" i="54"/>
  <c r="N24" i="54"/>
  <c r="N28" i="54"/>
  <c r="N32" i="54"/>
  <c r="N36" i="54"/>
  <c r="I34" i="58"/>
  <c r="N24" i="58"/>
  <c r="N36" i="58"/>
  <c r="N18" i="54"/>
  <c r="N26" i="54"/>
  <c r="N38" i="54"/>
  <c r="N17" i="58"/>
  <c r="N29" i="58"/>
  <c r="N37" i="58"/>
  <c r="N19" i="54"/>
  <c r="N27" i="54"/>
  <c r="N35" i="54"/>
  <c r="K56" i="16"/>
  <c r="K48" i="26"/>
  <c r="K16" i="26"/>
  <c r="K28" i="26"/>
  <c r="K6" i="26"/>
  <c r="K48" i="25"/>
  <c r="K10" i="25"/>
  <c r="K18" i="25"/>
  <c r="K26" i="25"/>
  <c r="K34" i="25"/>
  <c r="N51" i="38"/>
  <c r="N8" i="38"/>
  <c r="N16" i="38"/>
  <c r="N10" i="41"/>
  <c r="N14" i="41"/>
  <c r="N18" i="41"/>
  <c r="N22" i="41"/>
  <c r="N26" i="41"/>
  <c r="N30" i="41"/>
  <c r="N34" i="41"/>
  <c r="N38" i="41"/>
  <c r="K54" i="16"/>
  <c r="K49" i="16"/>
  <c r="K9" i="16"/>
  <c r="K13" i="16"/>
  <c r="K17" i="16"/>
  <c r="K21" i="16"/>
  <c r="K25" i="16"/>
  <c r="K29" i="16"/>
  <c r="K33" i="16"/>
  <c r="K57" i="26"/>
  <c r="K52" i="26"/>
  <c r="J57" i="26"/>
  <c r="J52" i="26"/>
  <c r="K9" i="26"/>
  <c r="N11" i="41"/>
  <c r="N15" i="41"/>
  <c r="N19" i="41"/>
  <c r="N23" i="41"/>
  <c r="N27" i="41"/>
  <c r="N31" i="41"/>
  <c r="N35" i="41"/>
  <c r="N9" i="41"/>
  <c r="K53" i="16"/>
  <c r="K48" i="16"/>
  <c r="K10" i="16"/>
  <c r="K14" i="16"/>
  <c r="K18" i="16"/>
  <c r="K22" i="16"/>
  <c r="K26" i="16"/>
  <c r="K30" i="16"/>
  <c r="K34" i="16"/>
  <c r="K56" i="26"/>
  <c r="K51" i="26"/>
  <c r="J56" i="26"/>
  <c r="J51" i="26"/>
  <c r="N12" i="41"/>
  <c r="N16" i="41"/>
  <c r="N20" i="41"/>
  <c r="N24" i="41"/>
  <c r="N28" i="41"/>
  <c r="N32" i="41"/>
  <c r="N36" i="41"/>
  <c r="K57" i="16"/>
  <c r="K52" i="16"/>
  <c r="K7" i="16"/>
  <c r="K11" i="16"/>
  <c r="K15" i="16"/>
  <c r="K19" i="16"/>
  <c r="K23" i="16"/>
  <c r="K27" i="16"/>
  <c r="K31" i="16"/>
  <c r="K35" i="16"/>
  <c r="K54" i="26"/>
  <c r="K49" i="26"/>
  <c r="J54" i="26"/>
  <c r="K7" i="26"/>
  <c r="K11" i="26"/>
  <c r="K15" i="26"/>
  <c r="K19" i="26"/>
  <c r="K23" i="26"/>
  <c r="K27" i="26"/>
  <c r="K31" i="26"/>
  <c r="K35" i="26"/>
  <c r="K54" i="25"/>
  <c r="K49" i="25"/>
  <c r="J54" i="25"/>
  <c r="J49" i="25"/>
  <c r="K9" i="25"/>
  <c r="K13" i="25"/>
  <c r="K17" i="25"/>
  <c r="K21" i="25"/>
  <c r="K25" i="25"/>
  <c r="K29" i="25"/>
  <c r="K33" i="25"/>
  <c r="N57" i="38"/>
  <c r="N52" i="38"/>
  <c r="M57" i="38"/>
  <c r="M52" i="38"/>
  <c r="N7" i="38"/>
  <c r="N11" i="38"/>
  <c r="N15" i="38"/>
  <c r="N19" i="38"/>
  <c r="N23" i="38"/>
  <c r="N27" i="38"/>
  <c r="N31" i="38"/>
  <c r="N35" i="38"/>
  <c r="N13" i="41"/>
  <c r="N17" i="41"/>
  <c r="N21" i="41"/>
  <c r="N25" i="41"/>
  <c r="N29" i="41"/>
  <c r="N33" i="41"/>
  <c r="N37" i="41"/>
  <c r="K51" i="16"/>
  <c r="K8" i="16"/>
  <c r="K12" i="16"/>
  <c r="K16" i="16"/>
  <c r="K20" i="16"/>
  <c r="K24" i="16"/>
  <c r="K28" i="16"/>
  <c r="K32" i="16"/>
  <c r="K6" i="16"/>
  <c r="K53" i="26"/>
  <c r="J53" i="26"/>
  <c r="K8" i="26"/>
  <c r="K12" i="26"/>
  <c r="K20" i="26"/>
  <c r="K24" i="26"/>
  <c r="K32" i="26"/>
  <c r="K53" i="25"/>
  <c r="J53" i="25"/>
  <c r="J48" i="25"/>
  <c r="K14" i="25"/>
  <c r="K22" i="25"/>
  <c r="K30" i="25"/>
  <c r="N56" i="38"/>
  <c r="M56" i="38"/>
  <c r="M51" i="38"/>
  <c r="N12" i="38"/>
  <c r="N20" i="38"/>
  <c r="K14" i="26"/>
  <c r="K22" i="26"/>
  <c r="K30" i="26"/>
  <c r="K56" i="25"/>
  <c r="J56" i="25"/>
  <c r="K8" i="25"/>
  <c r="K16" i="25"/>
  <c r="K24" i="25"/>
  <c r="K32" i="25"/>
  <c r="N53" i="38"/>
  <c r="M53" i="38"/>
  <c r="N10" i="38"/>
  <c r="N18" i="38"/>
  <c r="N25" i="38"/>
  <c r="N30" i="38"/>
  <c r="N6" i="38"/>
  <c r="K17" i="26"/>
  <c r="K25" i="26"/>
  <c r="K33" i="26"/>
  <c r="K52" i="25"/>
  <c r="J51" i="25"/>
  <c r="K11" i="25"/>
  <c r="K19" i="25"/>
  <c r="K27" i="25"/>
  <c r="K35" i="25"/>
  <c r="N49" i="38"/>
  <c r="M49" i="38"/>
  <c r="N13" i="38"/>
  <c r="N21" i="38"/>
  <c r="N26" i="38"/>
  <c r="N32" i="38"/>
  <c r="K10" i="26"/>
  <c r="K18" i="26"/>
  <c r="K26" i="26"/>
  <c r="K34" i="26"/>
  <c r="K51" i="25"/>
  <c r="J52" i="25"/>
  <c r="K12" i="25"/>
  <c r="K20" i="25"/>
  <c r="K28" i="25"/>
  <c r="K6" i="25"/>
  <c r="N48" i="38"/>
  <c r="M48" i="38"/>
  <c r="N14" i="38"/>
  <c r="N22" i="38"/>
  <c r="N28" i="38"/>
  <c r="N33" i="38"/>
  <c r="K13" i="26"/>
  <c r="K21" i="26"/>
  <c r="K29" i="26"/>
  <c r="K57" i="25"/>
  <c r="J57" i="25"/>
  <c r="K7" i="25"/>
  <c r="K15" i="25"/>
  <c r="K23" i="25"/>
  <c r="K31" i="25"/>
  <c r="N54" i="38"/>
  <c r="M54" i="38"/>
  <c r="N9" i="38"/>
  <c r="N17" i="38"/>
  <c r="N24" i="38"/>
  <c r="N29" i="38"/>
  <c r="N34" i="38"/>
  <c r="O57" i="43"/>
  <c r="O54" i="43"/>
  <c r="O52" i="43"/>
  <c r="P49" i="43"/>
  <c r="P7" i="43"/>
  <c r="P9" i="43"/>
  <c r="P11" i="43"/>
  <c r="P13" i="43"/>
  <c r="P15" i="43"/>
  <c r="P17" i="43"/>
  <c r="P19" i="43"/>
  <c r="P21" i="43"/>
  <c r="P23" i="43"/>
  <c r="P25" i="43"/>
  <c r="P27" i="43"/>
  <c r="P29" i="43"/>
  <c r="P31" i="43"/>
  <c r="P33" i="43"/>
  <c r="P35" i="43"/>
  <c r="J9" i="54"/>
  <c r="O35" i="43"/>
  <c r="P56" i="43"/>
  <c r="P53" i="43"/>
  <c r="P51" i="43"/>
  <c r="P48" i="43"/>
  <c r="O8" i="43"/>
  <c r="O10" i="43"/>
  <c r="O12" i="43"/>
  <c r="O14" i="43"/>
  <c r="O16" i="43"/>
  <c r="O18" i="43"/>
  <c r="O20" i="43"/>
  <c r="O22" i="43"/>
  <c r="O24" i="43"/>
  <c r="O26" i="43"/>
  <c r="O28" i="43"/>
  <c r="O30" i="43"/>
  <c r="O32" i="43"/>
  <c r="O34" i="43"/>
  <c r="P6" i="43"/>
  <c r="O31" i="43"/>
  <c r="O56" i="43"/>
  <c r="O53" i="43"/>
  <c r="O51" i="43"/>
  <c r="O48" i="43"/>
  <c r="P8" i="43"/>
  <c r="P10" i="43"/>
  <c r="P12" i="43"/>
  <c r="P14" i="43"/>
  <c r="P16" i="43"/>
  <c r="P18" i="43"/>
  <c r="P20" i="43"/>
  <c r="P22" i="43"/>
  <c r="P24" i="43"/>
  <c r="P26" i="43"/>
  <c r="P28" i="43"/>
  <c r="P30" i="43"/>
  <c r="P32" i="43"/>
  <c r="P34" i="43"/>
  <c r="O6" i="43"/>
  <c r="P57" i="43"/>
  <c r="P54" i="43"/>
  <c r="P52" i="43"/>
  <c r="O49" i="43"/>
  <c r="O7" i="43"/>
  <c r="O9" i="43"/>
  <c r="O11" i="43"/>
  <c r="O13" i="43"/>
  <c r="O15" i="43"/>
  <c r="O17" i="43"/>
  <c r="O19" i="43"/>
  <c r="O21" i="43"/>
  <c r="O23" i="43"/>
  <c r="O25" i="43"/>
  <c r="O27" i="43"/>
  <c r="O29" i="43"/>
  <c r="O33" i="43"/>
  <c r="J8" i="26"/>
  <c r="J12" i="26"/>
  <c r="J16" i="26"/>
  <c r="J20" i="26"/>
  <c r="J24" i="26"/>
  <c r="J28" i="26"/>
  <c r="J32" i="26"/>
  <c r="J6" i="26"/>
  <c r="J10" i="25"/>
  <c r="J14" i="25"/>
  <c r="J18" i="25"/>
  <c r="J22" i="25"/>
  <c r="J26" i="25"/>
  <c r="J30" i="25"/>
  <c r="J34" i="25"/>
  <c r="M9" i="38"/>
  <c r="M13" i="38"/>
  <c r="M17" i="38"/>
  <c r="M21" i="38"/>
  <c r="M25" i="38"/>
  <c r="M29" i="38"/>
  <c r="M33" i="38"/>
  <c r="J19" i="26"/>
  <c r="J9" i="25"/>
  <c r="J17" i="25"/>
  <c r="J29" i="25"/>
  <c r="M8" i="38"/>
  <c r="M24" i="38"/>
  <c r="M32" i="38"/>
  <c r="J9" i="26"/>
  <c r="J13" i="26"/>
  <c r="J17" i="26"/>
  <c r="J21" i="26"/>
  <c r="J25" i="26"/>
  <c r="J29" i="26"/>
  <c r="J33" i="26"/>
  <c r="J7" i="25"/>
  <c r="J11" i="25"/>
  <c r="J15" i="25"/>
  <c r="J19" i="25"/>
  <c r="J23" i="25"/>
  <c r="J27" i="25"/>
  <c r="J31" i="25"/>
  <c r="J35" i="25"/>
  <c r="M10" i="38"/>
  <c r="M14" i="38"/>
  <c r="M18" i="38"/>
  <c r="M22" i="38"/>
  <c r="M26" i="38"/>
  <c r="M30" i="38"/>
  <c r="M34" i="38"/>
  <c r="J10" i="26"/>
  <c r="J14" i="26"/>
  <c r="J18" i="26"/>
  <c r="J22" i="26"/>
  <c r="J26" i="26"/>
  <c r="J30" i="26"/>
  <c r="J34" i="26"/>
  <c r="J8" i="25"/>
  <c r="J12" i="25"/>
  <c r="J16" i="25"/>
  <c r="J20" i="25"/>
  <c r="J24" i="25"/>
  <c r="J28" i="25"/>
  <c r="J32" i="25"/>
  <c r="M7" i="38"/>
  <c r="M11" i="38"/>
  <c r="M15" i="38"/>
  <c r="M19" i="38"/>
  <c r="M23" i="38"/>
  <c r="M27" i="38"/>
  <c r="M31" i="38"/>
  <c r="M35" i="38"/>
  <c r="J11" i="26"/>
  <c r="J15" i="26"/>
  <c r="J23" i="26"/>
  <c r="J27" i="26"/>
  <c r="J31" i="26"/>
  <c r="J35" i="26"/>
  <c r="J13" i="25"/>
  <c r="J21" i="25"/>
  <c r="J25" i="25"/>
  <c r="J33" i="25"/>
  <c r="M12" i="38"/>
  <c r="M16" i="38"/>
  <c r="M20" i="38"/>
  <c r="M28" i="38"/>
  <c r="M6" i="38"/>
  <c r="A3" i="43"/>
  <c r="L10" i="58" l="1"/>
  <c r="L11" i="58"/>
  <c r="L12" i="58"/>
  <c r="L13" i="58"/>
  <c r="L14" i="58"/>
  <c r="L15" i="58"/>
  <c r="L16" i="58"/>
  <c r="L17" i="58"/>
  <c r="L18" i="58"/>
  <c r="L19" i="58"/>
  <c r="L20" i="58"/>
  <c r="L21" i="58"/>
  <c r="L22" i="58"/>
  <c r="L23" i="58"/>
  <c r="L24" i="58"/>
  <c r="L25" i="58"/>
  <c r="L26" i="58"/>
  <c r="L27" i="58"/>
  <c r="L28" i="58"/>
  <c r="L29" i="58"/>
  <c r="L30" i="58"/>
  <c r="L31" i="58"/>
  <c r="L32" i="58"/>
  <c r="L33" i="58"/>
  <c r="L34" i="58"/>
  <c r="L35" i="58"/>
  <c r="L36" i="58"/>
  <c r="L37" i="58"/>
  <c r="L38" i="58"/>
  <c r="I7" i="58"/>
  <c r="J7" i="58"/>
  <c r="K7" i="58"/>
  <c r="L7" i="58"/>
  <c r="M7" i="58"/>
  <c r="L9" i="58"/>
  <c r="K39" i="58"/>
  <c r="C7" i="58"/>
  <c r="E7" i="58"/>
  <c r="F7" i="58"/>
  <c r="B7" i="58"/>
  <c r="G7" i="58"/>
  <c r="O40" i="58"/>
  <c r="O7" i="58"/>
  <c r="N7" i="58"/>
  <c r="H7" i="58"/>
  <c r="A3" i="58"/>
  <c r="M22" i="54"/>
  <c r="M23" i="54"/>
  <c r="M25" i="54"/>
  <c r="M26" i="54"/>
  <c r="M27" i="54"/>
  <c r="M30" i="54"/>
  <c r="M31" i="54"/>
  <c r="M33" i="54"/>
  <c r="M34" i="54"/>
  <c r="M35" i="54"/>
  <c r="M36" i="54"/>
  <c r="M37" i="54"/>
  <c r="M38" i="54"/>
  <c r="I9" i="54"/>
  <c r="M9" i="54" s="1"/>
  <c r="O40" i="54"/>
  <c r="L39" i="54"/>
  <c r="K39" i="54"/>
  <c r="J39" i="54"/>
  <c r="M32" i="54"/>
  <c r="M29" i="54"/>
  <c r="M28" i="54"/>
  <c r="M24" i="54"/>
  <c r="M21" i="54"/>
  <c r="M20" i="54"/>
  <c r="M19" i="54"/>
  <c r="M18" i="54"/>
  <c r="M17" i="54"/>
  <c r="M16" i="54"/>
  <c r="M15" i="54"/>
  <c r="M14" i="54"/>
  <c r="M13" i="54"/>
  <c r="M12" i="54"/>
  <c r="M11" i="54"/>
  <c r="M10" i="54"/>
  <c r="O7" i="54"/>
  <c r="M7" i="54"/>
  <c r="L7" i="54"/>
  <c r="K7" i="54"/>
  <c r="J7" i="54"/>
  <c r="I7" i="54"/>
  <c r="N7" i="54"/>
  <c r="H7" i="54"/>
  <c r="F7" i="54"/>
  <c r="E7" i="54"/>
  <c r="D7" i="54"/>
  <c r="C7" i="54"/>
  <c r="B7" i="54"/>
  <c r="G7" i="54"/>
  <c r="A3" i="54"/>
  <c r="N48" i="28"/>
  <c r="F9" i="44"/>
  <c r="I39" i="44"/>
  <c r="H39" i="44"/>
  <c r="G39" i="44"/>
  <c r="I38" i="44"/>
  <c r="H38" i="44"/>
  <c r="G38" i="44"/>
  <c r="I37" i="44"/>
  <c r="H37" i="44"/>
  <c r="G37" i="44"/>
  <c r="I36" i="44"/>
  <c r="H36" i="44"/>
  <c r="G36" i="44"/>
  <c r="I35" i="44"/>
  <c r="H35" i="44"/>
  <c r="G35" i="44"/>
  <c r="I34" i="44"/>
  <c r="H34" i="44"/>
  <c r="G34" i="44"/>
  <c r="I33" i="44"/>
  <c r="H33" i="44"/>
  <c r="G33" i="44"/>
  <c r="I32" i="44"/>
  <c r="H32" i="44"/>
  <c r="G32" i="44"/>
  <c r="I31" i="44"/>
  <c r="H31" i="44"/>
  <c r="G31" i="44"/>
  <c r="I30" i="44"/>
  <c r="H30" i="44"/>
  <c r="G30" i="44"/>
  <c r="I29" i="44"/>
  <c r="H29" i="44"/>
  <c r="G29" i="44"/>
  <c r="I28" i="44"/>
  <c r="H28" i="44"/>
  <c r="G28" i="44"/>
  <c r="I27" i="44"/>
  <c r="H27" i="44"/>
  <c r="G27" i="44"/>
  <c r="I26" i="44"/>
  <c r="H26" i="44"/>
  <c r="G26" i="44"/>
  <c r="I25" i="44"/>
  <c r="H25" i="44"/>
  <c r="G25" i="44"/>
  <c r="I24" i="44"/>
  <c r="H24" i="44"/>
  <c r="G24" i="44"/>
  <c r="I23" i="44"/>
  <c r="H23" i="44"/>
  <c r="G23" i="44"/>
  <c r="I22" i="44"/>
  <c r="H22" i="44"/>
  <c r="G22" i="44"/>
  <c r="I21" i="44"/>
  <c r="H21" i="44"/>
  <c r="G21" i="44"/>
  <c r="I20" i="44"/>
  <c r="H20" i="44"/>
  <c r="G20" i="44"/>
  <c r="H19" i="44"/>
  <c r="G19" i="44"/>
  <c r="I18" i="44"/>
  <c r="H18" i="44"/>
  <c r="G18" i="44"/>
  <c r="I17" i="44"/>
  <c r="H17" i="44"/>
  <c r="G17" i="44"/>
  <c r="I16" i="44"/>
  <c r="H16" i="44"/>
  <c r="G16" i="44"/>
  <c r="I15" i="44"/>
  <c r="H15" i="44"/>
  <c r="G15" i="44"/>
  <c r="I14" i="44"/>
  <c r="H14" i="44"/>
  <c r="G14" i="44"/>
  <c r="I13" i="44"/>
  <c r="H13" i="44"/>
  <c r="G13" i="44"/>
  <c r="I12" i="44"/>
  <c r="H12" i="44"/>
  <c r="G12" i="44"/>
  <c r="I11" i="44"/>
  <c r="H11" i="44"/>
  <c r="G11" i="44"/>
  <c r="I10" i="44"/>
  <c r="H10" i="44"/>
  <c r="G10" i="44"/>
  <c r="I9" i="44"/>
  <c r="H9" i="44"/>
  <c r="G9" i="44"/>
  <c r="M37" i="58" l="1"/>
  <c r="M33" i="58"/>
  <c r="M32" i="58"/>
  <c r="M30" i="58"/>
  <c r="M25" i="58"/>
  <c r="M21" i="58"/>
  <c r="M15" i="58"/>
  <c r="M10" i="58"/>
  <c r="J9" i="44"/>
  <c r="M19" i="58"/>
  <c r="M18" i="58"/>
  <c r="M17" i="58"/>
  <c r="M12" i="58"/>
  <c r="M29" i="58"/>
  <c r="M27" i="58"/>
  <c r="M28" i="58"/>
  <c r="M26" i="58"/>
  <c r="M23" i="58"/>
  <c r="M20" i="58"/>
  <c r="M14" i="58"/>
  <c r="M38" i="58"/>
  <c r="M35" i="58"/>
  <c r="M24" i="58"/>
  <c r="M22" i="58"/>
  <c r="M16" i="58"/>
  <c r="M11" i="58"/>
  <c r="M36" i="58"/>
  <c r="M34" i="58"/>
  <c r="M31" i="58"/>
  <c r="M13" i="58"/>
  <c r="L39" i="58"/>
  <c r="J39" i="58"/>
  <c r="M9" i="58"/>
  <c r="I39" i="58"/>
  <c r="M39" i="54"/>
  <c r="I39" i="54"/>
  <c r="M39" i="58" l="1"/>
  <c r="F10" i="44"/>
  <c r="M9" i="41"/>
  <c r="K10" i="41" l="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C8" i="41"/>
  <c r="L8" i="41"/>
  <c r="K8" i="41"/>
  <c r="K9" i="41"/>
  <c r="B39" i="41"/>
  <c r="C39" i="41"/>
  <c r="B10" i="41"/>
  <c r="C10" i="41"/>
  <c r="B11" i="41"/>
  <c r="C11" i="41"/>
  <c r="B12" i="41"/>
  <c r="C12" i="41"/>
  <c r="B13" i="41"/>
  <c r="C13" i="41"/>
  <c r="B14" i="41"/>
  <c r="C14" i="41"/>
  <c r="B15" i="41"/>
  <c r="C15" i="41"/>
  <c r="B16" i="41"/>
  <c r="C16" i="41"/>
  <c r="B17" i="41"/>
  <c r="C17" i="41"/>
  <c r="B18" i="41"/>
  <c r="C18" i="41"/>
  <c r="B19" i="41"/>
  <c r="C19" i="41"/>
  <c r="B20" i="41"/>
  <c r="C20" i="41"/>
  <c r="B21" i="41"/>
  <c r="C21" i="41"/>
  <c r="B22" i="41"/>
  <c r="C22" i="41"/>
  <c r="B23" i="41"/>
  <c r="C23" i="41"/>
  <c r="B24" i="41"/>
  <c r="C24" i="41"/>
  <c r="B25" i="41"/>
  <c r="C25" i="41"/>
  <c r="B26" i="41"/>
  <c r="C26" i="41"/>
  <c r="B27" i="41"/>
  <c r="C27" i="41"/>
  <c r="B28" i="41"/>
  <c r="C28" i="41"/>
  <c r="B29" i="41"/>
  <c r="C29" i="41"/>
  <c r="B30" i="41"/>
  <c r="C30" i="41"/>
  <c r="B31" i="41"/>
  <c r="C31" i="41"/>
  <c r="B32" i="41"/>
  <c r="C32" i="41"/>
  <c r="B33" i="41"/>
  <c r="C33" i="41"/>
  <c r="B34" i="41"/>
  <c r="C34" i="41"/>
  <c r="B35" i="41"/>
  <c r="C35" i="41"/>
  <c r="B36" i="41"/>
  <c r="C36" i="41"/>
  <c r="B37" i="41"/>
  <c r="C37" i="41"/>
  <c r="B38" i="41"/>
  <c r="C38" i="41"/>
  <c r="C9" i="41"/>
  <c r="L7" i="41"/>
  <c r="K7" i="41"/>
  <c r="B7" i="41"/>
  <c r="C7" i="41"/>
  <c r="B9" i="41"/>
  <c r="B4" i="43"/>
  <c r="S7" i="41"/>
  <c r="R7" i="41"/>
  <c r="Q7" i="41"/>
  <c r="P7" i="41"/>
  <c r="O7" i="41"/>
  <c r="N7" i="41"/>
  <c r="M7" i="41"/>
  <c r="J7" i="41"/>
  <c r="I7" i="41"/>
  <c r="H7" i="41"/>
  <c r="G7" i="41"/>
  <c r="F7" i="41"/>
  <c r="E7" i="41"/>
  <c r="D7" i="41"/>
  <c r="A3" i="41"/>
  <c r="N58" i="28" l="1"/>
  <c r="N55" i="28"/>
  <c r="N50" i="28"/>
  <c r="N22" i="28"/>
  <c r="N24" i="28"/>
  <c r="N15" i="28"/>
  <c r="N12" i="28"/>
  <c r="N57" i="26"/>
  <c r="N54" i="26"/>
  <c r="N53" i="26"/>
  <c r="N52" i="25"/>
  <c r="H6" i="46"/>
  <c r="I6" i="46"/>
  <c r="H7" i="46"/>
  <c r="I7" i="46"/>
  <c r="H8" i="46"/>
  <c r="I8" i="46"/>
  <c r="K8" i="46" s="1"/>
  <c r="H9" i="46"/>
  <c r="J9" i="46" s="1"/>
  <c r="I9" i="46"/>
  <c r="H10" i="46"/>
  <c r="I10" i="46"/>
  <c r="K10" i="46" s="1"/>
  <c r="H11" i="46"/>
  <c r="I11" i="46"/>
  <c r="H12" i="46"/>
  <c r="I12" i="46"/>
  <c r="K12" i="46" s="1"/>
  <c r="H13" i="46"/>
  <c r="J13" i="46" s="1"/>
  <c r="I13" i="46"/>
  <c r="H14" i="46"/>
  <c r="I14" i="46"/>
  <c r="K14" i="46" s="1"/>
  <c r="H15" i="46"/>
  <c r="I15" i="46"/>
  <c r="H16" i="46"/>
  <c r="I16" i="46"/>
  <c r="K16" i="46" s="1"/>
  <c r="H17" i="46"/>
  <c r="J17" i="46" s="1"/>
  <c r="I17" i="46"/>
  <c r="H18" i="46"/>
  <c r="I18" i="46"/>
  <c r="K18" i="46" s="1"/>
  <c r="H19" i="46"/>
  <c r="I19" i="46"/>
  <c r="H20" i="46"/>
  <c r="I20" i="46"/>
  <c r="K20" i="46" s="1"/>
  <c r="H21" i="46"/>
  <c r="J21" i="46" s="1"/>
  <c r="I21" i="46"/>
  <c r="H22" i="46"/>
  <c r="I22" i="46"/>
  <c r="K22" i="46" s="1"/>
  <c r="H23" i="46"/>
  <c r="I23" i="46"/>
  <c r="H24" i="46"/>
  <c r="I24" i="46"/>
  <c r="K24" i="46" s="1"/>
  <c r="H25" i="46"/>
  <c r="J25" i="46" s="1"/>
  <c r="I25" i="46"/>
  <c r="H26" i="46"/>
  <c r="I26" i="46"/>
  <c r="K26" i="46" s="1"/>
  <c r="H27" i="46"/>
  <c r="I27" i="46"/>
  <c r="H28" i="46"/>
  <c r="I28" i="46"/>
  <c r="K28" i="46" s="1"/>
  <c r="H29" i="46"/>
  <c r="J29" i="46" s="1"/>
  <c r="I29" i="46"/>
  <c r="H30" i="46"/>
  <c r="I30" i="46"/>
  <c r="K30" i="46" s="1"/>
  <c r="H31" i="46"/>
  <c r="I31" i="46"/>
  <c r="H32" i="46"/>
  <c r="I32" i="46"/>
  <c r="K32" i="46" s="1"/>
  <c r="H33" i="46"/>
  <c r="J33" i="46" s="1"/>
  <c r="I33" i="46"/>
  <c r="H34" i="46"/>
  <c r="I34" i="46"/>
  <c r="K34" i="46" s="1"/>
  <c r="H35" i="46"/>
  <c r="I35" i="46"/>
  <c r="H36" i="46"/>
  <c r="I36" i="46"/>
  <c r="K36" i="46" s="1"/>
  <c r="G7" i="46"/>
  <c r="G8"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6" i="46"/>
  <c r="J6" i="46" s="1"/>
  <c r="H28" i="49"/>
  <c r="Q6" i="43"/>
  <c r="H27" i="49"/>
  <c r="J35" i="46" l="1"/>
  <c r="J31" i="46"/>
  <c r="J27" i="46"/>
  <c r="J23" i="46"/>
  <c r="J36" i="46"/>
  <c r="L36" i="46" s="1"/>
  <c r="J34" i="46"/>
  <c r="J32" i="46"/>
  <c r="J30" i="46"/>
  <c r="L30" i="46" s="1"/>
  <c r="J28" i="46"/>
  <c r="J26" i="46"/>
  <c r="J24" i="46"/>
  <c r="J22" i="46"/>
  <c r="J20" i="46"/>
  <c r="L20" i="46" s="1"/>
  <c r="J18" i="46"/>
  <c r="J16" i="46"/>
  <c r="J14" i="46"/>
  <c r="J12" i="46"/>
  <c r="L12" i="46" s="1"/>
  <c r="J10" i="46"/>
  <c r="J8" i="46"/>
  <c r="K6" i="46"/>
  <c r="O6" i="46" s="1"/>
  <c r="R6" i="43" s="1"/>
  <c r="J19" i="46"/>
  <c r="J15" i="46"/>
  <c r="J11" i="46"/>
  <c r="J7" i="46"/>
  <c r="K35" i="46"/>
  <c r="N35" i="46" s="1"/>
  <c r="K33" i="46"/>
  <c r="K31" i="46"/>
  <c r="K29" i="46"/>
  <c r="K27" i="46"/>
  <c r="N27" i="46" s="1"/>
  <c r="K25" i="46"/>
  <c r="K23" i="46"/>
  <c r="K21" i="46"/>
  <c r="K19" i="46"/>
  <c r="N19" i="46" s="1"/>
  <c r="K17" i="46"/>
  <c r="K15" i="46"/>
  <c r="K13" i="46"/>
  <c r="K11" i="46"/>
  <c r="N11" i="46" s="1"/>
  <c r="K9" i="46"/>
  <c r="K7" i="46"/>
  <c r="M6" i="46"/>
  <c r="L6" i="46"/>
  <c r="L34" i="46"/>
  <c r="M34" i="46"/>
  <c r="Q34" i="43" s="1"/>
  <c r="L32" i="46"/>
  <c r="M32" i="46"/>
  <c r="Q32" i="43" s="1"/>
  <c r="L26" i="46"/>
  <c r="M26" i="46"/>
  <c r="Q26" i="43" s="1"/>
  <c r="L24" i="46"/>
  <c r="M24" i="46"/>
  <c r="Q24" i="43" s="1"/>
  <c r="L22" i="46"/>
  <c r="M22" i="46"/>
  <c r="Q22" i="43" s="1"/>
  <c r="L18" i="46"/>
  <c r="M18" i="46"/>
  <c r="Q18" i="43" s="1"/>
  <c r="L16" i="46"/>
  <c r="M16" i="46"/>
  <c r="Q16" i="43" s="1"/>
  <c r="L14" i="46"/>
  <c r="M14" i="46"/>
  <c r="Q14" i="43" s="1"/>
  <c r="L10" i="46"/>
  <c r="M10" i="46"/>
  <c r="Q10" i="43" s="1"/>
  <c r="L8" i="46"/>
  <c r="M8" i="46"/>
  <c r="Q8" i="43" s="1"/>
  <c r="O35" i="46"/>
  <c r="R35" i="43" s="1"/>
  <c r="N33" i="46"/>
  <c r="O33" i="46"/>
  <c r="R33" i="43" s="1"/>
  <c r="N29" i="46"/>
  <c r="O29" i="46"/>
  <c r="R29" i="43" s="1"/>
  <c r="N25" i="46"/>
  <c r="O25" i="46"/>
  <c r="R25" i="43" s="1"/>
  <c r="N23" i="46"/>
  <c r="O23" i="46"/>
  <c r="R23" i="43" s="1"/>
  <c r="N21" i="46"/>
  <c r="O21" i="46"/>
  <c r="R21" i="43" s="1"/>
  <c r="N17" i="46"/>
  <c r="O17" i="46"/>
  <c r="R17" i="43" s="1"/>
  <c r="N15" i="46"/>
  <c r="O15" i="46"/>
  <c r="R15" i="43" s="1"/>
  <c r="N13" i="46"/>
  <c r="O13" i="46"/>
  <c r="R13" i="43" s="1"/>
  <c r="N9" i="46"/>
  <c r="O9" i="46"/>
  <c r="R9" i="43" s="1"/>
  <c r="N7" i="46"/>
  <c r="O7" i="46"/>
  <c r="R7" i="43" s="1"/>
  <c r="L35" i="46"/>
  <c r="M35" i="46"/>
  <c r="Q35" i="43" s="1"/>
  <c r="L33" i="46"/>
  <c r="M33" i="46"/>
  <c r="Q33" i="43" s="1"/>
  <c r="L31" i="46"/>
  <c r="M31" i="46"/>
  <c r="Q31" i="43" s="1"/>
  <c r="L29" i="46"/>
  <c r="M29" i="46"/>
  <c r="Q29" i="43" s="1"/>
  <c r="L27" i="46"/>
  <c r="M27" i="46"/>
  <c r="Q27" i="43" s="1"/>
  <c r="L25" i="46"/>
  <c r="M25" i="46"/>
  <c r="Q25" i="43" s="1"/>
  <c r="L23" i="46"/>
  <c r="M23" i="46"/>
  <c r="Q23" i="43" s="1"/>
  <c r="L21" i="46"/>
  <c r="M21" i="46"/>
  <c r="Q21" i="43" s="1"/>
  <c r="L19" i="46"/>
  <c r="M19" i="46"/>
  <c r="Q19" i="43" s="1"/>
  <c r="L17" i="46"/>
  <c r="M17" i="46"/>
  <c r="Q17" i="43" s="1"/>
  <c r="L15" i="46"/>
  <c r="M15" i="46"/>
  <c r="Q15" i="43" s="1"/>
  <c r="L13" i="46"/>
  <c r="M13" i="46"/>
  <c r="Q13" i="43" s="1"/>
  <c r="L11" i="46"/>
  <c r="M11" i="46"/>
  <c r="Q11" i="43" s="1"/>
  <c r="L9" i="46"/>
  <c r="M9" i="46"/>
  <c r="Q9" i="43" s="1"/>
  <c r="L7" i="46"/>
  <c r="M7" i="46"/>
  <c r="Q7" i="43" s="1"/>
  <c r="N36" i="46"/>
  <c r="O36" i="46"/>
  <c r="N34" i="46"/>
  <c r="O34" i="46"/>
  <c r="R34" i="43" s="1"/>
  <c r="N32" i="46"/>
  <c r="O32" i="46"/>
  <c r="R32" i="43" s="1"/>
  <c r="N30" i="46"/>
  <c r="O30" i="46"/>
  <c r="R30" i="43" s="1"/>
  <c r="N28" i="46"/>
  <c r="O28" i="46"/>
  <c r="R28" i="43" s="1"/>
  <c r="N26" i="46"/>
  <c r="O26" i="46"/>
  <c r="R26" i="43" s="1"/>
  <c r="N24" i="46"/>
  <c r="O24" i="46"/>
  <c r="R24" i="43" s="1"/>
  <c r="N22" i="46"/>
  <c r="O22" i="46"/>
  <c r="R22" i="43" s="1"/>
  <c r="N20" i="46"/>
  <c r="O20" i="46"/>
  <c r="R20" i="43" s="1"/>
  <c r="N18" i="46"/>
  <c r="O18" i="46"/>
  <c r="R18" i="43" s="1"/>
  <c r="N16" i="46"/>
  <c r="O16" i="46"/>
  <c r="R16" i="43" s="1"/>
  <c r="N14" i="46"/>
  <c r="O14" i="46"/>
  <c r="R14" i="43" s="1"/>
  <c r="N12" i="46"/>
  <c r="O12" i="46"/>
  <c r="R12" i="43" s="1"/>
  <c r="N10" i="46"/>
  <c r="O10" i="46"/>
  <c r="R10" i="43" s="1"/>
  <c r="N8" i="46"/>
  <c r="O8" i="46"/>
  <c r="R8" i="43" s="1"/>
  <c r="L28" i="46"/>
  <c r="M28" i="46"/>
  <c r="Q28" i="43" s="1"/>
  <c r="N31" i="46"/>
  <c r="O31" i="46"/>
  <c r="R31" i="43" s="1"/>
  <c r="G34" i="49"/>
  <c r="D34" i="49"/>
  <c r="D33" i="49"/>
  <c r="H33" i="49" s="1"/>
  <c r="D32" i="49"/>
  <c r="H32" i="49" s="1"/>
  <c r="D31" i="49"/>
  <c r="H31" i="49" s="1"/>
  <c r="D30" i="49"/>
  <c r="H30" i="49" s="1"/>
  <c r="D29" i="49"/>
  <c r="H29" i="49" s="1"/>
  <c r="D28" i="49"/>
  <c r="D27" i="49"/>
  <c r="D26" i="49"/>
  <c r="H26" i="49" s="1"/>
  <c r="D25" i="49"/>
  <c r="H25" i="49" s="1"/>
  <c r="D24" i="49"/>
  <c r="H24" i="49" s="1"/>
  <c r="D23" i="49"/>
  <c r="H23" i="49" s="1"/>
  <c r="D22" i="49"/>
  <c r="H22" i="49" s="1"/>
  <c r="D21" i="49"/>
  <c r="H21" i="49" s="1"/>
  <c r="D20" i="49"/>
  <c r="H20" i="49" s="1"/>
  <c r="D19" i="49"/>
  <c r="H19" i="49" s="1"/>
  <c r="D18" i="49"/>
  <c r="H18" i="49" s="1"/>
  <c r="D17" i="49"/>
  <c r="H17" i="49" s="1"/>
  <c r="D16" i="49"/>
  <c r="H16" i="49" s="1"/>
  <c r="D15" i="49"/>
  <c r="H15" i="49" s="1"/>
  <c r="D14" i="49"/>
  <c r="H14" i="49" s="1"/>
  <c r="D13" i="49"/>
  <c r="H13" i="49" s="1"/>
  <c r="D12" i="49"/>
  <c r="H12" i="49" s="1"/>
  <c r="D11" i="49"/>
  <c r="H11" i="49" s="1"/>
  <c r="D10" i="49"/>
  <c r="H10" i="49" s="1"/>
  <c r="D9" i="49"/>
  <c r="H9" i="49" s="1"/>
  <c r="D8" i="49"/>
  <c r="H8" i="49" s="1"/>
  <c r="D7" i="49"/>
  <c r="H7" i="49" s="1"/>
  <c r="D6" i="49"/>
  <c r="H6" i="49" s="1"/>
  <c r="D5" i="49"/>
  <c r="H5" i="49" s="1"/>
  <c r="D4" i="49"/>
  <c r="H4" i="49" s="1"/>
  <c r="N6" i="46" l="1"/>
  <c r="O11" i="46"/>
  <c r="R11" i="43" s="1"/>
  <c r="M12" i="46"/>
  <c r="Q12" i="43" s="1"/>
  <c r="M20" i="46"/>
  <c r="Q20" i="43" s="1"/>
  <c r="M30" i="46"/>
  <c r="Q30" i="43" s="1"/>
  <c r="M36" i="46"/>
  <c r="O19" i="46"/>
  <c r="R19" i="43" s="1"/>
  <c r="O27" i="46"/>
  <c r="R27" i="43" s="1"/>
  <c r="H34" i="49"/>
  <c r="B4" i="25" l="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H9" i="41"/>
  <c r="H10" i="41"/>
  <c r="H11" i="41"/>
  <c r="H12" i="41"/>
  <c r="H13" i="41"/>
  <c r="H14" i="41"/>
  <c r="H15" i="41"/>
  <c r="H16" i="41"/>
  <c r="H17" i="41"/>
  <c r="H18" i="41"/>
  <c r="H19" i="41"/>
  <c r="I19" i="41" s="1"/>
  <c r="H20" i="41"/>
  <c r="H21" i="41"/>
  <c r="H22" i="41"/>
  <c r="H23" i="41"/>
  <c r="H24" i="41"/>
  <c r="H25" i="41"/>
  <c r="H26" i="41"/>
  <c r="H27" i="41"/>
  <c r="H28" i="41"/>
  <c r="H29" i="41"/>
  <c r="H30" i="41"/>
  <c r="I30" i="41" s="1"/>
  <c r="H31" i="41"/>
  <c r="H32" i="41"/>
  <c r="H33" i="41"/>
  <c r="H34" i="41"/>
  <c r="H35" i="41"/>
  <c r="H36" i="41"/>
  <c r="H37" i="41"/>
  <c r="H38" i="41"/>
  <c r="D39" i="41"/>
  <c r="E39" i="41"/>
  <c r="F39" i="41"/>
  <c r="G39" i="41"/>
  <c r="J57" i="16"/>
  <c r="J56" i="16"/>
  <c r="J54" i="16"/>
  <c r="J53" i="16"/>
  <c r="J52" i="16"/>
  <c r="J51" i="16"/>
  <c r="J49" i="16"/>
  <c r="J48" i="16"/>
  <c r="J7" i="16"/>
  <c r="N7" i="16" s="1"/>
  <c r="J8" i="16"/>
  <c r="N8" i="16" s="1"/>
  <c r="J9" i="16"/>
  <c r="N9" i="16" s="1"/>
  <c r="J10" i="16"/>
  <c r="N10" i="16" s="1"/>
  <c r="J11" i="16"/>
  <c r="N11" i="16" s="1"/>
  <c r="J12" i="16"/>
  <c r="N12" i="16" s="1"/>
  <c r="J13" i="16"/>
  <c r="N13" i="16" s="1"/>
  <c r="J14" i="16"/>
  <c r="N14" i="16" s="1"/>
  <c r="J15" i="16"/>
  <c r="N15" i="16" s="1"/>
  <c r="J16" i="16"/>
  <c r="N16" i="16" s="1"/>
  <c r="J17" i="16"/>
  <c r="N17" i="16" s="1"/>
  <c r="J18" i="16"/>
  <c r="N18" i="16" s="1"/>
  <c r="J19" i="16"/>
  <c r="N19" i="16" s="1"/>
  <c r="J20" i="16"/>
  <c r="N20" i="16" s="1"/>
  <c r="J21" i="16"/>
  <c r="N21" i="16" s="1"/>
  <c r="J22" i="16"/>
  <c r="N22" i="16" s="1"/>
  <c r="J23" i="16"/>
  <c r="N23" i="16" s="1"/>
  <c r="J24" i="16"/>
  <c r="N24" i="16" s="1"/>
  <c r="J25" i="16"/>
  <c r="N25" i="16" s="1"/>
  <c r="J26" i="16"/>
  <c r="N26" i="16" s="1"/>
  <c r="J27" i="16"/>
  <c r="N27" i="16" s="1"/>
  <c r="J28" i="16"/>
  <c r="N28" i="16" s="1"/>
  <c r="J29" i="16"/>
  <c r="N29" i="16" s="1"/>
  <c r="J30" i="16"/>
  <c r="N30" i="16" s="1"/>
  <c r="J31" i="16"/>
  <c r="N31" i="16" s="1"/>
  <c r="J32" i="16"/>
  <c r="N32" i="16" s="1"/>
  <c r="J33" i="16"/>
  <c r="N33" i="16" s="1"/>
  <c r="J34" i="16"/>
  <c r="N34" i="16" s="1"/>
  <c r="J35" i="16"/>
  <c r="N35" i="16" s="1"/>
  <c r="J6" i="16"/>
  <c r="N6" i="16" s="1"/>
  <c r="N56" i="26"/>
  <c r="N58" i="26" s="1"/>
  <c r="N52" i="26"/>
  <c r="N51" i="26"/>
  <c r="J49" i="26"/>
  <c r="N49" i="26" s="1"/>
  <c r="J48" i="26"/>
  <c r="N48" i="26" s="1"/>
  <c r="N24" i="26"/>
  <c r="J7" i="26"/>
  <c r="N7" i="26" s="1"/>
  <c r="N12" i="26"/>
  <c r="N15" i="26"/>
  <c r="N19" i="26"/>
  <c r="N26" i="26"/>
  <c r="N30" i="26"/>
  <c r="N34" i="26"/>
  <c r="N35" i="26"/>
  <c r="N56" i="25"/>
  <c r="N58" i="25" s="1"/>
  <c r="N53" i="25"/>
  <c r="N55" i="25" s="1"/>
  <c r="N8" i="25"/>
  <c r="N14" i="25"/>
  <c r="N15" i="25"/>
  <c r="N16" i="25"/>
  <c r="O16" i="25" s="1"/>
  <c r="N20" i="25"/>
  <c r="N25" i="25"/>
  <c r="N26" i="25"/>
  <c r="N30" i="25"/>
  <c r="N35" i="25"/>
  <c r="J6" i="25"/>
  <c r="N6" i="25" s="1"/>
  <c r="I37" i="41" l="1"/>
  <c r="I29" i="41"/>
  <c r="I21" i="41"/>
  <c r="I17" i="41"/>
  <c r="I13" i="41"/>
  <c r="I9" i="41"/>
  <c r="I33" i="41"/>
  <c r="I25" i="41"/>
  <c r="I36" i="41"/>
  <c r="I32" i="41"/>
  <c r="I28" i="41"/>
  <c r="I24" i="41"/>
  <c r="I20" i="41"/>
  <c r="I16" i="41"/>
  <c r="I12" i="41"/>
  <c r="I35" i="41"/>
  <c r="I31" i="41"/>
  <c r="I27" i="41"/>
  <c r="I23" i="41"/>
  <c r="I15" i="41"/>
  <c r="I11" i="41"/>
  <c r="I38" i="41"/>
  <c r="I34" i="41"/>
  <c r="I26" i="41"/>
  <c r="I22" i="41"/>
  <c r="I18" i="41"/>
  <c r="I14" i="41"/>
  <c r="I10" i="41"/>
  <c r="N50" i="26"/>
  <c r="N36" i="25"/>
  <c r="N55" i="26"/>
  <c r="J50" i="26"/>
  <c r="H39" i="41"/>
  <c r="U2" i="47"/>
  <c r="O41" i="58" s="1"/>
  <c r="O41" i="54" l="1"/>
  <c r="I39" i="41"/>
  <c r="P38" i="25"/>
  <c r="P40" i="16"/>
  <c r="S57" i="43"/>
  <c r="S56" i="43"/>
  <c r="H7" i="16" l="1"/>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N46" i="16"/>
  <c r="M46" i="16"/>
  <c r="L46" i="16"/>
  <c r="K46" i="16"/>
  <c r="J46" i="16"/>
  <c r="G46" i="16"/>
  <c r="F46" i="16"/>
  <c r="E46" i="16"/>
  <c r="D46" i="16"/>
  <c r="C46" i="16"/>
  <c r="O4" i="16"/>
  <c r="N4" i="16"/>
  <c r="M4" i="16"/>
  <c r="L4" i="16"/>
  <c r="K4" i="16"/>
  <c r="J4" i="16"/>
  <c r="I4" i="16"/>
  <c r="H4" i="16"/>
  <c r="G4" i="16"/>
  <c r="F4" i="16"/>
  <c r="E4" i="16"/>
  <c r="D4" i="16"/>
  <c r="C4" i="16"/>
  <c r="B4" i="16"/>
  <c r="A3" i="16"/>
  <c r="G37" i="16"/>
  <c r="H37" i="16" s="1"/>
  <c r="F36" i="16"/>
  <c r="F38" i="16" s="1"/>
  <c r="E36" i="16"/>
  <c r="E38" i="16" s="1"/>
  <c r="D36" i="16"/>
  <c r="D38" i="16" s="1"/>
  <c r="C36" i="16"/>
  <c r="C38" i="16" s="1"/>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36" i="16" s="1"/>
  <c r="G38" i="16" s="1"/>
  <c r="H6" i="16" l="1"/>
  <c r="H36" i="16" s="1"/>
  <c r="H38" i="16" s="1"/>
  <c r="N46" i="28" l="1"/>
  <c r="M46" i="28"/>
  <c r="L46" i="28"/>
  <c r="K46" i="28"/>
  <c r="J46" i="28"/>
  <c r="G46" i="28"/>
  <c r="F46" i="28"/>
  <c r="E46" i="28"/>
  <c r="D46" i="28"/>
  <c r="C46" i="28"/>
  <c r="O4" i="28"/>
  <c r="N4" i="28"/>
  <c r="M4" i="28"/>
  <c r="L4" i="28"/>
  <c r="K4" i="28"/>
  <c r="J4" i="28"/>
  <c r="I4" i="28"/>
  <c r="H4" i="28"/>
  <c r="G4" i="28"/>
  <c r="F4" i="28"/>
  <c r="E4" i="28"/>
  <c r="D4" i="28"/>
  <c r="C4" i="28"/>
  <c r="B4" i="28"/>
  <c r="A3" i="28"/>
  <c r="S41" i="41"/>
  <c r="S40" i="41"/>
  <c r="U41" i="35"/>
  <c r="U40" i="35"/>
  <c r="P39" i="16"/>
  <c r="P38" i="28"/>
  <c r="P37" i="28"/>
  <c r="P38" i="26"/>
  <c r="P37" i="26"/>
  <c r="P37" i="25"/>
  <c r="S38" i="38"/>
  <c r="S37" i="38"/>
  <c r="Y40" i="43"/>
  <c r="Y39" i="43"/>
  <c r="R4" i="38"/>
  <c r="J4" i="38"/>
  <c r="N46" i="25"/>
  <c r="M46" i="25"/>
  <c r="L46" i="25"/>
  <c r="K46" i="25"/>
  <c r="J46" i="25"/>
  <c r="G46" i="25"/>
  <c r="F46" i="25"/>
  <c r="E46" i="25"/>
  <c r="D46" i="25"/>
  <c r="C46" i="25"/>
  <c r="O4" i="25"/>
  <c r="H4" i="25"/>
  <c r="N46" i="26"/>
  <c r="M46" i="26"/>
  <c r="L46" i="26"/>
  <c r="K46" i="26"/>
  <c r="J46" i="26"/>
  <c r="G46" i="26"/>
  <c r="F46" i="26"/>
  <c r="E46" i="26"/>
  <c r="D46" i="26"/>
  <c r="C46" i="26"/>
  <c r="O4" i="26"/>
  <c r="H4" i="26"/>
  <c r="N4" i="26"/>
  <c r="M4" i="26"/>
  <c r="L4" i="26"/>
  <c r="K4" i="26"/>
  <c r="J4" i="26"/>
  <c r="I4" i="26"/>
  <c r="G4" i="26"/>
  <c r="F4" i="26"/>
  <c r="E4" i="26"/>
  <c r="D4" i="26"/>
  <c r="C4" i="26"/>
  <c r="B4" i="26"/>
  <c r="A3" i="26"/>
  <c r="P20" i="25"/>
  <c r="O20" i="25"/>
  <c r="O28" i="25"/>
  <c r="P15" i="25"/>
  <c r="O15" i="25"/>
  <c r="N4" i="25"/>
  <c r="M4" i="25"/>
  <c r="L4" i="25"/>
  <c r="K4" i="25"/>
  <c r="J4" i="25"/>
  <c r="I4" i="25"/>
  <c r="G4" i="25"/>
  <c r="F4" i="25"/>
  <c r="E4" i="25"/>
  <c r="D4" i="25"/>
  <c r="C4" i="25"/>
  <c r="A3" i="25"/>
  <c r="J6" i="38"/>
  <c r="Q46" i="38" l="1"/>
  <c r="P46" i="38"/>
  <c r="O46" i="38"/>
  <c r="N46" i="38"/>
  <c r="M46" i="38"/>
  <c r="I46" i="38"/>
  <c r="H46" i="38"/>
  <c r="G46" i="38"/>
  <c r="F46" i="38"/>
  <c r="E46" i="38"/>
  <c r="Q4" i="38"/>
  <c r="P4" i="38"/>
  <c r="O4" i="38"/>
  <c r="N4" i="38"/>
  <c r="M4" i="38"/>
  <c r="L4" i="38"/>
  <c r="K4" i="38"/>
  <c r="I4" i="38"/>
  <c r="H4" i="38"/>
  <c r="G4" i="38"/>
  <c r="F4" i="38"/>
  <c r="E4" i="38"/>
  <c r="D4" i="38"/>
  <c r="C4" i="38"/>
  <c r="A3" i="38"/>
  <c r="X4" i="43"/>
  <c r="W4" i="43"/>
  <c r="V4" i="43"/>
  <c r="U4" i="43"/>
  <c r="T4" i="43"/>
  <c r="S4" i="43"/>
  <c r="R4" i="43"/>
  <c r="Q4" i="43"/>
  <c r="P4" i="43"/>
  <c r="O4" i="43"/>
  <c r="X46" i="43"/>
  <c r="W46" i="43"/>
  <c r="V46" i="43"/>
  <c r="U46" i="43"/>
  <c r="T46" i="43"/>
  <c r="S46" i="43"/>
  <c r="R46" i="43"/>
  <c r="Q46" i="43"/>
  <c r="P46" i="43"/>
  <c r="O46" i="43"/>
  <c r="L46" i="43"/>
  <c r="K46" i="43"/>
  <c r="J46" i="43"/>
  <c r="I46" i="43"/>
  <c r="H46" i="43"/>
  <c r="G46" i="43"/>
  <c r="F46" i="43"/>
  <c r="E46" i="43"/>
  <c r="D46" i="43"/>
  <c r="C46" i="43"/>
  <c r="L4" i="43"/>
  <c r="K4" i="43"/>
  <c r="J4" i="43"/>
  <c r="I4" i="43"/>
  <c r="H4" i="43"/>
  <c r="G4" i="43"/>
  <c r="F4" i="43"/>
  <c r="E4" i="43"/>
  <c r="D4" i="43"/>
  <c r="C4" i="43"/>
  <c r="N4" i="43"/>
  <c r="J48" i="46" l="1"/>
  <c r="K48" i="46"/>
  <c r="L48" i="46"/>
  <c r="M48" i="46"/>
  <c r="N48" i="46"/>
  <c r="O48" i="46"/>
  <c r="J49" i="46"/>
  <c r="K49" i="46"/>
  <c r="L49" i="46"/>
  <c r="M49" i="46"/>
  <c r="N49" i="46"/>
  <c r="O49" i="46"/>
  <c r="J50" i="46"/>
  <c r="K50" i="46"/>
  <c r="L50" i="46"/>
  <c r="M50" i="46"/>
  <c r="N50" i="46"/>
  <c r="O50" i="46"/>
  <c r="J51" i="46"/>
  <c r="K51" i="46"/>
  <c r="L51" i="46"/>
  <c r="M51" i="46"/>
  <c r="N51" i="46"/>
  <c r="O51" i="46"/>
  <c r="J52" i="46"/>
  <c r="K52" i="46"/>
  <c r="L52" i="46"/>
  <c r="M52" i="46"/>
  <c r="N52" i="46"/>
  <c r="O52" i="46"/>
  <c r="J53" i="46"/>
  <c r="K53" i="46"/>
  <c r="L53" i="46"/>
  <c r="M53" i="46"/>
  <c r="N53" i="46"/>
  <c r="O53" i="46"/>
  <c r="J54" i="46"/>
  <c r="K54" i="46"/>
  <c r="L54" i="46"/>
  <c r="M54" i="46"/>
  <c r="N54" i="46"/>
  <c r="O54" i="46"/>
  <c r="J55" i="46"/>
  <c r="K55" i="46"/>
  <c r="L55" i="46"/>
  <c r="M55" i="46"/>
  <c r="N55" i="46"/>
  <c r="O55" i="46"/>
  <c r="J56" i="46"/>
  <c r="K56" i="46"/>
  <c r="L56" i="46"/>
  <c r="M56" i="46"/>
  <c r="N56" i="46"/>
  <c r="O56" i="46"/>
  <c r="J57" i="46"/>
  <c r="K57" i="46"/>
  <c r="L57" i="46"/>
  <c r="M57" i="46"/>
  <c r="N57" i="46"/>
  <c r="O57" i="46"/>
  <c r="J58" i="46"/>
  <c r="K58" i="46"/>
  <c r="L58" i="46"/>
  <c r="M58" i="46"/>
  <c r="N58" i="46"/>
  <c r="O58" i="46"/>
  <c r="N38" i="35"/>
  <c r="N10" i="35"/>
  <c r="N11" i="35"/>
  <c r="N12" i="35"/>
  <c r="N13" i="35"/>
  <c r="N14" i="35"/>
  <c r="N15" i="35"/>
  <c r="N16" i="35"/>
  <c r="N17" i="35"/>
  <c r="N18" i="35"/>
  <c r="N19" i="35"/>
  <c r="N20" i="35"/>
  <c r="N21" i="35"/>
  <c r="N22" i="35"/>
  <c r="N23" i="35"/>
  <c r="N24" i="35"/>
  <c r="N25" i="35"/>
  <c r="N26" i="35"/>
  <c r="N27" i="35"/>
  <c r="N28" i="35"/>
  <c r="N29" i="35"/>
  <c r="N30" i="35"/>
  <c r="N31" i="35"/>
  <c r="N32" i="35"/>
  <c r="N33" i="35"/>
  <c r="N34" i="35"/>
  <c r="N35" i="35"/>
  <c r="N36" i="35"/>
  <c r="N37" i="35"/>
  <c r="N9" i="35"/>
  <c r="X57" i="43"/>
  <c r="X56" i="43"/>
  <c r="O7" i="16"/>
  <c r="O24" i="16"/>
  <c r="N49" i="16"/>
  <c r="J50" i="16"/>
  <c r="K50" i="16"/>
  <c r="L50" i="16"/>
  <c r="M50" i="16"/>
  <c r="N48" i="16"/>
  <c r="O26" i="16"/>
  <c r="N51" i="16"/>
  <c r="J55" i="16"/>
  <c r="K55" i="16"/>
  <c r="L55" i="16"/>
  <c r="M55" i="16"/>
  <c r="N52" i="16"/>
  <c r="N53" i="16"/>
  <c r="N54" i="16"/>
  <c r="O30" i="16"/>
  <c r="N56" i="16"/>
  <c r="J58" i="16"/>
  <c r="K58" i="16"/>
  <c r="L58" i="16"/>
  <c r="M58" i="16"/>
  <c r="N57" i="16"/>
  <c r="S49" i="43"/>
  <c r="X49" i="43" s="1"/>
  <c r="S48" i="43"/>
  <c r="S51" i="43"/>
  <c r="X51" i="43" s="1"/>
  <c r="S52" i="43"/>
  <c r="X52" i="43" s="1"/>
  <c r="S53" i="43"/>
  <c r="X53" i="43" s="1"/>
  <c r="S54" i="43"/>
  <c r="O8" i="16"/>
  <c r="O9" i="16"/>
  <c r="O10" i="16"/>
  <c r="O11" i="16"/>
  <c r="O12" i="16"/>
  <c r="O13" i="16"/>
  <c r="O14" i="16"/>
  <c r="O15" i="16"/>
  <c r="O16" i="16"/>
  <c r="O17" i="16"/>
  <c r="O18" i="16"/>
  <c r="O19" i="16"/>
  <c r="O20" i="16"/>
  <c r="O21" i="16"/>
  <c r="O22" i="16"/>
  <c r="O23" i="16"/>
  <c r="O25" i="16"/>
  <c r="O27" i="16"/>
  <c r="O28" i="16"/>
  <c r="O29" i="16"/>
  <c r="O31" i="16"/>
  <c r="O32" i="16"/>
  <c r="O33" i="16"/>
  <c r="O34" i="16"/>
  <c r="O35" i="16"/>
  <c r="O6" i="1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6" i="26"/>
  <c r="H36" i="26" s="1"/>
  <c r="O37" i="16"/>
  <c r="R35" i="38"/>
  <c r="O35" i="25"/>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6" i="28"/>
  <c r="J55" i="26"/>
  <c r="K55" i="26"/>
  <c r="L55" i="26"/>
  <c r="M55" i="26"/>
  <c r="K50" i="26"/>
  <c r="L50" i="26"/>
  <c r="M50" i="26"/>
  <c r="O7" i="25"/>
  <c r="O8" i="25"/>
  <c r="O9" i="25"/>
  <c r="O10" i="25"/>
  <c r="O11" i="25"/>
  <c r="O12" i="25"/>
  <c r="O13" i="25"/>
  <c r="O14" i="25"/>
  <c r="O17" i="25"/>
  <c r="O18" i="25"/>
  <c r="O19" i="25"/>
  <c r="O21" i="25"/>
  <c r="O22" i="25"/>
  <c r="O23" i="25"/>
  <c r="O24" i="25"/>
  <c r="O25" i="25"/>
  <c r="O26" i="25"/>
  <c r="O27" i="25"/>
  <c r="O29" i="25"/>
  <c r="O30" i="25"/>
  <c r="O31" i="25"/>
  <c r="O32" i="25"/>
  <c r="O33" i="25"/>
  <c r="O34" i="25"/>
  <c r="O6" i="25"/>
  <c r="R7" i="38"/>
  <c r="R10" i="38"/>
  <c r="R11" i="38"/>
  <c r="R14" i="38"/>
  <c r="R17" i="38"/>
  <c r="R21" i="38"/>
  <c r="R24" i="38"/>
  <c r="R32" i="38"/>
  <c r="R34" i="38"/>
  <c r="R58" i="43"/>
  <c r="W58" i="43" s="1"/>
  <c r="R55" i="43"/>
  <c r="W55" i="43" s="1"/>
  <c r="R50" i="43"/>
  <c r="S7" i="43"/>
  <c r="X7" i="43" s="1"/>
  <c r="S8" i="43"/>
  <c r="X8" i="43" s="1"/>
  <c r="S9" i="43"/>
  <c r="X9" i="43" s="1"/>
  <c r="S10" i="43"/>
  <c r="X10" i="43" s="1"/>
  <c r="S11" i="43"/>
  <c r="X11" i="43" s="1"/>
  <c r="S12" i="43"/>
  <c r="X12" i="43" s="1"/>
  <c r="S13" i="43"/>
  <c r="X13" i="43" s="1"/>
  <c r="S14" i="43"/>
  <c r="X14" i="43" s="1"/>
  <c r="S15" i="43"/>
  <c r="X15" i="43" s="1"/>
  <c r="S16" i="43"/>
  <c r="X16" i="43" s="1"/>
  <c r="S17" i="43"/>
  <c r="X17" i="43" s="1"/>
  <c r="S18" i="43"/>
  <c r="X18" i="43" s="1"/>
  <c r="S19" i="43"/>
  <c r="X19" i="43" s="1"/>
  <c r="S20" i="43"/>
  <c r="X20" i="43" s="1"/>
  <c r="S21" i="43"/>
  <c r="X21" i="43" s="1"/>
  <c r="S22" i="43"/>
  <c r="X22" i="43" s="1"/>
  <c r="S23" i="43"/>
  <c r="X23" i="43" s="1"/>
  <c r="S24" i="43"/>
  <c r="X24" i="43" s="1"/>
  <c r="S25" i="43"/>
  <c r="X25" i="43" s="1"/>
  <c r="S26" i="43"/>
  <c r="X26" i="43" s="1"/>
  <c r="S27" i="43"/>
  <c r="X27" i="43" s="1"/>
  <c r="S28" i="43"/>
  <c r="X28" i="43" s="1"/>
  <c r="S29" i="43"/>
  <c r="X29" i="43" s="1"/>
  <c r="S30" i="43"/>
  <c r="X30" i="43" s="1"/>
  <c r="S31" i="43"/>
  <c r="X31" i="43" s="1"/>
  <c r="S32" i="43"/>
  <c r="X32" i="43" s="1"/>
  <c r="S33" i="43"/>
  <c r="X33" i="43" s="1"/>
  <c r="S34" i="43"/>
  <c r="X34" i="43" s="1"/>
  <c r="S35" i="43"/>
  <c r="X35" i="43" s="1"/>
  <c r="S6" i="43"/>
  <c r="X6" i="43" s="1"/>
  <c r="W49" i="43"/>
  <c r="Q50" i="43"/>
  <c r="W52" i="43"/>
  <c r="W53" i="43"/>
  <c r="Q55" i="43"/>
  <c r="V55" i="43" s="1"/>
  <c r="W56" i="43"/>
  <c r="W57" i="43"/>
  <c r="Q58" i="43"/>
  <c r="V58" i="43" s="1"/>
  <c r="W54" i="43"/>
  <c r="W48" i="43"/>
  <c r="J24" i="38"/>
  <c r="H24" i="25"/>
  <c r="J26" i="38"/>
  <c r="H26" i="25"/>
  <c r="J30" i="38"/>
  <c r="H30" i="25"/>
  <c r="T49" i="43"/>
  <c r="U49" i="43"/>
  <c r="V49" i="43"/>
  <c r="T51" i="43"/>
  <c r="U51" i="43"/>
  <c r="V51" i="43"/>
  <c r="W51" i="43"/>
  <c r="T52" i="43"/>
  <c r="U52" i="43"/>
  <c r="V52" i="43"/>
  <c r="T53" i="43"/>
  <c r="U53" i="43"/>
  <c r="V53" i="43"/>
  <c r="T54" i="43"/>
  <c r="U54" i="43"/>
  <c r="V54" i="43"/>
  <c r="T56" i="43"/>
  <c r="U56" i="43"/>
  <c r="V56" i="43"/>
  <c r="T57" i="43"/>
  <c r="U57" i="43"/>
  <c r="V57" i="43"/>
  <c r="O58" i="43"/>
  <c r="T58" i="43" s="1"/>
  <c r="U48" i="43"/>
  <c r="V48" i="43"/>
  <c r="T48" i="43"/>
  <c r="P58" i="43"/>
  <c r="U58" i="43" s="1"/>
  <c r="P55" i="43"/>
  <c r="U55" i="43" s="1"/>
  <c r="O55" i="43"/>
  <c r="T55" i="43" s="1"/>
  <c r="P50" i="43"/>
  <c r="O50" i="43"/>
  <c r="K50" i="28"/>
  <c r="L50" i="28"/>
  <c r="M50" i="28"/>
  <c r="J50" i="28"/>
  <c r="M58" i="28"/>
  <c r="L58" i="28"/>
  <c r="K58" i="28"/>
  <c r="J58" i="28"/>
  <c r="N57" i="28"/>
  <c r="N56" i="28"/>
  <c r="M55" i="28"/>
  <c r="L55" i="28"/>
  <c r="K55" i="28"/>
  <c r="J55" i="28"/>
  <c r="N54" i="28"/>
  <c r="N53" i="28"/>
  <c r="N52" i="28"/>
  <c r="N51" i="28"/>
  <c r="N49" i="28"/>
  <c r="P35" i="26"/>
  <c r="P34" i="26"/>
  <c r="V6" i="43"/>
  <c r="U6" i="43"/>
  <c r="U30" i="43"/>
  <c r="M58" i="26"/>
  <c r="L58" i="26"/>
  <c r="K58" i="26"/>
  <c r="J58" i="26"/>
  <c r="M58" i="25"/>
  <c r="L58" i="25"/>
  <c r="K58" i="25"/>
  <c r="J58" i="25"/>
  <c r="M55" i="25"/>
  <c r="L55" i="25"/>
  <c r="K55" i="25"/>
  <c r="J55" i="25"/>
  <c r="N36" i="43"/>
  <c r="N38" i="43" s="1"/>
  <c r="K36" i="38"/>
  <c r="I36" i="25"/>
  <c r="P36" i="25" s="1"/>
  <c r="P35" i="25"/>
  <c r="L6" i="38"/>
  <c r="L23" i="38"/>
  <c r="M55" i="38"/>
  <c r="N55" i="38"/>
  <c r="M58" i="38"/>
  <c r="N58" i="38"/>
  <c r="Q52" i="38"/>
  <c r="Q53" i="38"/>
  <c r="O55" i="38"/>
  <c r="P55" i="38"/>
  <c r="Q56" i="38"/>
  <c r="Q58" i="38" s="1"/>
  <c r="O58" i="38"/>
  <c r="P58" i="38"/>
  <c r="P36" i="43"/>
  <c r="O36" i="43"/>
  <c r="Q36" i="43"/>
  <c r="R36" i="43"/>
  <c r="T7" i="43"/>
  <c r="U7" i="43"/>
  <c r="V7" i="43"/>
  <c r="W7" i="43"/>
  <c r="T8" i="43"/>
  <c r="U8" i="43"/>
  <c r="V8" i="43"/>
  <c r="W8" i="43"/>
  <c r="T9" i="43"/>
  <c r="U9" i="43"/>
  <c r="V9" i="43"/>
  <c r="W9" i="43"/>
  <c r="T10" i="43"/>
  <c r="U10" i="43"/>
  <c r="V10" i="43"/>
  <c r="W10" i="43"/>
  <c r="T11" i="43"/>
  <c r="U11" i="43"/>
  <c r="V11" i="43"/>
  <c r="W11" i="43"/>
  <c r="T12" i="43"/>
  <c r="U12" i="43"/>
  <c r="V12" i="43"/>
  <c r="W12" i="43"/>
  <c r="T13" i="43"/>
  <c r="U13" i="43"/>
  <c r="V13" i="43"/>
  <c r="W13" i="43"/>
  <c r="T14" i="43"/>
  <c r="U14" i="43"/>
  <c r="V14" i="43"/>
  <c r="W14" i="43"/>
  <c r="T15" i="43"/>
  <c r="U15" i="43"/>
  <c r="V15" i="43"/>
  <c r="W15" i="43"/>
  <c r="T16" i="43"/>
  <c r="U16" i="43"/>
  <c r="V16" i="43"/>
  <c r="W16" i="43"/>
  <c r="T17" i="43"/>
  <c r="U17" i="43"/>
  <c r="V17" i="43"/>
  <c r="W17" i="43"/>
  <c r="T18" i="43"/>
  <c r="U18" i="43"/>
  <c r="V18" i="43"/>
  <c r="W18" i="43"/>
  <c r="T19" i="43"/>
  <c r="U19" i="43"/>
  <c r="V19" i="43"/>
  <c r="W19" i="43"/>
  <c r="T20" i="43"/>
  <c r="U20" i="43"/>
  <c r="V20" i="43"/>
  <c r="W20" i="43"/>
  <c r="T21" i="43"/>
  <c r="U21" i="43"/>
  <c r="V21" i="43"/>
  <c r="W21" i="43"/>
  <c r="T22" i="43"/>
  <c r="U22" i="43"/>
  <c r="V22" i="43"/>
  <c r="W22" i="43"/>
  <c r="T23" i="43"/>
  <c r="U23" i="43"/>
  <c r="V23" i="43"/>
  <c r="W23" i="43"/>
  <c r="T24" i="43"/>
  <c r="U24" i="43"/>
  <c r="V24" i="43"/>
  <c r="W24" i="43"/>
  <c r="T25" i="43"/>
  <c r="U25" i="43"/>
  <c r="V25" i="43"/>
  <c r="W25" i="43"/>
  <c r="T26" i="43"/>
  <c r="O29" i="54" s="1"/>
  <c r="U26" i="43"/>
  <c r="V26" i="43"/>
  <c r="W26" i="43"/>
  <c r="T27" i="43"/>
  <c r="U27" i="43"/>
  <c r="V27" i="43"/>
  <c r="W27" i="43"/>
  <c r="T28" i="43"/>
  <c r="U28" i="43"/>
  <c r="V28" i="43"/>
  <c r="W28" i="43"/>
  <c r="T29" i="43"/>
  <c r="U29" i="43"/>
  <c r="V29" i="43"/>
  <c r="W29" i="43"/>
  <c r="T30" i="43"/>
  <c r="V30" i="43"/>
  <c r="W30" i="43"/>
  <c r="T31" i="43"/>
  <c r="U31" i="43"/>
  <c r="V31" i="43"/>
  <c r="W31" i="43"/>
  <c r="T32" i="43"/>
  <c r="U32" i="43"/>
  <c r="V32" i="43"/>
  <c r="W32" i="43"/>
  <c r="T33" i="43"/>
  <c r="U33" i="43"/>
  <c r="V33" i="43"/>
  <c r="W33" i="43"/>
  <c r="T34" i="43"/>
  <c r="U34" i="43"/>
  <c r="V34" i="43"/>
  <c r="W34" i="43"/>
  <c r="T35" i="43"/>
  <c r="U35" i="43"/>
  <c r="V35" i="43"/>
  <c r="W35" i="43"/>
  <c r="W6" i="43"/>
  <c r="T6" i="43"/>
  <c r="H7" i="28"/>
  <c r="H8" i="28"/>
  <c r="H9" i="28"/>
  <c r="H10" i="28"/>
  <c r="H11" i="28"/>
  <c r="H12" i="28"/>
  <c r="H13" i="28"/>
  <c r="H14" i="28"/>
  <c r="H15" i="28"/>
  <c r="H16" i="28"/>
  <c r="H17" i="28"/>
  <c r="H18" i="28"/>
  <c r="H19" i="28"/>
  <c r="H20" i="28"/>
  <c r="H21" i="28"/>
  <c r="H22" i="28"/>
  <c r="H23" i="28"/>
  <c r="H36" i="28" s="1"/>
  <c r="H24" i="28"/>
  <c r="H25" i="28"/>
  <c r="H26" i="28"/>
  <c r="H27" i="28"/>
  <c r="H28" i="28"/>
  <c r="H29" i="28"/>
  <c r="H30" i="28"/>
  <c r="H31" i="28"/>
  <c r="H32" i="28"/>
  <c r="H33" i="28"/>
  <c r="H34" i="28"/>
  <c r="H35" i="28"/>
  <c r="H6" i="28"/>
  <c r="Y37" i="43"/>
  <c r="O39" i="41"/>
  <c r="N39" i="41"/>
  <c r="M39" i="41"/>
  <c r="E39" i="44"/>
  <c r="D39" i="44"/>
  <c r="C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K36" i="16"/>
  <c r="K38" i="16" s="1"/>
  <c r="L36" i="16"/>
  <c r="L38" i="16" s="1"/>
  <c r="J20" i="38"/>
  <c r="J21" i="38"/>
  <c r="J22" i="38"/>
  <c r="J23" i="38"/>
  <c r="J25" i="38"/>
  <c r="J27" i="38"/>
  <c r="J28" i="38"/>
  <c r="J29" i="38"/>
  <c r="J31" i="38"/>
  <c r="J32" i="38"/>
  <c r="J33" i="38"/>
  <c r="J34" i="38"/>
  <c r="J35" i="38"/>
  <c r="J7" i="38"/>
  <c r="J8" i="38"/>
  <c r="J9" i="38"/>
  <c r="J10" i="38"/>
  <c r="J11" i="38"/>
  <c r="J12" i="38"/>
  <c r="O15" i="35" s="1"/>
  <c r="J13" i="38"/>
  <c r="J14" i="38"/>
  <c r="J15" i="38"/>
  <c r="J16" i="38"/>
  <c r="O19" i="35" s="1"/>
  <c r="J17" i="38"/>
  <c r="J18" i="38"/>
  <c r="J19" i="38"/>
  <c r="L8" i="38"/>
  <c r="L9" i="38"/>
  <c r="L12" i="38"/>
  <c r="L13" i="38"/>
  <c r="L15" i="38"/>
  <c r="L16" i="38"/>
  <c r="L18" i="38"/>
  <c r="L19" i="38"/>
  <c r="L20" i="38"/>
  <c r="L22" i="38"/>
  <c r="L25" i="38"/>
  <c r="L26" i="38"/>
  <c r="L27" i="38"/>
  <c r="L28" i="38"/>
  <c r="L29" i="38"/>
  <c r="L30" i="38"/>
  <c r="L31" i="38"/>
  <c r="L33" i="38"/>
  <c r="H7" i="25"/>
  <c r="H8" i="25"/>
  <c r="H9" i="25"/>
  <c r="H10" i="25"/>
  <c r="H11" i="25"/>
  <c r="H12" i="25"/>
  <c r="H13" i="25"/>
  <c r="H14" i="25"/>
  <c r="H15" i="25"/>
  <c r="H16" i="25"/>
  <c r="H17" i="25"/>
  <c r="H18" i="25"/>
  <c r="H19" i="25"/>
  <c r="H20" i="25"/>
  <c r="H21" i="25"/>
  <c r="H22" i="25"/>
  <c r="H23" i="25"/>
  <c r="H25" i="25"/>
  <c r="H27" i="25"/>
  <c r="H28" i="25"/>
  <c r="H29" i="25"/>
  <c r="H31" i="25"/>
  <c r="H32" i="25"/>
  <c r="H33" i="25"/>
  <c r="H34" i="25"/>
  <c r="H35" i="25"/>
  <c r="H6" i="25"/>
  <c r="P37" i="16"/>
  <c r="P11" i="16"/>
  <c r="P16" i="16"/>
  <c r="P19" i="16"/>
  <c r="J36" i="16"/>
  <c r="J38" i="16" s="1"/>
  <c r="J36" i="28"/>
  <c r="P22" i="28"/>
  <c r="P15" i="28"/>
  <c r="P12" i="28"/>
  <c r="P29" i="16"/>
  <c r="P21" i="16"/>
  <c r="P13" i="16"/>
  <c r="M36" i="16"/>
  <c r="M38" i="16"/>
  <c r="P22" i="16"/>
  <c r="P15" i="16"/>
  <c r="P35" i="16"/>
  <c r="P27" i="16"/>
  <c r="P20" i="16"/>
  <c r="K36" i="28"/>
  <c r="P7" i="16"/>
  <c r="P31" i="16"/>
  <c r="P34" i="16"/>
  <c r="P26" i="16"/>
  <c r="P18" i="16"/>
  <c r="P10" i="16"/>
  <c r="P32" i="16"/>
  <c r="P24" i="16"/>
  <c r="P8" i="16"/>
  <c r="P6" i="16"/>
  <c r="M36" i="28"/>
  <c r="L36" i="28"/>
  <c r="K36" i="26"/>
  <c r="J36" i="26"/>
  <c r="J36" i="25"/>
  <c r="Q28" i="38"/>
  <c r="R28" i="38" s="1"/>
  <c r="Q33" i="38"/>
  <c r="R33" i="38" s="1"/>
  <c r="Q12" i="38"/>
  <c r="R12" i="38" s="1"/>
  <c r="P24" i="28"/>
  <c r="P14" i="16"/>
  <c r="P30" i="16"/>
  <c r="N36" i="16"/>
  <c r="P36" i="16" s="1"/>
  <c r="P23" i="16"/>
  <c r="P28" i="16"/>
  <c r="P17" i="16"/>
  <c r="P33" i="16"/>
  <c r="P12" i="16"/>
  <c r="P9" i="16"/>
  <c r="P25" i="16"/>
  <c r="N36" i="28"/>
  <c r="P36" i="28" s="1"/>
  <c r="P7" i="26"/>
  <c r="Q6" i="38"/>
  <c r="R6" i="38" s="1"/>
  <c r="Q29" i="38"/>
  <c r="R29" i="38" s="1"/>
  <c r="Q26" i="38"/>
  <c r="S26" i="38" s="1"/>
  <c r="Q23" i="38"/>
  <c r="R23" i="38" s="1"/>
  <c r="Q18" i="38"/>
  <c r="R18" i="38" s="1"/>
  <c r="Q15" i="38"/>
  <c r="R15" i="38" s="1"/>
  <c r="L36" i="25"/>
  <c r="K36" i="25"/>
  <c r="P6" i="25"/>
  <c r="M36" i="25"/>
  <c r="P26" i="26"/>
  <c r="P12" i="26"/>
  <c r="P30" i="26"/>
  <c r="P15" i="26"/>
  <c r="P24" i="26"/>
  <c r="M36" i="26"/>
  <c r="L36" i="26"/>
  <c r="Q8" i="38"/>
  <c r="R8" i="38" s="1"/>
  <c r="Q25" i="38"/>
  <c r="R25" i="38" s="1"/>
  <c r="Q20" i="38"/>
  <c r="R20" i="38" s="1"/>
  <c r="Q16" i="38"/>
  <c r="R16" i="38" s="1"/>
  <c r="Q22" i="38"/>
  <c r="S22" i="38" s="1"/>
  <c r="Q31" i="38"/>
  <c r="R31" i="38" s="1"/>
  <c r="O36" i="38"/>
  <c r="Q30" i="38"/>
  <c r="S30" i="38" s="1"/>
  <c r="Q9" i="38"/>
  <c r="S9" i="38" s="1"/>
  <c r="Q27" i="38"/>
  <c r="R27" i="38" s="1"/>
  <c r="P36" i="38"/>
  <c r="N36" i="38"/>
  <c r="M36" i="38"/>
  <c r="P25" i="25"/>
  <c r="P30" i="25"/>
  <c r="P14" i="25"/>
  <c r="P16" i="25"/>
  <c r="P26" i="25"/>
  <c r="P19" i="26"/>
  <c r="N36" i="26"/>
  <c r="P36" i="26" s="1"/>
  <c r="Q13" i="38"/>
  <c r="R13" i="38" s="1"/>
  <c r="Q19" i="38"/>
  <c r="R19" i="38" s="1"/>
  <c r="L36" i="38"/>
  <c r="P39" i="41"/>
  <c r="O9" i="35" l="1"/>
  <c r="Q9" i="35" s="1"/>
  <c r="H36" i="25"/>
  <c r="O36" i="25"/>
  <c r="S29" i="38"/>
  <c r="O27" i="54"/>
  <c r="O16" i="54"/>
  <c r="O15" i="54"/>
  <c r="O14" i="54"/>
  <c r="O12" i="54"/>
  <c r="O11" i="54"/>
  <c r="O10" i="54"/>
  <c r="O38" i="54"/>
  <c r="O37" i="54"/>
  <c r="O36" i="54"/>
  <c r="O34" i="54"/>
  <c r="F39" i="44"/>
  <c r="O38" i="58"/>
  <c r="O37" i="58"/>
  <c r="O36" i="58"/>
  <c r="O35" i="58"/>
  <c r="O35" i="54"/>
  <c r="O34" i="58"/>
  <c r="O33" i="58"/>
  <c r="O33" i="54"/>
  <c r="O32" i="58"/>
  <c r="O32" i="54"/>
  <c r="O31" i="58"/>
  <c r="O30" i="58"/>
  <c r="O30" i="54"/>
  <c r="O29" i="58"/>
  <c r="O28" i="58"/>
  <c r="O28" i="54"/>
  <c r="O27" i="58"/>
  <c r="O26" i="58"/>
  <c r="O25" i="58"/>
  <c r="O24" i="58"/>
  <c r="O23" i="58"/>
  <c r="O23" i="54"/>
  <c r="O22" i="58"/>
  <c r="O21" i="54"/>
  <c r="O21" i="58"/>
  <c r="O20" i="58"/>
  <c r="O20" i="54"/>
  <c r="O19" i="58"/>
  <c r="O18" i="58"/>
  <c r="O17" i="58"/>
  <c r="O17" i="54"/>
  <c r="O16" i="58"/>
  <c r="O15" i="58"/>
  <c r="O14" i="58"/>
  <c r="O13" i="54"/>
  <c r="O13" i="58"/>
  <c r="O12" i="58"/>
  <c r="O11" i="58"/>
  <c r="O10" i="58"/>
  <c r="O9" i="54"/>
  <c r="O25" i="54"/>
  <c r="L36" i="41"/>
  <c r="Q36" i="41" s="1"/>
  <c r="R36" i="41" s="1"/>
  <c r="L28" i="41"/>
  <c r="Q28" i="41" s="1"/>
  <c r="R28" i="41" s="1"/>
  <c r="L24" i="41"/>
  <c r="Q24" i="41" s="1"/>
  <c r="R24" i="41" s="1"/>
  <c r="O24" i="54"/>
  <c r="L20" i="41"/>
  <c r="Q20" i="41" s="1"/>
  <c r="R20" i="41" s="1"/>
  <c r="L16" i="41"/>
  <c r="Q16" i="41" s="1"/>
  <c r="R16" i="41" s="1"/>
  <c r="S16" i="41" s="1"/>
  <c r="T16" i="35" s="1"/>
  <c r="L12" i="41"/>
  <c r="Q12" i="41" s="1"/>
  <c r="R12" i="41" s="1"/>
  <c r="Y32" i="43"/>
  <c r="O31" i="54"/>
  <c r="L27" i="41"/>
  <c r="Q27" i="41" s="1"/>
  <c r="R27" i="41" s="1"/>
  <c r="L19" i="41"/>
  <c r="O19" i="54"/>
  <c r="O26" i="54"/>
  <c r="O22" i="54"/>
  <c r="O18" i="54"/>
  <c r="W50" i="43"/>
  <c r="Q19" i="35"/>
  <c r="J19" i="44" s="1"/>
  <c r="K19" i="44" s="1"/>
  <c r="Q15" i="35"/>
  <c r="J15" i="44" s="1"/>
  <c r="K15" i="44" s="1"/>
  <c r="N39" i="35"/>
  <c r="S23" i="38"/>
  <c r="S12" i="38"/>
  <c r="Q55" i="38"/>
  <c r="R38" i="35"/>
  <c r="L38" i="41"/>
  <c r="Q38" i="41" s="1"/>
  <c r="R38" i="41" s="1"/>
  <c r="R34" i="35"/>
  <c r="L34" i="41"/>
  <c r="Q34" i="41" s="1"/>
  <c r="R34" i="41" s="1"/>
  <c r="R30" i="35"/>
  <c r="L30" i="41"/>
  <c r="R26" i="35"/>
  <c r="L26" i="41"/>
  <c r="Q26" i="41" s="1"/>
  <c r="R26" i="41" s="1"/>
  <c r="R22" i="35"/>
  <c r="L22" i="41"/>
  <c r="Q22" i="41" s="1"/>
  <c r="R22" i="41" s="1"/>
  <c r="R18" i="35"/>
  <c r="L18" i="41"/>
  <c r="R14" i="35"/>
  <c r="L14" i="41"/>
  <c r="R10" i="35"/>
  <c r="L10" i="41"/>
  <c r="R37" i="35"/>
  <c r="L37" i="41"/>
  <c r="Q37" i="41" s="1"/>
  <c r="R37" i="41" s="1"/>
  <c r="Y30" i="43"/>
  <c r="L33" i="41"/>
  <c r="Q33" i="41" s="1"/>
  <c r="R33" i="41" s="1"/>
  <c r="R29" i="35"/>
  <c r="L29" i="41"/>
  <c r="Q29" i="41" s="1"/>
  <c r="R29" i="41" s="1"/>
  <c r="R25" i="35"/>
  <c r="L25" i="41"/>
  <c r="Q25" i="41" s="1"/>
  <c r="R25" i="41" s="1"/>
  <c r="R21" i="35"/>
  <c r="L21" i="41"/>
  <c r="Q21" i="41" s="1"/>
  <c r="R21" i="41" s="1"/>
  <c r="R17" i="35"/>
  <c r="L17" i="41"/>
  <c r="Q17" i="41" s="1"/>
  <c r="R17" i="41" s="1"/>
  <c r="Y10" i="43"/>
  <c r="L13" i="41"/>
  <c r="Q13" i="41" s="1"/>
  <c r="R13" i="41" s="1"/>
  <c r="R32" i="35"/>
  <c r="L32" i="41"/>
  <c r="Q32" i="41" s="1"/>
  <c r="R32" i="41" s="1"/>
  <c r="Y6" i="43"/>
  <c r="L9" i="41"/>
  <c r="R35" i="35"/>
  <c r="L35" i="41"/>
  <c r="Q35" i="41" s="1"/>
  <c r="R35" i="41" s="1"/>
  <c r="R31" i="35"/>
  <c r="L31" i="41"/>
  <c r="Q31" i="41" s="1"/>
  <c r="R31" i="41" s="1"/>
  <c r="R23" i="35"/>
  <c r="L23" i="41"/>
  <c r="Q23" i="41" s="1"/>
  <c r="R23" i="41" s="1"/>
  <c r="R15" i="35"/>
  <c r="L15" i="41"/>
  <c r="Q15" i="41" s="1"/>
  <c r="R15" i="41" s="1"/>
  <c r="Y8" i="43"/>
  <c r="L11" i="41"/>
  <c r="Q11" i="41" s="1"/>
  <c r="R11" i="41" s="1"/>
  <c r="Y34" i="43"/>
  <c r="V50" i="43"/>
  <c r="O36" i="28"/>
  <c r="O36" i="26"/>
  <c r="Y11" i="43"/>
  <c r="Y19" i="43"/>
  <c r="Y7" i="43"/>
  <c r="Y15" i="43"/>
  <c r="S28" i="38"/>
  <c r="N58" i="16"/>
  <c r="O21" i="35"/>
  <c r="O17" i="35"/>
  <c r="O13" i="35"/>
  <c r="O11" i="35"/>
  <c r="O38" i="35"/>
  <c r="O34" i="35"/>
  <c r="O28" i="35"/>
  <c r="O23" i="35"/>
  <c r="N55" i="16"/>
  <c r="N50" i="16"/>
  <c r="S20" i="38"/>
  <c r="S13" i="38"/>
  <c r="Y28" i="43"/>
  <c r="S8" i="38"/>
  <c r="S19" i="38"/>
  <c r="S18" i="38"/>
  <c r="R22" i="38"/>
  <c r="S25" i="38"/>
  <c r="S31" i="38"/>
  <c r="S33" i="38"/>
  <c r="S15" i="38"/>
  <c r="R9" i="38"/>
  <c r="S27" i="38"/>
  <c r="Y31" i="43"/>
  <c r="X54" i="43"/>
  <c r="Y17" i="43"/>
  <c r="Y25" i="43"/>
  <c r="Y21" i="43"/>
  <c r="Y9" i="43"/>
  <c r="S6" i="38"/>
  <c r="U50" i="43"/>
  <c r="T50" i="43"/>
  <c r="W36" i="43"/>
  <c r="W38" i="43" s="1"/>
  <c r="Y13" i="43"/>
  <c r="U36" i="43"/>
  <c r="U38" i="43" s="1"/>
  <c r="Y23" i="43"/>
  <c r="Y35" i="43"/>
  <c r="Y27" i="43"/>
  <c r="V36" i="43"/>
  <c r="V38" i="43" s="1"/>
  <c r="O36" i="16"/>
  <c r="O38" i="16" s="1"/>
  <c r="N38" i="16"/>
  <c r="P38" i="16" s="1"/>
  <c r="T36" i="43"/>
  <c r="T38" i="43" s="1"/>
  <c r="X48" i="43"/>
  <c r="O27" i="35"/>
  <c r="O22" i="35"/>
  <c r="O18" i="35"/>
  <c r="O14" i="35"/>
  <c r="O10" i="35"/>
  <c r="O35" i="35"/>
  <c r="O30" i="35"/>
  <c r="O24" i="35"/>
  <c r="O20" i="35"/>
  <c r="O16" i="35"/>
  <c r="O12" i="35"/>
  <c r="O37" i="35"/>
  <c r="O32" i="35"/>
  <c r="O26" i="35"/>
  <c r="O36" i="35"/>
  <c r="O31" i="35"/>
  <c r="O25" i="35"/>
  <c r="R26" i="38"/>
  <c r="S16" i="38"/>
  <c r="Q36" i="38"/>
  <c r="S36" i="38" s="1"/>
  <c r="R30" i="38"/>
  <c r="J36" i="38"/>
  <c r="O33" i="35"/>
  <c r="O29" i="35"/>
  <c r="S55" i="43"/>
  <c r="X55" i="43" s="1"/>
  <c r="S50" i="43"/>
  <c r="X50" i="43" s="1"/>
  <c r="R19" i="35"/>
  <c r="S19" i="35" s="1"/>
  <c r="Y16" i="43"/>
  <c r="R27" i="35"/>
  <c r="Y24" i="43"/>
  <c r="R36" i="35"/>
  <c r="Y33" i="43"/>
  <c r="Y14" i="43"/>
  <c r="X36" i="43"/>
  <c r="Y22" i="43"/>
  <c r="Y18" i="43"/>
  <c r="R9" i="35"/>
  <c r="S9" i="35" s="1"/>
  <c r="R28" i="35"/>
  <c r="R20" i="35"/>
  <c r="R12" i="35"/>
  <c r="Y26" i="43"/>
  <c r="R13" i="35"/>
  <c r="R33" i="35"/>
  <c r="R24" i="35"/>
  <c r="R16" i="35"/>
  <c r="Y12" i="43"/>
  <c r="Y29" i="43"/>
  <c r="Y20" i="43"/>
  <c r="S36" i="43"/>
  <c r="R11" i="35"/>
  <c r="S36" i="41" l="1"/>
  <c r="T36" i="35" s="1"/>
  <c r="R36" i="38"/>
  <c r="S20" i="41"/>
  <c r="T20" i="35" s="1"/>
  <c r="S27" i="41"/>
  <c r="T27" i="35" s="1"/>
  <c r="S38" i="41"/>
  <c r="T38" i="35" s="1"/>
  <c r="S17" i="41"/>
  <c r="T17" i="35" s="1"/>
  <c r="N39" i="54"/>
  <c r="O39" i="54" s="1"/>
  <c r="N39" i="58"/>
  <c r="O39" i="58" s="1"/>
  <c r="O9" i="58"/>
  <c r="S37" i="41"/>
  <c r="T37" i="35" s="1"/>
  <c r="S13" i="41"/>
  <c r="T13" i="35" s="1"/>
  <c r="S29" i="41"/>
  <c r="T29" i="35" s="1"/>
  <c r="S24" i="41"/>
  <c r="T24" i="35" s="1"/>
  <c r="S12" i="41"/>
  <c r="T12" i="35" s="1"/>
  <c r="S28" i="41"/>
  <c r="T28" i="35" s="1"/>
  <c r="S11" i="41"/>
  <c r="T11" i="35" s="1"/>
  <c r="S34" i="41"/>
  <c r="T34" i="35" s="1"/>
  <c r="S25" i="41"/>
  <c r="T25" i="35" s="1"/>
  <c r="S33" i="41"/>
  <c r="T33" i="35" s="1"/>
  <c r="S26" i="41"/>
  <c r="T26" i="35" s="1"/>
  <c r="S15" i="41"/>
  <c r="T15" i="35" s="1"/>
  <c r="L39" i="41"/>
  <c r="S22" i="41"/>
  <c r="T22" i="35" s="1"/>
  <c r="L19" i="44"/>
  <c r="L15" i="44"/>
  <c r="Q16" i="35"/>
  <c r="J16" i="44" s="1"/>
  <c r="L16" i="44" s="1"/>
  <c r="S16" i="35"/>
  <c r="U16" i="35" s="1"/>
  <c r="Q22" i="35"/>
  <c r="J22" i="44" s="1"/>
  <c r="K22" i="44" s="1"/>
  <c r="S22" i="35"/>
  <c r="U22" i="35" s="1"/>
  <c r="Q37" i="35"/>
  <c r="J37" i="44" s="1"/>
  <c r="K37" i="44" s="1"/>
  <c r="S37" i="35"/>
  <c r="U37" i="35" s="1"/>
  <c r="Q14" i="35"/>
  <c r="J14" i="44" s="1"/>
  <c r="K14" i="44" s="1"/>
  <c r="S14" i="35"/>
  <c r="U14" i="35" s="1"/>
  <c r="Q28" i="35"/>
  <c r="J28" i="44" s="1"/>
  <c r="L28" i="44" s="1"/>
  <c r="S28" i="35"/>
  <c r="U28" i="35" s="1"/>
  <c r="Q31" i="35"/>
  <c r="J31" i="44" s="1"/>
  <c r="K31" i="44" s="1"/>
  <c r="S31" i="35"/>
  <c r="U31" i="35" s="1"/>
  <c r="Q12" i="35"/>
  <c r="J12" i="44" s="1"/>
  <c r="K12" i="44" s="1"/>
  <c r="S12" i="35"/>
  <c r="U12" i="35" s="1"/>
  <c r="Q30" i="35"/>
  <c r="J30" i="44" s="1"/>
  <c r="L30" i="44" s="1"/>
  <c r="S30" i="35"/>
  <c r="U30" i="35" s="1"/>
  <c r="Q18" i="35"/>
  <c r="J18" i="44" s="1"/>
  <c r="L18" i="44" s="1"/>
  <c r="S18" i="35"/>
  <c r="U18" i="35" s="1"/>
  <c r="Q34" i="35"/>
  <c r="J34" i="44" s="1"/>
  <c r="L34" i="44" s="1"/>
  <c r="S34" i="35"/>
  <c r="U34" i="35" s="1"/>
  <c r="Q13" i="35"/>
  <c r="J13" i="44" s="1"/>
  <c r="L13" i="44" s="1"/>
  <c r="S13" i="35"/>
  <c r="U13" i="35" s="1"/>
  <c r="S15" i="35"/>
  <c r="U15" i="35" s="1"/>
  <c r="Q26" i="35"/>
  <c r="J26" i="44" s="1"/>
  <c r="K26" i="44" s="1"/>
  <c r="S26" i="35"/>
  <c r="U26" i="35" s="1"/>
  <c r="Q27" i="35"/>
  <c r="J27" i="44" s="1"/>
  <c r="K27" i="44" s="1"/>
  <c r="S27" i="35"/>
  <c r="U27" i="35" s="1"/>
  <c r="Q38" i="35"/>
  <c r="J38" i="44" s="1"/>
  <c r="L38" i="44" s="1"/>
  <c r="S38" i="35"/>
  <c r="U38" i="35" s="1"/>
  <c r="Q17" i="35"/>
  <c r="J17" i="44" s="1"/>
  <c r="L17" i="44" s="1"/>
  <c r="S17" i="35"/>
  <c r="U17" i="35" s="1"/>
  <c r="Q29" i="35"/>
  <c r="J29" i="44" s="1"/>
  <c r="L29" i="44" s="1"/>
  <c r="S29" i="35"/>
  <c r="U29" i="35" s="1"/>
  <c r="Q32" i="35"/>
  <c r="J32" i="44" s="1"/>
  <c r="L32" i="44" s="1"/>
  <c r="S32" i="35"/>
  <c r="U32" i="35" s="1"/>
  <c r="Q20" i="35"/>
  <c r="J20" i="44" s="1"/>
  <c r="L20" i="44" s="1"/>
  <c r="S20" i="35"/>
  <c r="U20" i="35" s="1"/>
  <c r="Q10" i="35"/>
  <c r="J10" i="44" s="1"/>
  <c r="K10" i="44" s="1"/>
  <c r="S10" i="35"/>
  <c r="U10" i="35" s="1"/>
  <c r="Q23" i="35"/>
  <c r="J23" i="44" s="1"/>
  <c r="L23" i="44" s="1"/>
  <c r="S23" i="35"/>
  <c r="U23" i="35" s="1"/>
  <c r="Q11" i="35"/>
  <c r="J11" i="44" s="1"/>
  <c r="K11" i="44" s="1"/>
  <c r="S11" i="35"/>
  <c r="U11" i="35" s="1"/>
  <c r="Q21" i="35"/>
  <c r="J21" i="44" s="1"/>
  <c r="L21" i="44" s="1"/>
  <c r="S21" i="35"/>
  <c r="U21" i="35" s="1"/>
  <c r="Q36" i="35"/>
  <c r="J36" i="44" s="1"/>
  <c r="K36" i="44" s="1"/>
  <c r="S36" i="35"/>
  <c r="U36" i="35" s="1"/>
  <c r="Q35" i="35"/>
  <c r="J35" i="44" s="1"/>
  <c r="K35" i="44" s="1"/>
  <c r="S35" i="35"/>
  <c r="U35" i="35" s="1"/>
  <c r="Q33" i="35"/>
  <c r="J33" i="44" s="1"/>
  <c r="L33" i="44" s="1"/>
  <c r="S33" i="35"/>
  <c r="Q25" i="35"/>
  <c r="J25" i="44" s="1"/>
  <c r="K25" i="44" s="1"/>
  <c r="S25" i="35"/>
  <c r="U25" i="35" s="1"/>
  <c r="Q24" i="35"/>
  <c r="J24" i="44" s="1"/>
  <c r="L24" i="44" s="1"/>
  <c r="S24" i="35"/>
  <c r="U24" i="35" s="1"/>
  <c r="Q9" i="41"/>
  <c r="R9" i="41" s="1"/>
  <c r="Q14" i="41"/>
  <c r="R14" i="41" s="1"/>
  <c r="S32" i="41"/>
  <c r="T32" i="35" s="1"/>
  <c r="S23" i="41"/>
  <c r="T23" i="35" s="1"/>
  <c r="S21" i="41"/>
  <c r="T21" i="35" s="1"/>
  <c r="S31" i="41"/>
  <c r="T31" i="35" s="1"/>
  <c r="S35" i="41"/>
  <c r="T35" i="35" s="1"/>
  <c r="Q10" i="41"/>
  <c r="Q18" i="41"/>
  <c r="R18" i="41" s="1"/>
  <c r="U19" i="35"/>
  <c r="S58" i="43"/>
  <c r="X58" i="43" s="1"/>
  <c r="U33" i="35"/>
  <c r="Q39" i="35"/>
  <c r="O39" i="35"/>
  <c r="Y36" i="43"/>
  <c r="X38" i="43"/>
  <c r="Y38" i="43" s="1"/>
  <c r="R39" i="35"/>
  <c r="K24" i="44" l="1"/>
  <c r="L36" i="44"/>
  <c r="L37" i="44"/>
  <c r="L12" i="44"/>
  <c r="K33" i="44"/>
  <c r="L35" i="44"/>
  <c r="K13" i="44"/>
  <c r="K29" i="44"/>
  <c r="K18" i="44"/>
  <c r="K38" i="44"/>
  <c r="K16" i="44"/>
  <c r="L11" i="44"/>
  <c r="L26" i="44"/>
  <c r="K34" i="44"/>
  <c r="K30" i="44"/>
  <c r="L10" i="44"/>
  <c r="L25" i="44"/>
  <c r="J39" i="44"/>
  <c r="L22" i="44"/>
  <c r="L14" i="44"/>
  <c r="K32" i="44"/>
  <c r="K21" i="44"/>
  <c r="K20" i="44"/>
  <c r="K28" i="44"/>
  <c r="L31" i="44"/>
  <c r="L27" i="44"/>
  <c r="K23" i="44"/>
  <c r="K17" i="44"/>
  <c r="S14" i="41"/>
  <c r="T14" i="35" s="1"/>
  <c r="R10" i="41"/>
  <c r="S10" i="41" s="1"/>
  <c r="T10" i="35" s="1"/>
  <c r="S18" i="41"/>
  <c r="T18" i="35" s="1"/>
  <c r="S9" i="41"/>
  <c r="S39" i="35"/>
  <c r="L39" i="44" l="1"/>
  <c r="M10" i="44" s="1"/>
  <c r="K39" i="44"/>
  <c r="T9" i="35"/>
  <c r="U9" i="35" s="1"/>
  <c r="M9" i="44" l="1"/>
  <c r="M20" i="44"/>
  <c r="M30" i="44"/>
  <c r="M38" i="44"/>
  <c r="N38" i="44" s="1"/>
  <c r="O38" i="44" s="1"/>
  <c r="M37" i="44"/>
  <c r="N37" i="44" s="1"/>
  <c r="O37" i="44" s="1"/>
  <c r="M12" i="44"/>
  <c r="N12" i="44" s="1"/>
  <c r="O12" i="44" s="1"/>
  <c r="M34" i="44"/>
  <c r="N34" i="44" s="1"/>
  <c r="O34" i="44" s="1"/>
  <c r="M23" i="44"/>
  <c r="N23" i="44" s="1"/>
  <c r="O23" i="44" s="1"/>
  <c r="M35" i="44"/>
  <c r="N35" i="44" s="1"/>
  <c r="O35" i="44" s="1"/>
  <c r="M32" i="44"/>
  <c r="N32" i="44" s="1"/>
  <c r="O32" i="44" s="1"/>
  <c r="M24" i="44"/>
  <c r="M36" i="44"/>
  <c r="N36" i="44" s="1"/>
  <c r="O36" i="44" s="1"/>
  <c r="M33" i="44"/>
  <c r="M27" i="44"/>
  <c r="M31" i="44"/>
  <c r="M19" i="44"/>
  <c r="N19" i="44" s="1"/>
  <c r="O19" i="44" s="1"/>
  <c r="M22" i="44"/>
  <c r="N22" i="44" s="1"/>
  <c r="O22" i="44" s="1"/>
  <c r="M13" i="44"/>
  <c r="M16" i="44"/>
  <c r="M29" i="44"/>
  <c r="M21" i="44"/>
  <c r="M15" i="44"/>
  <c r="N15" i="44" s="1"/>
  <c r="O15" i="44" s="1"/>
  <c r="M28" i="44"/>
  <c r="M25" i="44"/>
  <c r="N25" i="44" s="1"/>
  <c r="O25" i="44" s="1"/>
  <c r="M26" i="44"/>
  <c r="N26" i="44" s="1"/>
  <c r="O26" i="44" s="1"/>
  <c r="M17" i="44"/>
  <c r="N17" i="44" s="1"/>
  <c r="O17" i="44" s="1"/>
  <c r="M18" i="44"/>
  <c r="N18" i="44" s="1"/>
  <c r="O18" i="44" s="1"/>
  <c r="M11" i="44"/>
  <c r="N11" i="44" s="1"/>
  <c r="O11" i="44" s="1"/>
  <c r="M14" i="44"/>
  <c r="N13" i="44"/>
  <c r="O13" i="44" s="1"/>
  <c r="N21" i="44"/>
  <c r="O21" i="44" s="1"/>
  <c r="N29" i="44"/>
  <c r="O29" i="44" s="1"/>
  <c r="N33" i="44"/>
  <c r="O33" i="44" s="1"/>
  <c r="N31" i="44"/>
  <c r="O31" i="44" s="1"/>
  <c r="N20" i="44"/>
  <c r="O20" i="44" s="1"/>
  <c r="N10" i="44"/>
  <c r="N14" i="44"/>
  <c r="O14" i="44" s="1"/>
  <c r="N30" i="44"/>
  <c r="O30" i="44" s="1"/>
  <c r="N27" i="44"/>
  <c r="O27" i="44" s="1"/>
  <c r="N16" i="44"/>
  <c r="O16" i="44" s="1"/>
  <c r="N28" i="44"/>
  <c r="O28" i="44" s="1"/>
  <c r="N24" i="44"/>
  <c r="O24" i="44" s="1"/>
  <c r="U39" i="35"/>
  <c r="P22" i="44" l="1"/>
  <c r="O39" i="44"/>
  <c r="P30" i="44" s="1"/>
  <c r="N39" i="44"/>
  <c r="P24" i="44" l="1"/>
  <c r="P10" i="44"/>
  <c r="P28" i="44"/>
  <c r="P31" i="44"/>
  <c r="P20" i="44"/>
  <c r="P19" i="44"/>
  <c r="P35" i="44"/>
  <c r="P14" i="44"/>
  <c r="P13" i="44"/>
  <c r="P21" i="44"/>
  <c r="P15" i="44"/>
  <c r="P36" i="44"/>
  <c r="P29" i="44"/>
  <c r="P26" i="44"/>
  <c r="P12" i="44"/>
  <c r="P34" i="44"/>
  <c r="P27" i="44"/>
  <c r="P38" i="44"/>
  <c r="P25" i="44"/>
  <c r="P17" i="44"/>
  <c r="P37" i="44"/>
  <c r="P33" i="44"/>
  <c r="P32" i="44"/>
  <c r="P18" i="44"/>
  <c r="P16" i="44"/>
  <c r="P23" i="44"/>
  <c r="P11" i="44"/>
  <c r="P39" i="44" l="1"/>
  <c r="R19" i="41"/>
  <c r="Q19" i="41" s="1"/>
  <c r="S19" i="41" s="1"/>
  <c r="R30" i="41"/>
  <c r="Q30" i="41" s="1"/>
  <c r="S30" i="41" l="1"/>
  <c r="T30" i="35" s="1"/>
  <c r="Q39" i="41"/>
  <c r="T19" i="35"/>
  <c r="R39" i="41"/>
  <c r="T39" i="35" l="1"/>
  <c r="S39" i="41"/>
</calcChain>
</file>

<file path=xl/sharedStrings.xml><?xml version="1.0" encoding="utf-8"?>
<sst xmlns="http://schemas.openxmlformats.org/spreadsheetml/2006/main" count="17238" uniqueCount="255">
  <si>
    <t>District</t>
  </si>
  <si>
    <t>Bates</t>
  </si>
  <si>
    <t>Bellevue</t>
  </si>
  <si>
    <t>Bellingham</t>
  </si>
  <si>
    <t>Big Bend</t>
  </si>
  <si>
    <t>Cascadia</t>
  </si>
  <si>
    <t>Centralia</t>
  </si>
  <si>
    <t>Clark</t>
  </si>
  <si>
    <t>Clover Park</t>
  </si>
  <si>
    <t>Columbia Basin</t>
  </si>
  <si>
    <t>Edmonds</t>
  </si>
  <si>
    <t>Everett</t>
  </si>
  <si>
    <t>Grays Harbor</t>
  </si>
  <si>
    <t>Green River</t>
  </si>
  <si>
    <t>Highline</t>
  </si>
  <si>
    <t>Lake Washington</t>
  </si>
  <si>
    <t>Lower Columbia</t>
  </si>
  <si>
    <t>Olympic</t>
  </si>
  <si>
    <t>Peninsula</t>
  </si>
  <si>
    <t>Renton</t>
  </si>
  <si>
    <t>Seattle District</t>
  </si>
  <si>
    <t>Shoreline</t>
  </si>
  <si>
    <t>Skagit Valley</t>
  </si>
  <si>
    <t>South Puget Sound</t>
  </si>
  <si>
    <t>Spokane District</t>
  </si>
  <si>
    <t>Tacoma</t>
  </si>
  <si>
    <t>Walla Walla</t>
  </si>
  <si>
    <t>Wenatchee Valley</t>
  </si>
  <si>
    <t>Whatcom</t>
  </si>
  <si>
    <t>Yakima Valley</t>
  </si>
  <si>
    <t>College Total</t>
  </si>
  <si>
    <t>Annual</t>
  </si>
  <si>
    <t>System Total</t>
  </si>
  <si>
    <t>Actual</t>
  </si>
  <si>
    <t xml:space="preserve">Bellevue </t>
  </si>
  <si>
    <r>
      <t>Grays Harbor</t>
    </r>
    <r>
      <rPr>
        <b/>
        <i/>
        <sz val="9"/>
        <rFont val="Arial"/>
        <family val="2"/>
      </rPr>
      <t/>
    </r>
  </si>
  <si>
    <t xml:space="preserve">Skagit Valley </t>
  </si>
  <si>
    <t>College</t>
  </si>
  <si>
    <t>Spokane</t>
  </si>
  <si>
    <t>Seattle</t>
  </si>
  <si>
    <t>Pierce</t>
  </si>
  <si>
    <t>Program</t>
  </si>
  <si>
    <t>CIP</t>
  </si>
  <si>
    <t>Hospital Employees Education and Training</t>
  </si>
  <si>
    <t>Seattle South</t>
  </si>
  <si>
    <t>Worker Retraining Enrollments</t>
  </si>
  <si>
    <t>Private Career Schools</t>
  </si>
  <si>
    <t>Allocation Monitoring Report</t>
  </si>
  <si>
    <t>Aircraft Mechanic Airframe Program</t>
  </si>
  <si>
    <t>Machine Shop Tech/Asst</t>
  </si>
  <si>
    <r>
      <t xml:space="preserve">FTE Criteria:  </t>
    </r>
    <r>
      <rPr>
        <sz val="9"/>
        <rFont val="Arial"/>
        <family val="2"/>
      </rPr>
      <t>All state funded ftes generated by Worker Retraining students.</t>
    </r>
  </si>
  <si>
    <t>Machinist-Aircraft Oriented Apprenticeship</t>
  </si>
  <si>
    <t xml:space="preserve">Tacoma Machinist JATC </t>
  </si>
  <si>
    <t>Aerospace Apprenticeship Enrollments</t>
  </si>
  <si>
    <t>Yakima</t>
  </si>
  <si>
    <t>2013-14</t>
  </si>
  <si>
    <t>Edmonds - CWU</t>
  </si>
  <si>
    <t>Pierce - CWU</t>
  </si>
  <si>
    <t>Fall 14</t>
  </si>
  <si>
    <t>Winter 15</t>
  </si>
  <si>
    <t>Spring 15</t>
  </si>
  <si>
    <t>2014-15</t>
  </si>
  <si>
    <t>1000 Aerospace Enrollments</t>
  </si>
  <si>
    <t>Clark - EWU</t>
  </si>
  <si>
    <t>ddupree</t>
  </si>
  <si>
    <t>808, 814</t>
  </si>
  <si>
    <t>718, 718F</t>
  </si>
  <si>
    <t>782B, 782D, 783A, 798C, 808, 8081, 808A</t>
  </si>
  <si>
    <t>603, 603H, 603T, 607, 633T</t>
  </si>
  <si>
    <t>603A, 603C, 603S, 603T, 649, 722, 827, AS2, BIOE, CEE, OTRE</t>
  </si>
  <si>
    <t>808, 8086, 808A, 808B, 808C, 808D, 808E, 808F, 808G, 999Q</t>
  </si>
  <si>
    <t>CWEN, EPEN, ESEN, EWEN, GUEN, NWEN, OTEN, PLEN, SCEN, SPEN, SUEN, UBEN, UDEN, UEEN, UPEN, UTEN, UWEN, WSEN, WUEN, WWEN</t>
  </si>
  <si>
    <t>808, 808A, 808B, 808C, 814, 814A, 814B, 814C</t>
  </si>
  <si>
    <t>Seattle North</t>
  </si>
  <si>
    <t>603, 607, 630, 782, 827</t>
  </si>
  <si>
    <t>809, 827, 827B, 827J, 827K</t>
  </si>
  <si>
    <t>602A, 607, 6074, 6076, 6077</t>
  </si>
  <si>
    <t>Skagit</t>
  </si>
  <si>
    <t>607, 607A, 607B, 607C, 607F, 827, 827A, 827B, 827W</t>
  </si>
  <si>
    <t>603, 603T, 603Z, 808, 808C, 808T, 808Z</t>
  </si>
  <si>
    <r>
      <t xml:space="preserve">Bellingham </t>
    </r>
    <r>
      <rPr>
        <i/>
        <sz val="9"/>
        <rFont val="Arial"/>
        <family val="2"/>
      </rPr>
      <t>(note 1)</t>
    </r>
  </si>
  <si>
    <r>
      <t xml:space="preserve">Yakima Valley </t>
    </r>
    <r>
      <rPr>
        <i/>
        <sz val="9"/>
        <rFont val="Arial"/>
        <family val="2"/>
      </rPr>
      <t>(note 2)</t>
    </r>
  </si>
  <si>
    <t>Skagit Valley (note 2)</t>
  </si>
  <si>
    <t>2015-16</t>
  </si>
  <si>
    <t>Target*</t>
  </si>
  <si>
    <t>Baseline</t>
  </si>
  <si>
    <t xml:space="preserve">                        SBCTC Data Warehouse, Stuclass table, Kind_Of_Enrollment = 13 or 16</t>
  </si>
  <si>
    <t>Target</t>
  </si>
  <si>
    <t>2016-17</t>
  </si>
  <si>
    <t>2012-13</t>
  </si>
  <si>
    <t>3yr average</t>
  </si>
  <si>
    <t>share of</t>
  </si>
  <si>
    <t>over enroll.</t>
  </si>
  <si>
    <t>under enroll.</t>
  </si>
  <si>
    <r>
      <t xml:space="preserve">FTE Criteria:  </t>
    </r>
    <r>
      <rPr>
        <sz val="9"/>
        <rFont val="Arial"/>
        <family val="2"/>
      </rPr>
      <t>All state funded FTE for students with an unusual action code of A+</t>
    </r>
  </si>
  <si>
    <r>
      <t>FTE Criteria:</t>
    </r>
    <r>
      <rPr>
        <sz val="9"/>
        <color indexed="8"/>
        <rFont val="Arial"/>
        <family val="2"/>
      </rPr>
      <t xml:space="preserve"> all state-funded FTES for students with "H" INTENT and PROGRAM_CIP listed below for the college enrolled.</t>
    </r>
  </si>
  <si>
    <r>
      <rPr>
        <b/>
        <sz val="8"/>
        <color theme="1"/>
        <rFont val="Arial"/>
        <family val="2"/>
      </rPr>
      <t>Source:</t>
    </r>
    <r>
      <rPr>
        <sz val="8"/>
        <color theme="1"/>
        <rFont val="Arial"/>
        <family val="2"/>
      </rPr>
      <t xml:space="preserve"> SBCTC Data Warehouse</t>
    </r>
  </si>
  <si>
    <r>
      <rPr>
        <b/>
        <sz val="8"/>
        <color theme="1"/>
        <rFont val="Arial"/>
        <family val="2"/>
      </rPr>
      <t>Source:</t>
    </r>
    <r>
      <rPr>
        <sz val="8"/>
        <color theme="1"/>
        <rFont val="Arial"/>
        <family val="2"/>
      </rPr>
      <t xml:space="preserve"> OFM Office of Financial Management</t>
    </r>
  </si>
  <si>
    <t>University Contracts Enrollments*</t>
  </si>
  <si>
    <t>note 1:  Annual FTE for WSU is calculated for two semesters as opposed to three quarters.</t>
  </si>
  <si>
    <t>Olympic - WSU (note 1)</t>
  </si>
  <si>
    <t>Attained</t>
  </si>
  <si>
    <t>earmark*</t>
  </si>
  <si>
    <t>% of Target</t>
  </si>
  <si>
    <t>System Total w/PCC</t>
  </si>
  <si>
    <t>Private Career Colleges</t>
  </si>
  <si>
    <t>System Base Allocation Target:</t>
  </si>
  <si>
    <r>
      <t xml:space="preserve">FTE Criteria:  </t>
    </r>
    <r>
      <rPr>
        <sz val="9"/>
        <rFont val="Arial"/>
        <family val="2"/>
      </rPr>
      <t>All state funded ftes generated by International students</t>
    </r>
  </si>
  <si>
    <t>limit*</t>
  </si>
  <si>
    <t>target</t>
  </si>
  <si>
    <t>% of</t>
  </si>
  <si>
    <t>Bates (note 1)</t>
  </si>
  <si>
    <t>*limit for counting state supported international FTE for base attainment is the lesser of 2% of total allocation target or the number of FTE below total allocation target</t>
  </si>
  <si>
    <t>For Academic Year 2016-17</t>
  </si>
  <si>
    <t>NA</t>
  </si>
  <si>
    <t>excluded*</t>
  </si>
  <si>
    <r>
      <rPr>
        <b/>
        <sz val="8"/>
        <rFont val="Arial"/>
        <family val="2"/>
      </rPr>
      <t>Source:</t>
    </r>
    <r>
      <rPr>
        <sz val="8"/>
        <rFont val="Arial"/>
        <family val="2"/>
      </rPr>
      <t xml:space="preserve"> SBCTC Data Warehouse</t>
    </r>
  </si>
  <si>
    <t>*target includes the 2013-14 baseline annualized FTE plus the allocation</t>
  </si>
  <si>
    <t>Total Target Attainment (Base + Earmarks)</t>
  </si>
  <si>
    <t>CTC only</t>
  </si>
  <si>
    <t>Base Actual Calculation</t>
  </si>
  <si>
    <t>*University Contract FTE are included in the SBCTC's budget but reported by the four-year institutions</t>
  </si>
  <si>
    <t>Excluded International Student Enrollment</t>
  </si>
  <si>
    <t>By College Within Multi-Campus Districts</t>
  </si>
  <si>
    <t>Pierce Puyallup</t>
  </si>
  <si>
    <t>Pierce District Total</t>
  </si>
  <si>
    <t>Pierce Fort Steilacoom</t>
  </si>
  <si>
    <t>Seattle Central</t>
  </si>
  <si>
    <t>Seattle Vocational Institute</t>
  </si>
  <si>
    <t>Seattle District Total</t>
  </si>
  <si>
    <t>Spokane Falls</t>
  </si>
  <si>
    <t>Spokane District Total</t>
  </si>
  <si>
    <t>Machining</t>
  </si>
  <si>
    <t>Industrial Maintenance Mechanic</t>
  </si>
  <si>
    <t>Manufacturing Academy</t>
  </si>
  <si>
    <t>Program Codes</t>
  </si>
  <si>
    <t>AFWATAPT, MTCMCAPT, MTCMCC45</t>
  </si>
  <si>
    <t>CHEBCAS, EECCEAS, MEEMCAS</t>
  </si>
  <si>
    <r>
      <t>FTE Criteria:</t>
    </r>
    <r>
      <rPr>
        <sz val="9"/>
        <color indexed="8"/>
        <rFont val="Arial"/>
        <family val="2"/>
      </rPr>
      <t xml:space="preserve">  all state-funded FTES for students with "F" or "B" INTENT and one of the program codes listed below for the college enrolled.</t>
    </r>
  </si>
  <si>
    <t>note 1: Bates TC is in a four year controlled reduction in enrollment allocation</t>
  </si>
  <si>
    <t xml:space="preserve">                        SBCTC Data Warehouse, Student table, INTERNATIONAL_STUDENT = "Y" AND Stuclass table, FUND_SOURCE_ENROLLMENT = "S" AND FEE_PAY_STATUS &lt;&gt; "01" or is null</t>
  </si>
  <si>
    <t>note 2: reported FTES in 2014-15 are part of the allocation for the Highline Consortium</t>
  </si>
  <si>
    <t xml:space="preserve">note 1: reported FTES in 2014-15 are for additional HEET funding awards made after the start of the fiscal year </t>
  </si>
  <si>
    <t xml:space="preserve">607, 607C (607A prior to 2015-16)  </t>
  </si>
  <si>
    <r>
      <t>FTE Criteria:</t>
    </r>
    <r>
      <rPr>
        <sz val="9"/>
        <color indexed="8"/>
        <rFont val="Arial"/>
        <family val="2"/>
      </rPr>
      <t xml:space="preserve">  all state-funded FTES, plus University Contract FTES</t>
    </r>
  </si>
  <si>
    <t>note: allocation targets are calculated by district, showing related by college FTES for reference purposes</t>
  </si>
  <si>
    <t>Alloc #11</t>
  </si>
  <si>
    <t>Alloc. #11</t>
  </si>
  <si>
    <t>earmark**</t>
  </si>
  <si>
    <r>
      <t xml:space="preserve">base </t>
    </r>
    <r>
      <rPr>
        <b/>
        <vertAlign val="superscript"/>
        <sz val="10"/>
        <rFont val="Arial"/>
        <family val="2"/>
      </rPr>
      <t>4</t>
    </r>
  </si>
  <si>
    <r>
      <t xml:space="preserve">earmark </t>
    </r>
    <r>
      <rPr>
        <b/>
        <vertAlign val="superscript"/>
        <sz val="10"/>
        <rFont val="Arial"/>
        <family val="2"/>
      </rPr>
      <t>2</t>
    </r>
  </si>
  <si>
    <r>
      <t xml:space="preserve">Total </t>
    </r>
    <r>
      <rPr>
        <b/>
        <vertAlign val="superscript"/>
        <sz val="10"/>
        <rFont val="Arial"/>
        <family val="2"/>
      </rPr>
      <t>1</t>
    </r>
  </si>
  <si>
    <r>
      <rPr>
        <vertAlign val="superscript"/>
        <sz val="10"/>
        <color indexed="8"/>
        <rFont val="Arial"/>
        <family val="2"/>
      </rPr>
      <t>1</t>
    </r>
    <r>
      <rPr>
        <sz val="8"/>
        <color indexed="8"/>
        <rFont val="Arial"/>
        <family val="2"/>
      </rPr>
      <t xml:space="preserve"> total FTE is base FTE plus earmark FTE and is calculated by adding Ucontracts FTE to total state support FTE from the SBCTC data warehouse.</t>
    </r>
  </si>
  <si>
    <r>
      <rPr>
        <vertAlign val="superscript"/>
        <sz val="10"/>
        <color indexed="8"/>
        <rFont val="Arial"/>
        <family val="2"/>
      </rPr>
      <t>2</t>
    </r>
    <r>
      <rPr>
        <sz val="8"/>
        <color indexed="8"/>
        <rFont val="Arial"/>
        <family val="2"/>
      </rPr>
      <t xml:space="preserve"> earmark FTE is the sum of earmark FTE from 1000 Aerospace, Aerospace Apprenticeship, HEET, UContracts, and WRT</t>
    </r>
  </si>
  <si>
    <r>
      <rPr>
        <vertAlign val="superscript"/>
        <sz val="10"/>
        <color indexed="8"/>
        <rFont val="Arial"/>
        <family val="2"/>
      </rPr>
      <t>3</t>
    </r>
    <r>
      <rPr>
        <sz val="8"/>
        <color indexed="8"/>
        <rFont val="Arial"/>
        <family val="2"/>
      </rPr>
      <t xml:space="preserve"> excluded international FTE is the number of international FTE coded as state support in excess of the limit for counting international FTE as state support.  Limit takes effect in Fall 2016</t>
    </r>
  </si>
  <si>
    <r>
      <rPr>
        <vertAlign val="superscript"/>
        <sz val="10"/>
        <color indexed="8"/>
        <rFont val="Arial"/>
        <family val="2"/>
      </rPr>
      <t>4</t>
    </r>
    <r>
      <rPr>
        <sz val="8"/>
        <color indexed="8"/>
        <rFont val="Arial"/>
        <family val="2"/>
      </rPr>
      <t xml:space="preserve"> base FTE is the total allocation FTE less earmark FTE and excess international FTE</t>
    </r>
  </si>
  <si>
    <t>2 yr avg.</t>
  </si>
  <si>
    <t>2 yr diff.</t>
  </si>
  <si>
    <t>fall off rate</t>
  </si>
  <si>
    <t>Winter - Spring</t>
  </si>
  <si>
    <t>Fall - Winter</t>
  </si>
  <si>
    <t>Fall 14 - Winter 15</t>
  </si>
  <si>
    <t xml:space="preserve">Shoreline </t>
  </si>
  <si>
    <r>
      <t>Pierce</t>
    </r>
    <r>
      <rPr>
        <i/>
        <sz val="9"/>
        <rFont val="Arial"/>
        <family val="2"/>
      </rPr>
      <t xml:space="preserve"> </t>
    </r>
  </si>
  <si>
    <t xml:space="preserve">Edmonds </t>
  </si>
  <si>
    <t xml:space="preserve">Clark </t>
  </si>
  <si>
    <t>Quarter to Quarter Fall-Off Rates</t>
  </si>
  <si>
    <t>Alloc #3</t>
  </si>
  <si>
    <t>Est.</t>
  </si>
  <si>
    <t>Alloc. #3</t>
  </si>
  <si>
    <t>updated by:</t>
  </si>
  <si>
    <t>date:</t>
  </si>
  <si>
    <t>current year:</t>
  </si>
  <si>
    <t>prior year:</t>
  </si>
  <si>
    <t>query_run_date</t>
  </si>
  <si>
    <t>year</t>
  </si>
  <si>
    <t>quarter</t>
  </si>
  <si>
    <t>district</t>
  </si>
  <si>
    <t>college</t>
  </si>
  <si>
    <t>state_FTE</t>
  </si>
  <si>
    <t>aero_1000</t>
  </si>
  <si>
    <t>aero_apprentice</t>
  </si>
  <si>
    <t>heet</t>
  </si>
  <si>
    <t>wrt</t>
  </si>
  <si>
    <t>international_state</t>
  </si>
  <si>
    <t>B56</t>
  </si>
  <si>
    <t>N</t>
  </si>
  <si>
    <t>Y</t>
  </si>
  <si>
    <t>quarterly_fte</t>
  </si>
  <si>
    <t>B67</t>
  </si>
  <si>
    <t xml:space="preserve">*earmark FTE is the lesser of the earmark enrollments or the earmark allocation.  Earmark FTE is subtracted from total State FTE when calculating District Enrollment Allocation Base (DEAB) </t>
  </si>
  <si>
    <t>est. limit*</t>
  </si>
  <si>
    <t>Calculating Fall 2015 Estimate of State-Supported FTES</t>
  </si>
  <si>
    <t>Calculate last year's prelim to actual growth</t>
  </si>
  <si>
    <t>Apply last year's growth rate to estimate this year's fall quarter state-supported FTES</t>
  </si>
  <si>
    <t>% Growth</t>
  </si>
  <si>
    <t>2015-16 Fall Qtr Prelim</t>
  </si>
  <si>
    <t>2015-16 Fall Estimate</t>
  </si>
  <si>
    <t>2016-17 Fall Qtr Prelim</t>
  </si>
  <si>
    <t>Based on 2014-15 and 2015-16 State-Supported FTES</t>
  </si>
  <si>
    <t>Used to calculate 2016-17 FTE estimates for Total Target Attainment and Base Target Projections</t>
  </si>
  <si>
    <t>Fall 15</t>
  </si>
  <si>
    <t>Winter 16</t>
  </si>
  <si>
    <t>Spring 16</t>
  </si>
  <si>
    <t>Fall 15 - Winter 16</t>
  </si>
  <si>
    <t>Winter 16 - Spring 16</t>
  </si>
  <si>
    <t>Winter 15 - Spring 15</t>
  </si>
  <si>
    <t>*excluded FTE are the number of state supported international FTE in excess of the limit.  Excluded FTE are subtracted from total state FTE when calculating base enrollment</t>
  </si>
  <si>
    <t>Total Target Attain.</t>
  </si>
  <si>
    <t>State Supported International Student Enrollment</t>
  </si>
  <si>
    <t xml:space="preserve">**earmark FTE is the number of actual earmark enrollments above the baseline, up to the earmark allocation.   Earmark FTE is subtracted from total State FTE when calculating District Enrollment Allocation Base (DEAB) </t>
  </si>
  <si>
    <t>Base Allocation</t>
  </si>
  <si>
    <r>
      <t xml:space="preserve">excl Int'l </t>
    </r>
    <r>
      <rPr>
        <b/>
        <vertAlign val="superscript"/>
        <sz val="10"/>
        <rFont val="Arial"/>
        <family val="2"/>
      </rPr>
      <t>3</t>
    </r>
  </si>
  <si>
    <t>Current Year Estimates</t>
  </si>
  <si>
    <t>Prior Year Actuals</t>
  </si>
  <si>
    <t>est. Annual</t>
  </si>
  <si>
    <t>est. excl.*</t>
  </si>
  <si>
    <t>appear to</t>
  </si>
  <si>
    <t>be adjusting</t>
  </si>
  <si>
    <t>Total State</t>
  </si>
  <si>
    <t>% weighted</t>
  </si>
  <si>
    <t>Weighted State Enrollment by Quarter</t>
  </si>
  <si>
    <t>Total Allocation (Base + Earmarks)</t>
  </si>
  <si>
    <t>weighted</t>
  </si>
  <si>
    <t>weighted_gap</t>
  </si>
  <si>
    <t>weighted_stem</t>
  </si>
  <si>
    <t>weighted_bas</t>
  </si>
  <si>
    <t>weighted_beda</t>
  </si>
  <si>
    <r>
      <t xml:space="preserve">FTE Criteria:  </t>
    </r>
    <r>
      <rPr>
        <sz val="9"/>
        <rFont val="Arial"/>
        <family val="2"/>
      </rPr>
      <t>All state funded ftes in at least one of the following weighted categories:</t>
    </r>
  </si>
  <si>
    <t xml:space="preserve">                        BEdA: state funded enrollments in courses with a Basic Education CIP (32 CIP series)</t>
  </si>
  <si>
    <t xml:space="preserve">                        BAS: state funded enrollments of BAS students (intent = "I") in 300 and 400 level program courses where the course CIP = student program CIP</t>
  </si>
  <si>
    <t xml:space="preserve">                        STEM: state funded enrollments in courses that meet the STEM course criteria, identified by a system task force</t>
  </si>
  <si>
    <t xml:space="preserve">                        Skills Gap: state funded enrollments in courses with CIPs on the mid-level skills gap based on joint agency report, "A Skilled and Educated Workforce: 2013 Update"</t>
  </si>
  <si>
    <t>BEdA</t>
  </si>
  <si>
    <t>Total Weighted</t>
  </si>
  <si>
    <t>Year End</t>
  </si>
  <si>
    <t>Weighted State Enrollment by Category</t>
  </si>
  <si>
    <t>change in</t>
  </si>
  <si>
    <t>unadjusted</t>
  </si>
  <si>
    <t>722 (added 2016-17), 808F, 809, 809F</t>
  </si>
  <si>
    <t>768 (added 2016-17), 777, 808, 808A, 808B, 808C, 813, B634, CEE, OTRE</t>
  </si>
  <si>
    <t>630, 630A, 630D, 630E, 630H, 630I, 630J, 630M (added 2016-17/0, 798, 798A, 798B, 798C, 798D, 798E</t>
  </si>
  <si>
    <t>718 (including 718A and 718T for Summer 2016 only), 722</t>
  </si>
  <si>
    <t>District Enrollment Alloctation Base (DEAB) Calculation</t>
  </si>
  <si>
    <t>DEAB</t>
  </si>
  <si>
    <t>Actual Base Enrollments Calculation</t>
  </si>
  <si>
    <t>state_without_international</t>
  </si>
  <si>
    <t>As of Fall Quarter</t>
  </si>
  <si>
    <t>BAS</t>
  </si>
  <si>
    <t>Skills Gap*</t>
  </si>
  <si>
    <t>STEM</t>
  </si>
  <si>
    <t xml:space="preserve">**earmark FTE is the lesser of the earmark enrollments or the earmark allocation.  Earmark FTE is subtracted from total State FTE when calculating District Enrollment Allocation Base (DEAB) </t>
  </si>
  <si>
    <r>
      <rPr>
        <b/>
        <sz val="8"/>
        <color indexed="8"/>
        <rFont val="Arial"/>
        <family val="2"/>
      </rPr>
      <t xml:space="preserve">Notes: </t>
    </r>
    <r>
      <rPr>
        <sz val="8"/>
        <color indexed="8"/>
        <rFont val="Arial"/>
        <family val="2"/>
      </rPr>
      <t xml:space="preserve"> * only counting Skills Gap enrollments that are not already counted in the BAS or STEM category.</t>
    </r>
  </si>
  <si>
    <r>
      <rPr>
        <b/>
        <sz val="8"/>
        <color indexed="8"/>
        <rFont val="Arial"/>
        <family val="2"/>
      </rPr>
      <t xml:space="preserve">Notes: </t>
    </r>
    <r>
      <rPr>
        <sz val="8"/>
        <color indexed="8"/>
        <rFont val="Arial"/>
        <family val="2"/>
      </rPr>
      <t xml:space="preserve"> All enrollment counts exclude state supported international student who are not paying resident tuition (fee pay status '01')</t>
    </r>
  </si>
  <si>
    <t>All enrollment counts exclude state supported international student who are not paying resident tuition (fee pay status '01')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</si>
</sst>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1010409]#,##0;\-#,##0"/>
    <numFmt numFmtId="165" formatCode="0.0%"/>
    <numFmt numFmtId="166" formatCode="_(* #,##0_);_(* \(#,##0\);_(* &quot;-&quot;??_);_(@_)"/>
    <numFmt numFmtId="167" formatCode="&quot;$&quot;#,##0"/>
    <numFmt numFmtId="169" formatCode="_(* #,##0.0_);_(* \(#,##0.0\);_(* &quot;-&quot;??_);_(@_)"/>
  </numFmts>
  <fonts count="77">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9"/>
      <color indexed="8"/>
      <name val="Arial"/>
      <family val="2"/>
    </font>
    <font>
      <sz val="9"/>
      <color indexed="8"/>
      <name val="Arial"/>
      <family val="2"/>
    </font>
    <font>
      <sz val="10"/>
      <name val="Arial"/>
      <family val="2"/>
    </font>
    <font>
      <sz val="8"/>
      <color indexed="8"/>
      <name val="Arial"/>
      <family val="2"/>
    </font>
    <font>
      <b/>
      <sz val="10"/>
      <color indexed="8"/>
      <name val="Arial"/>
      <family val="2"/>
    </font>
    <font>
      <sz val="8"/>
      <name val="Arial"/>
      <family val="2"/>
    </font>
    <font>
      <i/>
      <sz val="10"/>
      <name val="Arial"/>
      <family val="2"/>
    </font>
    <font>
      <i/>
      <sz val="8"/>
      <name val="Arial"/>
      <family val="2"/>
    </font>
    <font>
      <sz val="9"/>
      <name val="Arial"/>
      <family val="2"/>
    </font>
    <font>
      <b/>
      <sz val="9"/>
      <name val="Arial"/>
      <family val="2"/>
    </font>
    <font>
      <b/>
      <i/>
      <sz val="9"/>
      <name val="Arial"/>
      <family val="2"/>
    </font>
    <font>
      <i/>
      <sz val="9"/>
      <name val="Arial"/>
      <family val="2"/>
    </font>
    <font>
      <b/>
      <u/>
      <sz val="10"/>
      <name val="Arial"/>
      <family val="2"/>
    </font>
    <font>
      <sz val="12"/>
      <name val="Arial"/>
      <family val="2"/>
    </font>
    <font>
      <b/>
      <sz val="18"/>
      <name val="CG Times"/>
      <family val="1"/>
    </font>
    <font>
      <sz val="13"/>
      <name val="Arial"/>
      <family val="2"/>
    </font>
    <font>
      <sz val="11"/>
      <color indexed="8"/>
      <name val="Calibri"/>
      <family val="2"/>
    </font>
    <font>
      <u/>
      <sz val="10"/>
      <color indexed="12"/>
      <name val="Arial"/>
      <family val="2"/>
    </font>
    <font>
      <sz val="11"/>
      <color theme="1"/>
      <name val="Calibri"/>
      <family val="2"/>
      <scheme val="minor"/>
    </font>
    <font>
      <sz val="10"/>
      <color theme="1"/>
      <name val="Arial"/>
      <family val="2"/>
    </font>
    <font>
      <sz val="11"/>
      <color theme="1"/>
      <name val="Arial Narrow"/>
      <family val="2"/>
    </font>
    <font>
      <b/>
      <sz val="11"/>
      <color theme="1"/>
      <name val="Calibri"/>
      <family val="2"/>
      <scheme val="minor"/>
    </font>
    <font>
      <i/>
      <sz val="8"/>
      <color theme="1"/>
      <name val="Arial"/>
      <family val="2"/>
    </font>
    <font>
      <sz val="8"/>
      <color theme="1"/>
      <name val="Arial"/>
      <family val="2"/>
    </font>
    <font>
      <sz val="9"/>
      <color theme="1"/>
      <name val="Arial"/>
      <family val="2"/>
    </font>
    <font>
      <b/>
      <sz val="9"/>
      <color theme="1"/>
      <name val="Arial"/>
      <family val="2"/>
    </font>
    <font>
      <i/>
      <sz val="10"/>
      <color theme="1"/>
      <name val="Arial"/>
      <family val="2"/>
    </font>
    <font>
      <b/>
      <i/>
      <sz val="9"/>
      <color theme="1"/>
      <name val="Arial"/>
      <family val="2"/>
    </font>
    <font>
      <sz val="11"/>
      <color theme="1"/>
      <name val="Arial"/>
      <family val="2"/>
    </font>
    <font>
      <sz val="9"/>
      <color theme="1"/>
      <name val="Calibri"/>
      <family val="2"/>
      <scheme val="minor"/>
    </font>
    <font>
      <sz val="10"/>
      <name val="Arial"/>
      <family val="2"/>
    </font>
    <font>
      <sz val="12"/>
      <color theme="1"/>
      <name val="Times New Roman"/>
      <family val="2"/>
    </font>
    <font>
      <sz val="10"/>
      <name val="Tahoma"/>
      <family val="2"/>
    </font>
    <font>
      <sz val="10"/>
      <color indexed="16"/>
      <name val="Arial"/>
      <family val="2"/>
    </font>
    <font>
      <b/>
      <sz val="10"/>
      <color indexed="32"/>
      <name val="Arial"/>
      <family val="2"/>
    </font>
    <font>
      <sz val="11"/>
      <name val="CG Times"/>
      <family val="1"/>
    </font>
    <font>
      <sz val="10"/>
      <name val="MS Sans Serif"/>
      <family val="2"/>
    </font>
    <font>
      <sz val="11"/>
      <color theme="1"/>
      <name val="Times New Roman"/>
      <family val="1"/>
    </font>
    <font>
      <sz val="11"/>
      <name val="Calibri"/>
      <family val="2"/>
      <scheme val="minor"/>
    </font>
    <font>
      <b/>
      <sz val="8"/>
      <name val="Arial"/>
      <family val="2"/>
    </font>
    <font>
      <sz val="8"/>
      <color theme="1"/>
      <name val="Calibri"/>
      <family val="2"/>
      <scheme val="minor"/>
    </font>
    <font>
      <b/>
      <sz val="8"/>
      <color theme="1"/>
      <name val="Arial"/>
      <family val="2"/>
    </font>
    <font>
      <i/>
      <sz val="10"/>
      <color indexed="8"/>
      <name val="Times New Roman"/>
      <family val="1"/>
    </font>
    <font>
      <b/>
      <sz val="11"/>
      <color theme="1"/>
      <name val="Arial"/>
      <family val="2"/>
    </font>
    <font>
      <b/>
      <sz val="9"/>
      <color rgb="FFC00000"/>
      <name val="Arial"/>
      <family val="2"/>
    </font>
    <font>
      <b/>
      <u/>
      <sz val="9"/>
      <name val="Arial"/>
      <family val="2"/>
    </font>
    <font>
      <sz val="11"/>
      <name val="Arial"/>
      <family val="2"/>
    </font>
    <font>
      <b/>
      <sz val="11"/>
      <color rgb="FFFF0000"/>
      <name val="Arial"/>
      <family val="2"/>
    </font>
    <font>
      <b/>
      <vertAlign val="superscript"/>
      <sz val="10"/>
      <name val="Arial"/>
      <family val="2"/>
    </font>
    <font>
      <vertAlign val="superscript"/>
      <sz val="10"/>
      <color indexed="8"/>
      <name val="Arial"/>
      <family val="2"/>
    </font>
    <font>
      <b/>
      <sz val="11"/>
      <name val="Arial"/>
      <family val="2"/>
    </font>
    <font>
      <b/>
      <sz val="10"/>
      <name val="Arial"/>
      <family val="2"/>
    </font>
    <font>
      <i/>
      <sz val="11"/>
      <color theme="1"/>
      <name val="Calibri"/>
      <family val="2"/>
      <scheme val="minor"/>
    </font>
    <font>
      <b/>
      <sz val="11"/>
      <color indexed="8"/>
      <name val="Calibri"/>
      <family val="2"/>
    </font>
    <font>
      <b/>
      <sz val="11"/>
      <color rgb="FFC00000"/>
      <name val="Arial"/>
      <family val="2"/>
    </font>
    <font>
      <b/>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31"/>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61514">
    <xf numFmtId="0" fontId="0" fillId="0" borderId="0">
      <alignment wrapText="1"/>
    </xf>
    <xf numFmtId="38" fontId="34" fillId="0" borderId="0"/>
    <xf numFmtId="43" fontId="19" fillId="0" borderId="0" applyFont="0" applyFill="0" applyBorder="0" applyAlignment="0" applyProtection="0">
      <alignment wrapText="1"/>
    </xf>
    <xf numFmtId="43"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3" fillId="0" borderId="0">
      <alignment wrapText="1"/>
    </xf>
    <xf numFmtId="0" fontId="23" fillId="0" borderId="0">
      <alignment wrapText="1"/>
    </xf>
    <xf numFmtId="0" fontId="23"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1" fillId="0" borderId="0"/>
    <xf numFmtId="0" fontId="39" fillId="0" borderId="0"/>
    <xf numFmtId="0" fontId="23" fillId="0" borderId="0">
      <alignment wrapText="1"/>
    </xf>
    <xf numFmtId="0" fontId="41" fillId="0" borderId="0"/>
    <xf numFmtId="0" fontId="20" fillId="0" borderId="0"/>
    <xf numFmtId="0" fontId="23" fillId="0" borderId="0"/>
    <xf numFmtId="9" fontId="19" fillId="0" borderId="0" applyFont="0" applyFill="0" applyBorder="0" applyAlignment="0" applyProtection="0">
      <alignment wrapText="1"/>
    </xf>
    <xf numFmtId="9" fontId="23" fillId="0" borderId="0" applyFont="0" applyFill="0" applyBorder="0" applyAlignment="0" applyProtection="0"/>
    <xf numFmtId="9" fontId="23" fillId="0" borderId="0" applyFont="0" applyFill="0" applyBorder="0" applyAlignment="0" applyProtection="0">
      <alignment wrapText="1"/>
    </xf>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4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9" fillId="0" borderId="0" applyFont="0" applyFill="0" applyBorder="0" applyAlignment="0" applyProtection="0"/>
    <xf numFmtId="37" fontId="35" fillId="0" borderId="0" applyNumberFormat="0" applyFill="0" applyBorder="0" applyProtection="0">
      <alignment horizontal="centerContinuous"/>
    </xf>
    <xf numFmtId="37" fontId="35" fillId="0" borderId="0" applyNumberFormat="0" applyFill="0" applyBorder="0" applyProtection="0">
      <alignment horizontal="centerContinuous"/>
    </xf>
    <xf numFmtId="43" fontId="51" fillId="0" borderId="0" applyFont="0" applyFill="0" applyBorder="0" applyAlignment="0" applyProtection="0">
      <alignment wrapText="1"/>
    </xf>
    <xf numFmtId="9" fontId="51"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alignment wrapText="1"/>
    </xf>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2" fillId="0" borderId="0" applyFont="0" applyFill="0" applyBorder="0" applyAlignment="0" applyProtection="0"/>
    <xf numFmtId="43" fontId="40"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4" fillId="3" borderId="0" applyNumberFormat="0" applyFill="0" applyBorder="0" applyAlignment="0">
      <alignment horizontal="left"/>
    </xf>
    <xf numFmtId="44" fontId="23" fillId="0" borderId="0" applyFont="0" applyFill="0" applyBorder="0" applyAlignment="0" applyProtection="0"/>
    <xf numFmtId="44" fontId="37"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5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38" fontId="55" fillId="7" borderId="0" applyBorder="0"/>
    <xf numFmtId="38" fontId="56" fillId="0" borderId="12" applyNumberFormat="0" applyFill="0" applyBorder="0" applyAlignment="0" applyProtection="0"/>
    <xf numFmtId="0" fontId="38" fillId="0" borderId="0" applyNumberFormat="0" applyFill="0" applyBorder="0" applyAlignment="0" applyProtection="0">
      <alignment vertical="top"/>
      <protection locked="0"/>
    </xf>
    <xf numFmtId="0" fontId="20" fillId="0" borderId="0"/>
    <xf numFmtId="0" fontId="39" fillId="0" borderId="0"/>
    <xf numFmtId="0" fontId="20" fillId="0" borderId="0"/>
    <xf numFmtId="0" fontId="39" fillId="0" borderId="0"/>
    <xf numFmtId="0" fontId="20" fillId="0" borderId="0"/>
    <xf numFmtId="0" fontId="39" fillId="0" borderId="0"/>
    <xf numFmtId="0" fontId="23" fillId="0" borderId="0"/>
    <xf numFmtId="0" fontId="23" fillId="0" borderId="0"/>
    <xf numFmtId="0" fontId="39" fillId="0" borderId="0"/>
    <xf numFmtId="0" fontId="39" fillId="0" borderId="0"/>
    <xf numFmtId="0" fontId="39" fillId="0" borderId="0"/>
    <xf numFmtId="0" fontId="39" fillId="0" borderId="0"/>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2" fillId="0" borderId="0"/>
    <xf numFmtId="0" fontId="39" fillId="0" borderId="0"/>
    <xf numFmtId="0" fontId="23" fillId="0" borderId="0"/>
    <xf numFmtId="0" fontId="39" fillId="0" borderId="0"/>
    <xf numFmtId="0" fontId="23" fillId="0" borderId="0">
      <alignment wrapText="1"/>
    </xf>
    <xf numFmtId="0" fontId="23" fillId="0" borderId="0"/>
    <xf numFmtId="0" fontId="39" fillId="0" borderId="0"/>
    <xf numFmtId="0" fontId="23" fillId="0" borderId="0"/>
    <xf numFmtId="0" fontId="23" fillId="0" borderId="0"/>
    <xf numFmtId="0" fontId="39" fillId="0" borderId="0"/>
    <xf numFmtId="0" fontId="23" fillId="0" borderId="0">
      <alignment wrapText="1"/>
    </xf>
    <xf numFmtId="0" fontId="23" fillId="0" borderId="0"/>
    <xf numFmtId="0" fontId="39" fillId="0" borderId="0"/>
    <xf numFmtId="0" fontId="23" fillId="0" borderId="0"/>
    <xf numFmtId="0" fontId="23" fillId="0" borderId="0">
      <alignment wrapText="1"/>
    </xf>
    <xf numFmtId="0" fontId="23" fillId="0" borderId="0"/>
    <xf numFmtId="0" fontId="39" fillId="0" borderId="0"/>
    <xf numFmtId="0" fontId="39" fillId="0" borderId="0"/>
    <xf numFmtId="0" fontId="57" fillId="0" borderId="0"/>
    <xf numFmtId="0" fontId="23" fillId="0" borderId="0"/>
    <xf numFmtId="0" fontId="23" fillId="0" borderId="0">
      <alignment wrapText="1"/>
    </xf>
    <xf numFmtId="0" fontId="23" fillId="0" borderId="0"/>
    <xf numFmtId="0" fontId="23" fillId="0" borderId="0">
      <alignment wrapText="1"/>
    </xf>
    <xf numFmtId="0" fontId="23" fillId="0" borderId="0"/>
    <xf numFmtId="0" fontId="23" fillId="0" borderId="0"/>
    <xf numFmtId="0" fontId="23" fillId="0" borderId="0">
      <alignment wrapText="1"/>
    </xf>
    <xf numFmtId="0" fontId="39" fillId="0" borderId="0"/>
    <xf numFmtId="0" fontId="23" fillId="0" borderId="0"/>
    <xf numFmtId="0" fontId="23" fillId="0" borderId="0"/>
    <xf numFmtId="0" fontId="39" fillId="0" borderId="0"/>
    <xf numFmtId="0" fontId="39" fillId="0" borderId="0"/>
    <xf numFmtId="0" fontId="39" fillId="0" borderId="0"/>
    <xf numFmtId="0" fontId="39" fillId="0" borderId="0"/>
    <xf numFmtId="0" fontId="23" fillId="0" borderId="0"/>
    <xf numFmtId="0" fontId="40" fillId="0" borderId="0"/>
    <xf numFmtId="0" fontId="39" fillId="0" borderId="0"/>
    <xf numFmtId="0" fontId="23" fillId="0" borderId="0"/>
    <xf numFmtId="0" fontId="39" fillId="0" borderId="0"/>
    <xf numFmtId="0" fontId="40" fillId="0" borderId="0"/>
    <xf numFmtId="0" fontId="39" fillId="0" borderId="0"/>
    <xf numFmtId="0" fontId="23" fillId="0" borderId="0"/>
    <xf numFmtId="0" fontId="23" fillId="0" borderId="0"/>
    <xf numFmtId="0" fontId="57" fillId="0" borderId="0"/>
    <xf numFmtId="0" fontId="39" fillId="0" borderId="0"/>
    <xf numFmtId="0" fontId="52" fillId="0" borderId="0"/>
    <xf numFmtId="0" fontId="40" fillId="0" borderId="0"/>
    <xf numFmtId="0" fontId="52" fillId="0" borderId="0"/>
    <xf numFmtId="0" fontId="39" fillId="0" borderId="0"/>
    <xf numFmtId="0" fontId="23" fillId="0" borderId="0"/>
    <xf numFmtId="0" fontId="23" fillId="0" borderId="0">
      <alignment wrapText="1"/>
    </xf>
    <xf numFmtId="0" fontId="39" fillId="0" borderId="0"/>
    <xf numFmtId="0" fontId="39" fillId="0" borderId="0"/>
    <xf numFmtId="0" fontId="23" fillId="0" borderId="0">
      <alignment wrapText="1"/>
    </xf>
    <xf numFmtId="0" fontId="23" fillId="0" borderId="0">
      <alignment wrapText="1"/>
    </xf>
    <xf numFmtId="0" fontId="39" fillId="0" borderId="0"/>
    <xf numFmtId="0" fontId="39" fillId="0" borderId="0"/>
    <xf numFmtId="0" fontId="39" fillId="0" borderId="0"/>
    <xf numFmtId="0" fontId="39" fillId="0" borderId="0"/>
    <xf numFmtId="0" fontId="40" fillId="0" borderId="0"/>
    <xf numFmtId="0" fontId="39" fillId="0" borderId="0"/>
    <xf numFmtId="0" fontId="23" fillId="0" borderId="0"/>
    <xf numFmtId="0" fontId="40" fillId="0" borderId="0"/>
    <xf numFmtId="0" fontId="23" fillId="0" borderId="0"/>
    <xf numFmtId="0" fontId="40" fillId="0" borderId="0"/>
    <xf numFmtId="0" fontId="52" fillId="0" borderId="0"/>
    <xf numFmtId="0" fontId="39" fillId="0" borderId="0"/>
    <xf numFmtId="0" fontId="39" fillId="0" borderId="0"/>
    <xf numFmtId="0" fontId="23" fillId="0" borderId="0"/>
    <xf numFmtId="0" fontId="39" fillId="0" borderId="0"/>
    <xf numFmtId="0" fontId="39" fillId="0" borderId="0"/>
    <xf numFmtId="0" fontId="39" fillId="0" borderId="0"/>
    <xf numFmtId="0" fontId="23" fillId="0" borderId="0"/>
    <xf numFmtId="0" fontId="41" fillId="0" borderId="0"/>
    <xf numFmtId="0" fontId="39" fillId="0" borderId="0"/>
    <xf numFmtId="167" fontId="58" fillId="0" borderId="0"/>
    <xf numFmtId="0" fontId="39" fillId="0" borderId="0"/>
    <xf numFmtId="0" fontId="53" fillId="0" borderId="0"/>
    <xf numFmtId="0" fontId="23" fillId="0" borderId="0"/>
    <xf numFmtId="0" fontId="20" fillId="0" borderId="0"/>
    <xf numFmtId="0" fontId="23" fillId="0" borderId="0"/>
    <xf numFmtId="0" fontId="20" fillId="0" borderId="0"/>
    <xf numFmtId="0" fontId="23" fillId="0" borderId="0">
      <alignment wrapText="1"/>
    </xf>
    <xf numFmtId="0" fontId="20"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41" fillId="0" borderId="0"/>
    <xf numFmtId="0" fontId="20" fillId="0" borderId="0"/>
    <xf numFmtId="0" fontId="41" fillId="0" borderId="0"/>
    <xf numFmtId="0" fontId="41"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alignment wrapText="1"/>
    </xf>
    <xf numFmtId="9" fontId="37" fillId="0" borderId="0" applyFont="0" applyFill="0" applyBorder="0" applyAlignment="0" applyProtection="0"/>
    <xf numFmtId="9" fontId="52"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4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7" fontId="35" fillId="0" borderId="0" applyNumberFormat="0" applyFill="0" applyBorder="0" applyProtection="0">
      <alignment horizontal="centerContinuous"/>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wrapText="1"/>
    </xf>
    <xf numFmtId="0" fontId="19" fillId="0" borderId="0"/>
    <xf numFmtId="0" fontId="19" fillId="0" borderId="0"/>
    <xf numFmtId="0" fontId="18" fillId="0" borderId="0"/>
    <xf numFmtId="0" fontId="19" fillId="0" borderId="0">
      <alignment wrapText="1"/>
    </xf>
    <xf numFmtId="0" fontId="19" fillId="0" borderId="0"/>
    <xf numFmtId="0" fontId="18" fillId="0" borderId="0"/>
    <xf numFmtId="0" fontId="19" fillId="0" borderId="0"/>
    <xf numFmtId="0" fontId="19" fillId="0" borderId="0"/>
    <xf numFmtId="0" fontId="18" fillId="0" borderId="0"/>
    <xf numFmtId="0" fontId="19" fillId="0" borderId="0">
      <alignment wrapText="1"/>
    </xf>
    <xf numFmtId="0" fontId="19" fillId="0" borderId="0"/>
    <xf numFmtId="0" fontId="18" fillId="0" borderId="0"/>
    <xf numFmtId="0" fontId="19" fillId="0" borderId="0"/>
    <xf numFmtId="0" fontId="19" fillId="0" borderId="0">
      <alignment wrapText="1"/>
    </xf>
    <xf numFmtId="0" fontId="19" fillId="0" borderId="0"/>
    <xf numFmtId="0" fontId="18" fillId="0" borderId="0"/>
    <xf numFmtId="0" fontId="18" fillId="0" borderId="0"/>
    <xf numFmtId="0" fontId="19" fillId="0" borderId="0"/>
    <xf numFmtId="0" fontId="19" fillId="0" borderId="0">
      <alignment wrapText="1"/>
    </xf>
    <xf numFmtId="0" fontId="19" fillId="0" borderId="0"/>
    <xf numFmtId="0" fontId="19" fillId="0" borderId="0">
      <alignment wrapText="1"/>
    </xf>
    <xf numFmtId="0" fontId="19" fillId="0" borderId="0"/>
    <xf numFmtId="0" fontId="19" fillId="0" borderId="0"/>
    <xf numFmtId="0" fontId="19" fillId="0" borderId="0">
      <alignment wrapText="1"/>
    </xf>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alignment wrapText="1"/>
    </xf>
    <xf numFmtId="0" fontId="18" fillId="0" borderId="0"/>
    <xf numFmtId="0" fontId="18" fillId="0" borderId="0"/>
    <xf numFmtId="0" fontId="19" fillId="0" borderId="0">
      <alignment wrapText="1"/>
    </xf>
    <xf numFmtId="0" fontId="19"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9" fillId="0" borderId="0"/>
    <xf numFmtId="0" fontId="19" fillId="0" borderId="0">
      <alignment wrapText="1"/>
    </xf>
    <xf numFmtId="0" fontId="19"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wrapText="1"/>
    </xf>
    <xf numFmtId="0" fontId="19" fillId="0" borderId="0">
      <alignment wrapText="1"/>
    </xf>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wrapText="1"/>
    </xf>
    <xf numFmtId="9" fontId="19" fillId="0" borderId="0" applyFont="0" applyFill="0" applyBorder="0" applyAlignment="0" applyProtection="0"/>
    <xf numFmtId="9" fontId="19" fillId="0" borderId="0" applyFont="0" applyFill="0" applyBorder="0" applyAlignment="0" applyProtection="0">
      <alignment wrapText="1"/>
    </xf>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alignment wrapText="1"/>
    </xf>
    <xf numFmtId="9" fontId="19" fillId="0" borderId="0" applyFont="0" applyFill="0" applyBorder="0" applyAlignment="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alignment wrapText="1"/>
    </xf>
    <xf numFmtId="0" fontId="19" fillId="0" borderId="0"/>
    <xf numFmtId="0" fontId="18" fillId="0" borderId="0"/>
    <xf numFmtId="0" fontId="19" fillId="0" borderId="0"/>
    <xf numFmtId="0" fontId="19" fillId="0" borderId="0"/>
    <xf numFmtId="0" fontId="18" fillId="0" borderId="0"/>
    <xf numFmtId="0" fontId="19" fillId="0" borderId="0">
      <alignment wrapText="1"/>
    </xf>
    <xf numFmtId="0" fontId="19" fillId="0" borderId="0"/>
    <xf numFmtId="0" fontId="18" fillId="0" borderId="0"/>
    <xf numFmtId="0" fontId="19" fillId="0" borderId="0"/>
    <xf numFmtId="0" fontId="19" fillId="0" borderId="0">
      <alignment wrapText="1"/>
    </xf>
    <xf numFmtId="0" fontId="19" fillId="0" borderId="0"/>
    <xf numFmtId="0" fontId="18" fillId="0" borderId="0"/>
    <xf numFmtId="0" fontId="18" fillId="0" borderId="0"/>
    <xf numFmtId="0" fontId="19" fillId="0" borderId="0"/>
    <xf numFmtId="0" fontId="19" fillId="0" borderId="0">
      <alignment wrapText="1"/>
    </xf>
    <xf numFmtId="0" fontId="19" fillId="0" borderId="0"/>
    <xf numFmtId="0" fontId="19" fillId="0" borderId="0">
      <alignment wrapText="1"/>
    </xf>
    <xf numFmtId="0" fontId="19" fillId="0" borderId="0"/>
    <xf numFmtId="0" fontId="19" fillId="0" borderId="0"/>
    <xf numFmtId="0" fontId="19" fillId="0" borderId="0">
      <alignment wrapText="1"/>
    </xf>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alignment wrapText="1"/>
    </xf>
    <xf numFmtId="0" fontId="18" fillId="0" borderId="0"/>
    <xf numFmtId="0" fontId="18" fillId="0" borderId="0"/>
    <xf numFmtId="0" fontId="19" fillId="0" borderId="0">
      <alignment wrapText="1"/>
    </xf>
    <xf numFmtId="0" fontId="19" fillId="0" borderId="0">
      <alignment wrapText="1"/>
    </xf>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19" fillId="0" borderId="0">
      <alignment wrapText="1"/>
    </xf>
    <xf numFmtId="0" fontId="18" fillId="0" borderId="0"/>
    <xf numFmtId="0" fontId="18" fillId="0" borderId="0"/>
    <xf numFmtId="0" fontId="19" fillId="0" borderId="0"/>
    <xf numFmtId="0" fontId="19"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wrapText="1"/>
    </xf>
    <xf numFmtId="0" fontId="19" fillId="0" borderId="0">
      <alignment wrapTex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alignment wrapTex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xf numFmtId="0" fontId="19" fillId="0" borderId="0"/>
    <xf numFmtId="0" fontId="19" fillId="0" borderId="0">
      <alignment wrapText="1"/>
    </xf>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43" fontId="17" fillId="0" borderId="0" applyFont="0" applyFill="0" applyBorder="0" applyAlignment="0" applyProtection="0"/>
    <xf numFmtId="0" fontId="19" fillId="0" borderId="0">
      <alignment wrapText="1"/>
    </xf>
    <xf numFmtId="0" fontId="17" fillId="0" borderId="0"/>
    <xf numFmtId="9" fontId="17"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alignment wrapText="1"/>
    </xf>
    <xf numFmtId="0" fontId="19"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alignment wrapText="1"/>
    </xf>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alignment wrapText="1"/>
    </xf>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9"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9" fillId="0" borderId="0"/>
    <xf numFmtId="0" fontId="19" fillId="0" borderId="0">
      <alignment wrapText="1"/>
    </xf>
    <xf numFmtId="0" fontId="19" fillId="0" borderId="0"/>
    <xf numFmtId="0" fontId="16" fillId="0" borderId="0"/>
    <xf numFmtId="9" fontId="16" fillId="0" borderId="0" applyFont="0" applyFill="0" applyBorder="0" applyAlignment="0" applyProtection="0"/>
    <xf numFmtId="0" fontId="19" fillId="0" borderId="0">
      <alignment wrapText="1"/>
    </xf>
    <xf numFmtId="0" fontId="19" fillId="0" borderId="0">
      <alignment wrapText="1"/>
    </xf>
    <xf numFmtId="0" fontId="19" fillId="0" borderId="0">
      <alignment wrapText="1"/>
    </xf>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0" fontId="19"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4" fillId="0" borderId="0"/>
    <xf numFmtId="0" fontId="19" fillId="0" borderId="0">
      <alignment wrapText="1"/>
    </xf>
    <xf numFmtId="0" fontId="19"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0" borderId="0">
      <alignment wrapText="1"/>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0" fontId="19"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4" fillId="0" borderId="0"/>
    <xf numFmtId="0" fontId="19" fillId="0" borderId="0">
      <alignment wrapText="1"/>
    </xf>
    <xf numFmtId="0" fontId="19"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0" borderId="0">
      <alignment wrapText="1"/>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9" fillId="0" borderId="0"/>
    <xf numFmtId="0" fontId="19"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0" fontId="19"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9" fontId="14" fillId="0" borderId="0" applyFont="0" applyFill="0" applyBorder="0" applyAlignment="0" applyProtection="0"/>
    <xf numFmtId="0" fontId="19"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9" fillId="0" borderId="0">
      <alignment wrapText="1"/>
    </xf>
    <xf numFmtId="0" fontId="14" fillId="0" borderId="0"/>
    <xf numFmtId="0" fontId="19" fillId="0" borderId="0">
      <alignment wrapText="1"/>
    </xf>
    <xf numFmtId="0" fontId="19"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9" fillId="0" borderId="0"/>
    <xf numFmtId="0" fontId="14" fillId="0" borderId="0"/>
    <xf numFmtId="9" fontId="14" fillId="0" borderId="0" applyFont="0" applyFill="0" applyBorder="0" applyAlignment="0" applyProtection="0"/>
    <xf numFmtId="0" fontId="19"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9" fillId="0" borderId="0">
      <alignmen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9" fillId="0" borderId="0"/>
    <xf numFmtId="9" fontId="14" fillId="0" borderId="0" applyFont="0" applyFill="0" applyBorder="0" applyAlignment="0" applyProtection="0"/>
    <xf numFmtId="0" fontId="19" fillId="0" borderId="0">
      <alignment wrapText="1"/>
    </xf>
    <xf numFmtId="0" fontId="19" fillId="0" borderId="0">
      <alignment wrapText="1"/>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0" fontId="14" fillId="0" borderId="0"/>
    <xf numFmtId="0" fontId="19" fillId="0" borderId="0">
      <alignment wrapText="1"/>
    </xf>
    <xf numFmtId="0" fontId="19" fillId="0" borderId="0">
      <alignment wrapText="1"/>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lignment wrapText="1"/>
    </xf>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9" fillId="0" borderId="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9" fillId="0" borderId="0">
      <alignment wrapText="1"/>
    </xf>
    <xf numFmtId="0" fontId="19" fillId="0" borderId="0">
      <alignment wrapText="1"/>
    </xf>
    <xf numFmtId="0" fontId="19" fillId="0" borderId="0">
      <alignment wrapText="1"/>
    </xf>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lignment wrapText="1"/>
    </xf>
    <xf numFmtId="0" fontId="19"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9" fillId="0" borderId="0">
      <alignment wrapText="1"/>
    </xf>
    <xf numFmtId="0" fontId="19" fillId="0" borderId="0">
      <alignment wrapText="1"/>
    </xf>
    <xf numFmtId="0" fontId="19" fillId="0" borderId="0">
      <alignment wrapText="1"/>
    </xf>
    <xf numFmtId="0" fontId="19"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9" fillId="0" borderId="0">
      <alignment wrapText="1"/>
    </xf>
    <xf numFmtId="43" fontId="11" fillId="0" borderId="0" applyFont="0" applyFill="0" applyBorder="0" applyAlignment="0" applyProtection="0"/>
    <xf numFmtId="0" fontId="19" fillId="0" borderId="0">
      <alignmen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9" fillId="0" borderId="0">
      <alignment wrapText="1"/>
    </xf>
    <xf numFmtId="9" fontId="11" fillId="0" borderId="0" applyFont="0" applyFill="0" applyBorder="0" applyAlignment="0" applyProtection="0"/>
    <xf numFmtId="0" fontId="19" fillId="0" borderId="0">
      <alignment wrapText="1"/>
    </xf>
    <xf numFmtId="0" fontId="19" fillId="0" borderId="0">
      <alignment wrapText="1"/>
    </xf>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lignment wrapText="1"/>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0" borderId="0">
      <alignment wrapText="1"/>
    </xf>
    <xf numFmtId="0" fontId="19" fillId="0" borderId="0">
      <alignment wrapText="1"/>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0" borderId="0">
      <alignment wrapText="1"/>
    </xf>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lignment wrapText="1"/>
    </xf>
    <xf numFmtId="0" fontId="19" fillId="0" borderId="0">
      <alignment wrapText="1"/>
    </xf>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9" fillId="0" borderId="0">
      <alignment wrapText="1"/>
    </xf>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9" fillId="0" borderId="0">
      <alignment wrapText="1"/>
    </xf>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9" fillId="0" borderId="0">
      <alignment wrapText="1"/>
    </xf>
    <xf numFmtId="0" fontId="7" fillId="0" borderId="0"/>
    <xf numFmtId="0" fontId="19" fillId="0" borderId="0">
      <alignment wrapText="1"/>
    </xf>
    <xf numFmtId="43" fontId="40" fillId="0" borderId="0" applyFont="0" applyFill="0" applyBorder="0" applyAlignment="0" applyProtection="0"/>
    <xf numFmtId="0" fontId="19" fillId="0" borderId="0">
      <alignment wrapText="1"/>
    </xf>
    <xf numFmtId="0" fontId="19" fillId="0" borderId="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9" fillId="0" borderId="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9" fillId="0" borderId="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9" fillId="0" borderId="0">
      <alignment wrapText="1"/>
    </xf>
    <xf numFmtId="0" fontId="19" fillId="0" borderId="0">
      <alignment wrapText="1"/>
    </xf>
    <xf numFmtId="0" fontId="19" fillId="0" borderId="0">
      <alignment wrapText="1"/>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9" fillId="0" borderId="0">
      <alignment wrapText="1"/>
    </xf>
    <xf numFmtId="9" fontId="7" fillId="0" borderId="0" applyFont="0" applyFill="0" applyBorder="0" applyAlignment="0" applyProtection="0"/>
    <xf numFmtId="0" fontId="19" fillId="0" borderId="0">
      <alignment wrapText="1"/>
    </xf>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wrapText="1"/>
    </xf>
    <xf numFmtId="0" fontId="19" fillId="0" borderId="0">
      <alignment wrapText="1"/>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wrapText="1"/>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0" borderId="0">
      <alignment wrapText="1"/>
    </xf>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0" borderId="0">
      <alignment wrapText="1"/>
    </xf>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lignment wrapText="1"/>
    </xf>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cellStyleXfs>
  <cellXfs count="482">
    <xf numFmtId="0" fontId="0" fillId="0" borderId="0" xfId="0">
      <alignment wrapText="1"/>
    </xf>
    <xf numFmtId="0" fontId="23" fillId="0" borderId="0" xfId="43" applyAlignment="1">
      <alignment horizontal="center"/>
    </xf>
    <xf numFmtId="0" fontId="29" fillId="2" borderId="0" xfId="43" applyFont="1" applyFill="1" applyAlignment="1"/>
    <xf numFmtId="0" fontId="40" fillId="0" borderId="0" xfId="33"/>
    <xf numFmtId="0" fontId="43" fillId="0" borderId="0" xfId="33" applyFont="1"/>
    <xf numFmtId="0" fontId="40" fillId="0" borderId="0" xfId="33" applyBorder="1"/>
    <xf numFmtId="0" fontId="39" fillId="0" borderId="0" xfId="37"/>
    <xf numFmtId="0" fontId="25" fillId="0" borderId="0" xfId="42" applyFont="1" applyFill="1" applyBorder="1" applyAlignment="1"/>
    <xf numFmtId="9" fontId="23" fillId="0" borderId="0" xfId="44" applyFont="1" applyAlignment="1"/>
    <xf numFmtId="166" fontId="23" fillId="0" borderId="0" xfId="2" applyNumberFormat="1" applyFont="1" applyAlignment="1"/>
    <xf numFmtId="165" fontId="23" fillId="0" borderId="0" xfId="44" applyNumberFormat="1" applyFont="1" applyAlignment="1"/>
    <xf numFmtId="0" fontId="36" fillId="2" borderId="0" xfId="43" applyFont="1" applyFill="1" applyAlignment="1"/>
    <xf numFmtId="43" fontId="23" fillId="0" borderId="0" xfId="2" applyFont="1" applyAlignment="1"/>
    <xf numFmtId="37" fontId="40" fillId="0" borderId="0" xfId="33" applyNumberFormat="1" applyBorder="1"/>
    <xf numFmtId="0" fontId="39" fillId="0" borderId="0" xfId="37" applyBorder="1"/>
    <xf numFmtId="0" fontId="40" fillId="0" borderId="0" xfId="33" applyFont="1"/>
    <xf numFmtId="0" fontId="47" fillId="0" borderId="0" xfId="33" applyFont="1"/>
    <xf numFmtId="0" fontId="45" fillId="0" borderId="0" xfId="33" applyFont="1"/>
    <xf numFmtId="166" fontId="29" fillId="0" borderId="0" xfId="4" applyNumberFormat="1" applyFont="1" applyFill="1" applyBorder="1"/>
    <xf numFmtId="0" fontId="46" fillId="0" borderId="0" xfId="33" applyFont="1"/>
    <xf numFmtId="0" fontId="43" fillId="0" borderId="0" xfId="33" applyFont="1" applyBorder="1"/>
    <xf numFmtId="166" fontId="45" fillId="0" borderId="0" xfId="33" applyNumberFormat="1" applyFont="1"/>
    <xf numFmtId="0" fontId="49" fillId="0" borderId="0" xfId="37" applyFont="1"/>
    <xf numFmtId="0" fontId="45" fillId="0" borderId="0" xfId="37" applyFont="1"/>
    <xf numFmtId="0" fontId="45" fillId="0" borderId="0" xfId="33" applyFont="1" applyFill="1"/>
    <xf numFmtId="0" fontId="45" fillId="0" borderId="0" xfId="33" applyFont="1"/>
    <xf numFmtId="0" fontId="45" fillId="0" borderId="0" xfId="33" applyFont="1"/>
    <xf numFmtId="9" fontId="29" fillId="0" borderId="0" xfId="48" applyFont="1" applyFill="1" applyBorder="1" applyAlignment="1"/>
    <xf numFmtId="0" fontId="45" fillId="0" borderId="0" xfId="33" applyFont="1" applyFill="1" applyBorder="1"/>
    <xf numFmtId="166" fontId="29" fillId="0" borderId="0" xfId="1269" applyNumberFormat="1" applyFont="1" applyFill="1" applyBorder="1"/>
    <xf numFmtId="0" fontId="46" fillId="0" borderId="12" xfId="33" applyFont="1" applyBorder="1" applyAlignment="1">
      <alignment horizontal="left"/>
    </xf>
    <xf numFmtId="0" fontId="29" fillId="0" borderId="0" xfId="43" applyFont="1" applyFill="1" applyAlignment="1"/>
    <xf numFmtId="0" fontId="44" fillId="0" borderId="0" xfId="33" applyFont="1" applyAlignment="1"/>
    <xf numFmtId="14" fontId="28" fillId="0" borderId="0" xfId="43" applyNumberFormat="1" applyFont="1" applyBorder="1" applyAlignment="1">
      <alignment horizontal="right"/>
    </xf>
    <xf numFmtId="0" fontId="24" fillId="0" borderId="0" xfId="27" applyFont="1" applyFill="1" applyBorder="1" applyAlignment="1">
      <alignment vertical="top"/>
    </xf>
    <xf numFmtId="0" fontId="36" fillId="0" borderId="0" xfId="43" applyFont="1" applyFill="1" applyAlignment="1"/>
    <xf numFmtId="0" fontId="29" fillId="0" borderId="0" xfId="43" applyFont="1" applyAlignment="1"/>
    <xf numFmtId="0" fontId="23" fillId="0" borderId="0" xfId="43" applyAlignment="1"/>
    <xf numFmtId="0" fontId="26" fillId="0" borderId="0" xfId="43" applyFont="1" applyBorder="1" applyAlignment="1"/>
    <xf numFmtId="0" fontId="26" fillId="0" borderId="0" xfId="43" applyFont="1" applyAlignment="1"/>
    <xf numFmtId="0" fontId="23" fillId="0" borderId="0" xfId="43" applyFill="1" applyAlignment="1"/>
    <xf numFmtId="164" fontId="23" fillId="0" borderId="0" xfId="43" applyNumberFormat="1" applyAlignment="1"/>
    <xf numFmtId="0" fontId="27" fillId="0" borderId="0" xfId="43" applyFont="1" applyAlignment="1"/>
    <xf numFmtId="0" fontId="33" fillId="0" borderId="0" xfId="43" applyFont="1" applyAlignment="1"/>
    <xf numFmtId="3" fontId="23" fillId="0" borderId="0" xfId="43" applyNumberFormat="1" applyAlignment="1"/>
    <xf numFmtId="9" fontId="22" fillId="0" borderId="0" xfId="44" applyFont="1" applyFill="1" applyBorder="1" applyAlignment="1">
      <alignment horizontal="right" vertical="top"/>
    </xf>
    <xf numFmtId="9" fontId="22" fillId="0" borderId="3" xfId="44" applyFont="1" applyFill="1" applyBorder="1" applyAlignment="1">
      <alignment horizontal="right" vertical="top"/>
    </xf>
    <xf numFmtId="0" fontId="30" fillId="0" borderId="6" xfId="43" applyFont="1" applyFill="1" applyBorder="1" applyAlignment="1">
      <alignment horizontal="center" vertical="center"/>
    </xf>
    <xf numFmtId="0" fontId="30" fillId="0" borderId="0" xfId="43" applyFont="1" applyFill="1" applyBorder="1" applyAlignment="1">
      <alignment horizontal="center"/>
    </xf>
    <xf numFmtId="0" fontId="30" fillId="0" borderId="6" xfId="43" applyFont="1" applyFill="1" applyBorder="1" applyAlignment="1">
      <alignment horizontal="center"/>
    </xf>
    <xf numFmtId="0" fontId="30" fillId="0" borderId="4" xfId="43" applyFont="1" applyFill="1" applyBorder="1" applyAlignment="1">
      <alignment horizontal="center"/>
    </xf>
    <xf numFmtId="0" fontId="44" fillId="0" borderId="0" xfId="33" applyFont="1"/>
    <xf numFmtId="0" fontId="46" fillId="0" borderId="0" xfId="33" applyFont="1"/>
    <xf numFmtId="166" fontId="29" fillId="0" borderId="2" xfId="1269" quotePrefix="1" applyNumberFormat="1" applyFont="1" applyFill="1" applyBorder="1" applyAlignment="1">
      <alignment horizontal="left"/>
    </xf>
    <xf numFmtId="0" fontId="43" fillId="0" borderId="0" xfId="33" applyFont="1"/>
    <xf numFmtId="0" fontId="45" fillId="0" borderId="0" xfId="33" applyFont="1"/>
    <xf numFmtId="166" fontId="29" fillId="5" borderId="2" xfId="1269" quotePrefix="1" applyNumberFormat="1" applyFont="1" applyFill="1" applyBorder="1" applyAlignment="1">
      <alignment horizontal="left"/>
    </xf>
    <xf numFmtId="166" fontId="29" fillId="0" borderId="2" xfId="1269" applyNumberFormat="1" applyFont="1" applyBorder="1"/>
    <xf numFmtId="166" fontId="29" fillId="6" borderId="2" xfId="1269" applyNumberFormat="1" applyFont="1" applyFill="1" applyBorder="1"/>
    <xf numFmtId="166" fontId="29" fillId="5" borderId="2" xfId="1269" applyNumberFormat="1" applyFont="1" applyFill="1" applyBorder="1"/>
    <xf numFmtId="166" fontId="22" fillId="0" borderId="0" xfId="8" applyNumberFormat="1" applyFont="1" applyFill="1" applyBorder="1" applyAlignment="1"/>
    <xf numFmtId="166" fontId="29" fillId="0" borderId="0" xfId="8" applyNumberFormat="1" applyFont="1" applyFill="1" applyBorder="1" applyAlignment="1"/>
    <xf numFmtId="166" fontId="29" fillId="0" borderId="2" xfId="1269" applyNumberFormat="1" applyFont="1" applyFill="1" applyBorder="1"/>
    <xf numFmtId="0" fontId="21" fillId="0" borderId="0" xfId="42" applyFont="1" applyFill="1" applyBorder="1" applyAlignment="1"/>
    <xf numFmtId="0" fontId="50" fillId="0" borderId="0" xfId="5099" applyFont="1"/>
    <xf numFmtId="0" fontId="46" fillId="0" borderId="12" xfId="33" applyFont="1" applyBorder="1"/>
    <xf numFmtId="0" fontId="46" fillId="0" borderId="12" xfId="33" applyFont="1" applyBorder="1" applyAlignment="1">
      <alignment horizontal="center"/>
    </xf>
    <xf numFmtId="0" fontId="45" fillId="0" borderId="0" xfId="33" applyFont="1" applyAlignment="1">
      <alignment horizontal="center"/>
    </xf>
    <xf numFmtId="166" fontId="59" fillId="0" borderId="0" xfId="8" applyNumberFormat="1" applyFont="1" applyFill="1" applyBorder="1" applyAlignment="1"/>
    <xf numFmtId="0" fontId="30" fillId="0" borderId="0" xfId="2933" applyFont="1" applyFill="1" applyBorder="1" applyAlignment="1">
      <alignment horizontal="center" vertical="center" wrapText="1"/>
    </xf>
    <xf numFmtId="0" fontId="30" fillId="0" borderId="0" xfId="2933" applyFont="1" applyFill="1" applyBorder="1" applyAlignment="1">
      <alignment horizontal="left" vertical="center"/>
    </xf>
    <xf numFmtId="0" fontId="30" fillId="0" borderId="0" xfId="2933" applyFont="1" applyFill="1" applyBorder="1" applyAlignment="1">
      <alignment horizontal="center" vertical="center"/>
    </xf>
    <xf numFmtId="3" fontId="30" fillId="0" borderId="0" xfId="2933" applyNumberFormat="1" applyFont="1" applyFill="1" applyBorder="1" applyAlignment="1">
      <alignment horizontal="center" vertical="center" wrapText="1"/>
    </xf>
    <xf numFmtId="49" fontId="30" fillId="0" borderId="0" xfId="2933" applyNumberFormat="1" applyFont="1" applyFill="1" applyBorder="1" applyAlignment="1">
      <alignment horizontal="center" vertical="center" wrapText="1"/>
    </xf>
    <xf numFmtId="166" fontId="42" fillId="0" borderId="0" xfId="8" applyNumberFormat="1" applyFont="1" applyFill="1" applyBorder="1" applyAlignment="1"/>
    <xf numFmtId="9" fontId="22" fillId="5" borderId="0" xfId="44" applyFont="1" applyFill="1" applyBorder="1" applyAlignment="1">
      <alignment horizontal="right" vertical="top"/>
    </xf>
    <xf numFmtId="0" fontId="46" fillId="0" borderId="0" xfId="33" applyFont="1" applyFill="1" applyAlignment="1"/>
    <xf numFmtId="0" fontId="46" fillId="0" borderId="0" xfId="33" applyFont="1" applyAlignment="1"/>
    <xf numFmtId="0" fontId="46" fillId="0" borderId="0" xfId="33" applyFont="1" applyFill="1" applyBorder="1" applyAlignment="1">
      <alignment horizontal="right"/>
    </xf>
    <xf numFmtId="0" fontId="26" fillId="0" borderId="0" xfId="43" applyFont="1" applyBorder="1" applyAlignment="1">
      <alignment horizontal="left"/>
    </xf>
    <xf numFmtId="0" fontId="60" fillId="0" borderId="0" xfId="43" applyFont="1" applyBorder="1" applyAlignment="1"/>
    <xf numFmtId="3" fontId="60" fillId="0" borderId="0" xfId="43" applyNumberFormat="1" applyFont="1" applyFill="1" applyBorder="1" applyAlignment="1"/>
    <xf numFmtId="3" fontId="60" fillId="0" borderId="0" xfId="43" applyNumberFormat="1" applyFont="1" applyFill="1" applyBorder="1" applyAlignment="1">
      <alignment horizontal="center"/>
    </xf>
    <xf numFmtId="166" fontId="60" fillId="0" borderId="0" xfId="2" applyNumberFormat="1" applyFont="1" applyFill="1" applyBorder="1" applyAlignment="1"/>
    <xf numFmtId="9" fontId="60" fillId="0" borderId="0" xfId="44" applyFont="1" applyFill="1" applyBorder="1" applyAlignment="1"/>
    <xf numFmtId="0" fontId="61" fillId="0" borderId="0" xfId="37" applyFont="1"/>
    <xf numFmtId="37" fontId="61" fillId="0" borderId="0" xfId="37" applyNumberFormat="1" applyFont="1"/>
    <xf numFmtId="166" fontId="44" fillId="0" borderId="0" xfId="33" applyNumberFormat="1" applyFont="1"/>
    <xf numFmtId="3" fontId="44" fillId="0" borderId="0" xfId="37" applyNumberFormat="1" applyFont="1"/>
    <xf numFmtId="9" fontId="44" fillId="0" borderId="0" xfId="44" applyFont="1" applyAlignment="1"/>
    <xf numFmtId="43" fontId="44" fillId="0" borderId="0" xfId="2" applyFont="1" applyAlignment="1"/>
    <xf numFmtId="166" fontId="30" fillId="0" borderId="0" xfId="4" applyNumberFormat="1" applyFont="1" applyFill="1" applyBorder="1"/>
    <xf numFmtId="37" fontId="21" fillId="0" borderId="0" xfId="8" applyNumberFormat="1" applyFont="1" applyFill="1" applyBorder="1" applyAlignment="1">
      <alignment horizontal="right"/>
    </xf>
    <xf numFmtId="3" fontId="46" fillId="0" borderId="0" xfId="33" applyNumberFormat="1" applyFont="1" applyFill="1" applyBorder="1" applyAlignment="1"/>
    <xf numFmtId="0" fontId="46" fillId="0" borderId="0" xfId="33" applyFont="1" applyBorder="1" applyAlignment="1"/>
    <xf numFmtId="0" fontId="46" fillId="0" borderId="0" xfId="33" applyFont="1" applyFill="1" applyBorder="1" applyAlignment="1"/>
    <xf numFmtId="0" fontId="62" fillId="0" borderId="0" xfId="33" applyFont="1"/>
    <xf numFmtId="0" fontId="45" fillId="0" borderId="0" xfId="33" applyFont="1" applyBorder="1"/>
    <xf numFmtId="0" fontId="26" fillId="0" borderId="0" xfId="2933" applyFont="1" applyBorder="1" applyAlignment="1">
      <alignment horizontal="right"/>
    </xf>
    <xf numFmtId="0" fontId="40" fillId="0" borderId="0" xfId="33"/>
    <xf numFmtId="0" fontId="44" fillId="0" borderId="0" xfId="33" applyFont="1"/>
    <xf numFmtId="0" fontId="26" fillId="0" borderId="0" xfId="2933" applyFont="1" applyFill="1" applyBorder="1" applyAlignment="1">
      <alignment horizontal="right"/>
    </xf>
    <xf numFmtId="166" fontId="29" fillId="0" borderId="2" xfId="4" quotePrefix="1" applyNumberFormat="1" applyFont="1" applyFill="1" applyBorder="1" applyAlignment="1">
      <alignment horizontal="left"/>
    </xf>
    <xf numFmtId="166" fontId="29" fillId="0" borderId="2" xfId="4" applyNumberFormat="1" applyFont="1" applyFill="1" applyBorder="1"/>
    <xf numFmtId="166" fontId="29" fillId="0" borderId="7" xfId="4" applyNumberFormat="1" applyFont="1" applyFill="1" applyBorder="1"/>
    <xf numFmtId="0" fontId="44" fillId="0" borderId="0" xfId="33" applyFont="1"/>
    <xf numFmtId="0" fontId="45" fillId="0" borderId="0" xfId="33" applyFont="1"/>
    <xf numFmtId="0" fontId="26" fillId="0" borderId="0" xfId="2933" applyFont="1" applyFill="1" applyBorder="1" applyAlignment="1">
      <alignment horizontal="right"/>
    </xf>
    <xf numFmtId="0" fontId="30" fillId="8" borderId="4" xfId="43" applyFont="1" applyFill="1" applyBorder="1" applyAlignment="1">
      <alignment horizontal="center"/>
    </xf>
    <xf numFmtId="0" fontId="29" fillId="0" borderId="0" xfId="43" applyFont="1" applyBorder="1" applyAlignment="1"/>
    <xf numFmtId="0" fontId="30" fillId="8" borderId="5" xfId="43" applyFont="1" applyFill="1" applyBorder="1" applyAlignment="1">
      <alignment horizontal="center"/>
    </xf>
    <xf numFmtId="3" fontId="30" fillId="8" borderId="4" xfId="43" applyNumberFormat="1" applyFont="1" applyFill="1" applyBorder="1" applyAlignment="1">
      <alignment horizontal="center"/>
    </xf>
    <xf numFmtId="0" fontId="40" fillId="0" borderId="0" xfId="33"/>
    <xf numFmtId="0" fontId="43" fillId="0" borderId="0" xfId="33" applyFont="1"/>
    <xf numFmtId="0" fontId="44" fillId="0" borderId="0" xfId="33" applyFont="1"/>
    <xf numFmtId="0" fontId="26" fillId="0" borderId="0" xfId="2933" applyFont="1" applyBorder="1" applyAlignment="1">
      <alignment horizontal="right"/>
    </xf>
    <xf numFmtId="14" fontId="26" fillId="0" borderId="0" xfId="2933" applyNumberFormat="1" applyFont="1" applyBorder="1" applyAlignment="1">
      <alignment horizontal="right"/>
    </xf>
    <xf numFmtId="0" fontId="26" fillId="0" borderId="0" xfId="2933" applyFont="1" applyFill="1" applyBorder="1" applyAlignment="1">
      <alignment horizontal="right"/>
    </xf>
    <xf numFmtId="0" fontId="44" fillId="0" borderId="0" xfId="33" applyFont="1" applyAlignment="1"/>
    <xf numFmtId="0" fontId="26" fillId="0" borderId="0" xfId="2933" applyFont="1" applyBorder="1" applyAlignment="1">
      <alignment horizontal="right"/>
    </xf>
    <xf numFmtId="14" fontId="26" fillId="0" borderId="0" xfId="2933" applyNumberFormat="1" applyFont="1" applyBorder="1" applyAlignment="1">
      <alignment horizontal="right"/>
    </xf>
    <xf numFmtId="0" fontId="44" fillId="0" borderId="0" xfId="33" applyFont="1"/>
    <xf numFmtId="0" fontId="26" fillId="0" borderId="0" xfId="2933" applyFont="1" applyFill="1" applyBorder="1" applyAlignment="1">
      <alignment horizontal="right"/>
    </xf>
    <xf numFmtId="0" fontId="45" fillId="0" borderId="0" xfId="33" applyFont="1" applyAlignment="1"/>
    <xf numFmtId="0" fontId="24" fillId="0" borderId="0" xfId="33" applyFont="1" applyAlignment="1"/>
    <xf numFmtId="0" fontId="40" fillId="0" borderId="0" xfId="33" applyFont="1" applyAlignment="1"/>
    <xf numFmtId="0" fontId="40" fillId="0" borderId="0" xfId="33" applyFont="1" applyFill="1" applyBorder="1" applyAlignment="1"/>
    <xf numFmtId="0" fontId="46" fillId="0" borderId="0" xfId="33" applyFont="1" applyFill="1" applyAlignment="1"/>
    <xf numFmtId="0" fontId="46" fillId="0" borderId="0" xfId="33" applyFont="1" applyFill="1" applyBorder="1" applyAlignment="1"/>
    <xf numFmtId="9" fontId="29" fillId="5" borderId="8" xfId="44" quotePrefix="1" applyFont="1" applyFill="1" applyBorder="1" applyAlignment="1"/>
    <xf numFmtId="9" fontId="29" fillId="0" borderId="8" xfId="44" quotePrefix="1" applyFont="1" applyFill="1" applyBorder="1" applyAlignment="1"/>
    <xf numFmtId="9" fontId="29" fillId="0" borderId="17" xfId="44" applyFont="1" applyFill="1" applyBorder="1" applyAlignment="1"/>
    <xf numFmtId="9" fontId="30" fillId="0" borderId="20" xfId="44" applyFont="1" applyFill="1" applyBorder="1" applyAlignment="1"/>
    <xf numFmtId="0" fontId="26" fillId="0" borderId="0" xfId="2933" applyFont="1" applyBorder="1" applyAlignment="1">
      <alignment horizontal="right"/>
    </xf>
    <xf numFmtId="37" fontId="63" fillId="0" borderId="0" xfId="60054" applyNumberFormat="1" applyFont="1" applyFill="1" applyBorder="1" applyAlignment="1" applyProtection="1">
      <alignment horizontal="left" vertical="center"/>
      <protection locked="0"/>
    </xf>
    <xf numFmtId="0" fontId="63" fillId="2" borderId="0" xfId="60054" applyFont="1" applyFill="1" applyBorder="1" applyAlignment="1" applyProtection="1">
      <alignment horizontal="left" vertical="center" indent="2"/>
    </xf>
    <xf numFmtId="37" fontId="63" fillId="0" borderId="0" xfId="60054" quotePrefix="1" applyNumberFormat="1" applyFont="1" applyFill="1" applyBorder="1" applyAlignment="1" applyProtection="1">
      <alignment horizontal="left" vertical="center"/>
      <protection locked="0"/>
    </xf>
    <xf numFmtId="37" fontId="63" fillId="2" borderId="0" xfId="60054" applyNumberFormat="1" applyFont="1" applyFill="1" applyBorder="1" applyAlignment="1" applyProtection="1">
      <alignment horizontal="left" vertical="center"/>
    </xf>
    <xf numFmtId="37" fontId="63" fillId="2" borderId="0" xfId="60054" quotePrefix="1" applyNumberFormat="1" applyFont="1" applyFill="1" applyBorder="1" applyAlignment="1" applyProtection="1">
      <alignment horizontal="left" vertical="center"/>
      <protection locked="0"/>
    </xf>
    <xf numFmtId="0" fontId="45" fillId="0" borderId="0" xfId="33" applyFont="1"/>
    <xf numFmtId="0" fontId="26" fillId="0" borderId="0" xfId="2933" applyFont="1" applyFill="1" applyBorder="1" applyAlignment="1">
      <alignment horizontal="right"/>
    </xf>
    <xf numFmtId="0" fontId="46" fillId="0" borderId="1" xfId="33" applyFont="1" applyBorder="1" applyAlignment="1"/>
    <xf numFmtId="0" fontId="46" fillId="9" borderId="4" xfId="33" applyFont="1" applyFill="1" applyBorder="1" applyAlignment="1">
      <alignment horizontal="center" vertical="center"/>
    </xf>
    <xf numFmtId="0" fontId="46" fillId="9" borderId="5" xfId="33" applyFont="1" applyFill="1" applyBorder="1" applyAlignment="1">
      <alignment horizontal="center" vertical="center"/>
    </xf>
    <xf numFmtId="166" fontId="21" fillId="9" borderId="0" xfId="8" applyNumberFormat="1" applyFont="1" applyFill="1" applyBorder="1" applyAlignment="1"/>
    <xf numFmtId="166" fontId="21" fillId="9" borderId="3" xfId="8" applyNumberFormat="1" applyFont="1" applyFill="1" applyBorder="1" applyAlignment="1"/>
    <xf numFmtId="0" fontId="40" fillId="0" borderId="0" xfId="33" applyFont="1" applyBorder="1"/>
    <xf numFmtId="0" fontId="46" fillId="9" borderId="6" xfId="33" applyFont="1" applyFill="1" applyBorder="1" applyAlignment="1">
      <alignment horizontal="center" vertical="center"/>
    </xf>
    <xf numFmtId="0" fontId="46" fillId="9" borderId="3" xfId="33" applyFont="1" applyFill="1" applyBorder="1" applyAlignment="1">
      <alignment horizontal="center" vertical="center"/>
    </xf>
    <xf numFmtId="9" fontId="29" fillId="5" borderId="0" xfId="44" quotePrefix="1" applyFont="1" applyFill="1" applyBorder="1" applyAlignment="1"/>
    <xf numFmtId="9" fontId="29" fillId="0" borderId="0" xfId="44" quotePrefix="1" applyFont="1" applyFill="1" applyBorder="1" applyAlignment="1"/>
    <xf numFmtId="0" fontId="29" fillId="0" borderId="2" xfId="43" applyFont="1" applyFill="1" applyBorder="1" applyAlignment="1" applyProtection="1"/>
    <xf numFmtId="0" fontId="29" fillId="5" borderId="2" xfId="43" applyFont="1" applyFill="1" applyBorder="1" applyAlignment="1" applyProtection="1"/>
    <xf numFmtId="0" fontId="29" fillId="0" borderId="2" xfId="43" applyFont="1" applyFill="1" applyBorder="1" applyAlignment="1"/>
    <xf numFmtId="0" fontId="29" fillId="5" borderId="2" xfId="43" applyFont="1" applyFill="1" applyBorder="1" applyAlignment="1"/>
    <xf numFmtId="0" fontId="29" fillId="0" borderId="7" xfId="43" applyFont="1" applyFill="1" applyBorder="1" applyAlignment="1"/>
    <xf numFmtId="0" fontId="30" fillId="0" borderId="23" xfId="43" applyFont="1" applyFill="1" applyBorder="1" applyAlignment="1" applyProtection="1"/>
    <xf numFmtId="0" fontId="29" fillId="0" borderId="24" xfId="43" applyFont="1" applyFill="1" applyBorder="1" applyAlignment="1" applyProtection="1"/>
    <xf numFmtId="0" fontId="30" fillId="4" borderId="6" xfId="43" applyFont="1" applyFill="1" applyBorder="1" applyAlignment="1">
      <alignment horizontal="center"/>
    </xf>
    <xf numFmtId="0" fontId="30" fillId="4" borderId="3" xfId="43" applyFont="1" applyFill="1" applyBorder="1" applyAlignment="1">
      <alignment horizontal="center"/>
    </xf>
    <xf numFmtId="9" fontId="30" fillId="0" borderId="18" xfId="44" applyFont="1" applyFill="1" applyBorder="1" applyAlignment="1"/>
    <xf numFmtId="9" fontId="29" fillId="0" borderId="12" xfId="44" applyFont="1" applyFill="1" applyBorder="1" applyAlignment="1"/>
    <xf numFmtId="0" fontId="30" fillId="0" borderId="3" xfId="43" applyFont="1" applyFill="1" applyBorder="1" applyAlignment="1">
      <alignment horizontal="center"/>
    </xf>
    <xf numFmtId="0" fontId="30" fillId="0" borderId="5" xfId="43" applyFont="1" applyFill="1" applyBorder="1" applyAlignment="1">
      <alignment horizontal="center"/>
    </xf>
    <xf numFmtId="0" fontId="30" fillId="0" borderId="21" xfId="43" applyFont="1" applyFill="1" applyBorder="1" applyAlignment="1" applyProtection="1"/>
    <xf numFmtId="9" fontId="30" fillId="0" borderId="22" xfId="44" applyFont="1" applyFill="1" applyBorder="1" applyAlignment="1"/>
    <xf numFmtId="9" fontId="30" fillId="0" borderId="25" xfId="44" applyFont="1" applyFill="1" applyBorder="1" applyAlignment="1"/>
    <xf numFmtId="0" fontId="46" fillId="0" borderId="0" xfId="33" applyFont="1" applyBorder="1"/>
    <xf numFmtId="0" fontId="46" fillId="4" borderId="6" xfId="33" applyFont="1" applyFill="1" applyBorder="1" applyAlignment="1">
      <alignment horizontal="center"/>
    </xf>
    <xf numFmtId="3" fontId="30" fillId="4" borderId="6" xfId="2933" applyNumberFormat="1" applyFont="1" applyFill="1" applyBorder="1" applyAlignment="1" applyProtection="1">
      <alignment horizontal="center"/>
    </xf>
    <xf numFmtId="0" fontId="30" fillId="0" borderId="6" xfId="2933" applyFont="1" applyFill="1" applyBorder="1" applyAlignment="1">
      <alignment horizontal="center" vertical="center"/>
    </xf>
    <xf numFmtId="3" fontId="30" fillId="0" borderId="6" xfId="2933" applyNumberFormat="1" applyFont="1" applyFill="1" applyBorder="1" applyAlignment="1">
      <alignment horizontal="center" vertical="center" wrapText="1"/>
    </xf>
    <xf numFmtId="0" fontId="46" fillId="8" borderId="6" xfId="33" applyFont="1" applyFill="1" applyBorder="1" applyAlignment="1">
      <alignment horizontal="center"/>
    </xf>
    <xf numFmtId="0" fontId="46" fillId="0" borderId="4" xfId="33" applyFont="1" applyBorder="1" applyAlignment="1">
      <alignment horizontal="center"/>
    </xf>
    <xf numFmtId="9" fontId="29" fillId="5" borderId="8" xfId="44" applyFont="1" applyFill="1" applyBorder="1" applyAlignment="1"/>
    <xf numFmtId="9" fontId="45" fillId="0" borderId="8" xfId="48" applyFont="1" applyFill="1" applyBorder="1" applyAlignment="1"/>
    <xf numFmtId="9" fontId="29" fillId="0" borderId="8" xfId="48" applyFont="1" applyFill="1" applyBorder="1" applyAlignment="1"/>
    <xf numFmtId="0" fontId="46" fillId="4" borderId="3" xfId="33" applyFont="1" applyFill="1" applyBorder="1" applyAlignment="1">
      <alignment horizontal="center"/>
    </xf>
    <xf numFmtId="3" fontId="30" fillId="4" borderId="3" xfId="2933" applyNumberFormat="1" applyFont="1" applyFill="1" applyBorder="1" applyAlignment="1" applyProtection="1">
      <alignment horizontal="center"/>
    </xf>
    <xf numFmtId="0" fontId="30" fillId="0" borderId="3" xfId="2933" applyFont="1" applyFill="1" applyBorder="1" applyAlignment="1">
      <alignment horizontal="center" vertical="center" wrapText="1"/>
    </xf>
    <xf numFmtId="49" fontId="30" fillId="0" borderId="3" xfId="2933" applyNumberFormat="1" applyFont="1" applyFill="1" applyBorder="1" applyAlignment="1">
      <alignment horizontal="center" vertical="center" wrapText="1"/>
    </xf>
    <xf numFmtId="0" fontId="46" fillId="8" borderId="3" xfId="33" applyFont="1" applyFill="1" applyBorder="1" applyAlignment="1">
      <alignment horizontal="center"/>
    </xf>
    <xf numFmtId="0" fontId="46" fillId="0" borderId="5" xfId="33" applyFont="1" applyBorder="1" applyAlignment="1">
      <alignment horizontal="center"/>
    </xf>
    <xf numFmtId="166" fontId="30" fillId="0" borderId="13" xfId="1269" applyNumberFormat="1" applyFont="1" applyFill="1" applyBorder="1"/>
    <xf numFmtId="9" fontId="45" fillId="0" borderId="15" xfId="44" applyFont="1" applyBorder="1" applyAlignment="1"/>
    <xf numFmtId="166" fontId="21" fillId="9" borderId="8" xfId="8" applyNumberFormat="1" applyFont="1" applyFill="1" applyBorder="1" applyAlignment="1"/>
    <xf numFmtId="166" fontId="29" fillId="5" borderId="2" xfId="4" applyNumberFormat="1" applyFont="1" applyFill="1" applyBorder="1"/>
    <xf numFmtId="166" fontId="29" fillId="5" borderId="7" xfId="4" applyNumberFormat="1" applyFont="1" applyFill="1" applyBorder="1"/>
    <xf numFmtId="166" fontId="21" fillId="9" borderId="5" xfId="8" applyNumberFormat="1" applyFont="1" applyFill="1" applyBorder="1" applyAlignment="1"/>
    <xf numFmtId="0" fontId="46" fillId="0" borderId="1" xfId="33" applyFont="1" applyFill="1" applyBorder="1" applyAlignment="1"/>
    <xf numFmtId="0" fontId="46" fillId="0" borderId="7" xfId="33" applyFont="1" applyFill="1" applyBorder="1" applyAlignment="1"/>
    <xf numFmtId="0" fontId="46" fillId="0" borderId="7" xfId="33" applyFont="1" applyBorder="1" applyAlignment="1"/>
    <xf numFmtId="41" fontId="29" fillId="4" borderId="0" xfId="44" applyNumberFormat="1" applyFont="1" applyFill="1" applyBorder="1" applyAlignment="1"/>
    <xf numFmtId="41" fontId="22" fillId="4" borderId="0" xfId="8" applyNumberFormat="1" applyFont="1" applyFill="1" applyBorder="1" applyAlignment="1"/>
    <xf numFmtId="41" fontId="29" fillId="5" borderId="0" xfId="8" applyNumberFormat="1" applyFont="1" applyFill="1" applyBorder="1" applyAlignment="1"/>
    <xf numFmtId="41" fontId="29" fillId="8" borderId="0" xfId="8" applyNumberFormat="1" applyFont="1" applyFill="1" applyBorder="1" applyAlignment="1"/>
    <xf numFmtId="41" fontId="45" fillId="4" borderId="0" xfId="48" applyNumberFormat="1" applyFont="1" applyFill="1" applyBorder="1" applyAlignment="1"/>
    <xf numFmtId="41" fontId="29" fillId="0" borderId="0" xfId="8" applyNumberFormat="1" applyFont="1" applyFill="1" applyBorder="1" applyAlignment="1"/>
    <xf numFmtId="41" fontId="29" fillId="4" borderId="0" xfId="48" applyNumberFormat="1" applyFont="1" applyFill="1" applyBorder="1" applyAlignment="1"/>
    <xf numFmtId="41" fontId="29" fillId="4" borderId="0" xfId="8" applyNumberFormat="1" applyFont="1" applyFill="1" applyBorder="1" applyAlignment="1"/>
    <xf numFmtId="41" fontId="45" fillId="4" borderId="14" xfId="44" applyNumberFormat="1" applyFont="1" applyFill="1" applyBorder="1" applyAlignment="1"/>
    <xf numFmtId="41" fontId="45" fillId="4" borderId="14" xfId="8" applyNumberFormat="1" applyFont="1" applyFill="1" applyBorder="1" applyAlignment="1"/>
    <xf numFmtId="41" fontId="45" fillId="0" borderId="14" xfId="8" applyNumberFormat="1" applyFont="1" applyBorder="1" applyAlignment="1"/>
    <xf numFmtId="41" fontId="45" fillId="8" borderId="14" xfId="8" applyNumberFormat="1" applyFont="1" applyFill="1" applyBorder="1" applyAlignment="1"/>
    <xf numFmtId="41" fontId="29" fillId="5" borderId="0" xfId="44" quotePrefix="1" applyNumberFormat="1" applyFont="1" applyFill="1" applyBorder="1" applyAlignment="1"/>
    <xf numFmtId="41" fontId="29" fillId="0" borderId="0" xfId="44" quotePrefix="1" applyNumberFormat="1" applyFont="1" applyFill="1" applyBorder="1" applyAlignment="1"/>
    <xf numFmtId="41" fontId="29" fillId="4" borderId="3" xfId="44" applyNumberFormat="1" applyFont="1" applyFill="1" applyBorder="1" applyAlignment="1"/>
    <xf numFmtId="41" fontId="30" fillId="4" borderId="18" xfId="44" applyNumberFormat="1" applyFont="1" applyFill="1" applyBorder="1" applyAlignment="1"/>
    <xf numFmtId="41" fontId="30" fillId="0" borderId="18" xfId="44" applyNumberFormat="1" applyFont="1" applyFill="1" applyBorder="1" applyAlignment="1"/>
    <xf numFmtId="41" fontId="29" fillId="4" borderId="19" xfId="44" applyNumberFormat="1" applyFont="1" applyFill="1" applyBorder="1" applyAlignment="1"/>
    <xf numFmtId="41" fontId="29" fillId="0" borderId="19" xfId="44" applyNumberFormat="1" applyFont="1" applyFill="1" applyBorder="1" applyAlignment="1"/>
    <xf numFmtId="41" fontId="30" fillId="4" borderId="22" xfId="44" applyNumberFormat="1" applyFont="1" applyFill="1" applyBorder="1" applyAlignment="1"/>
    <xf numFmtId="41" fontId="30" fillId="0" borderId="22" xfId="44" applyNumberFormat="1" applyFont="1" applyFill="1" applyBorder="1" applyAlignment="1"/>
    <xf numFmtId="41" fontId="22" fillId="0" borderId="0" xfId="8" applyNumberFormat="1" applyFont="1" applyFill="1" applyBorder="1" applyAlignment="1"/>
    <xf numFmtId="41" fontId="21" fillId="9" borderId="0" xfId="8" applyNumberFormat="1" applyFont="1" applyFill="1" applyBorder="1" applyAlignment="1"/>
    <xf numFmtId="41" fontId="45" fillId="0" borderId="0" xfId="8" applyNumberFormat="1" applyFont="1" applyFill="1" applyBorder="1" applyAlignment="1"/>
    <xf numFmtId="41" fontId="22" fillId="5" borderId="0" xfId="8" applyNumberFormat="1" applyFont="1" applyFill="1" applyBorder="1" applyAlignment="1"/>
    <xf numFmtId="41" fontId="45" fillId="5" borderId="0" xfId="8" applyNumberFormat="1" applyFont="1" applyFill="1" applyBorder="1" applyAlignment="1"/>
    <xf numFmtId="41" fontId="22" fillId="5" borderId="3" xfId="8" applyNumberFormat="1" applyFont="1" applyFill="1" applyBorder="1" applyAlignment="1"/>
    <xf numFmtId="41" fontId="29" fillId="5" borderId="3" xfId="8" applyNumberFormat="1" applyFont="1" applyFill="1" applyBorder="1" applyAlignment="1"/>
    <xf numFmtId="41" fontId="21" fillId="9" borderId="3" xfId="8" applyNumberFormat="1" applyFont="1" applyFill="1" applyBorder="1" applyAlignment="1"/>
    <xf numFmtId="3" fontId="30" fillId="8" borderId="6" xfId="2933" applyNumberFormat="1" applyFont="1" applyFill="1" applyBorder="1" applyAlignment="1">
      <alignment horizontal="center" vertical="center" wrapText="1"/>
    </xf>
    <xf numFmtId="9" fontId="29" fillId="5" borderId="8" xfId="48" applyFont="1" applyFill="1" applyBorder="1" applyAlignment="1"/>
    <xf numFmtId="9" fontId="45" fillId="0" borderId="8" xfId="48" applyFont="1" applyBorder="1" applyAlignment="1"/>
    <xf numFmtId="9" fontId="29" fillId="6" borderId="8" xfId="48" applyFont="1" applyFill="1" applyBorder="1" applyAlignment="1"/>
    <xf numFmtId="9" fontId="45" fillId="6" borderId="8" xfId="48" applyFont="1" applyFill="1" applyBorder="1" applyAlignment="1"/>
    <xf numFmtId="49" fontId="30" fillId="8" borderId="3" xfId="2933" applyNumberFormat="1" applyFont="1" applyFill="1" applyBorder="1" applyAlignment="1">
      <alignment horizontal="center" vertical="center" wrapText="1"/>
    </xf>
    <xf numFmtId="0" fontId="30" fillId="2" borderId="1" xfId="43" applyFont="1" applyFill="1" applyBorder="1" applyAlignment="1"/>
    <xf numFmtId="0" fontId="30" fillId="2" borderId="7" xfId="43" applyFont="1" applyFill="1" applyBorder="1" applyAlignment="1"/>
    <xf numFmtId="41" fontId="45" fillId="0" borderId="0" xfId="8" applyNumberFormat="1" applyFont="1" applyBorder="1" applyAlignment="1"/>
    <xf numFmtId="41" fontId="45" fillId="8" borderId="0" xfId="8" applyNumberFormat="1" applyFont="1" applyFill="1" applyBorder="1" applyAlignment="1"/>
    <xf numFmtId="41" fontId="22" fillId="6" borderId="0" xfId="8" applyNumberFormat="1" applyFont="1" applyFill="1" applyBorder="1" applyAlignment="1"/>
    <xf numFmtId="41" fontId="29" fillId="6" borderId="0" xfId="8" applyNumberFormat="1" applyFont="1" applyFill="1" applyBorder="1" applyAlignment="1"/>
    <xf numFmtId="41" fontId="45" fillId="6" borderId="0" xfId="8" applyNumberFormat="1" applyFont="1" applyFill="1" applyBorder="1" applyAlignment="1"/>
    <xf numFmtId="41" fontId="22" fillId="8" borderId="0" xfId="8" applyNumberFormat="1" applyFont="1" applyFill="1" applyBorder="1" applyAlignment="1"/>
    <xf numFmtId="0" fontId="29" fillId="0" borderId="0" xfId="2933" applyFont="1" applyFill="1" applyBorder="1" applyAlignment="1">
      <alignment horizontal="right"/>
    </xf>
    <xf numFmtId="0" fontId="45" fillId="0" borderId="12" xfId="33" applyFont="1" applyBorder="1"/>
    <xf numFmtId="0" fontId="45" fillId="0" borderId="0" xfId="33" applyFont="1" applyAlignment="1">
      <alignment horizontal="left"/>
    </xf>
    <xf numFmtId="0" fontId="26" fillId="0" borderId="0" xfId="5421" applyFont="1">
      <alignment wrapText="1"/>
    </xf>
    <xf numFmtId="0" fontId="26" fillId="0" borderId="0" xfId="5421" applyFont="1" applyFill="1">
      <alignment wrapText="1"/>
    </xf>
    <xf numFmtId="9" fontId="45" fillId="5" borderId="8" xfId="48" applyFont="1" applyFill="1" applyBorder="1" applyAlignment="1"/>
    <xf numFmtId="9" fontId="45" fillId="0" borderId="8" xfId="48" applyFont="1" applyFill="1" applyBorder="1" applyAlignment="1">
      <alignment horizontal="center"/>
    </xf>
    <xf numFmtId="0" fontId="45" fillId="0" borderId="8" xfId="48" applyNumberFormat="1" applyFont="1" applyFill="1" applyBorder="1" applyAlignment="1"/>
    <xf numFmtId="9" fontId="30" fillId="0" borderId="15" xfId="48" applyFont="1" applyFill="1" applyBorder="1" applyAlignment="1"/>
    <xf numFmtId="0" fontId="29" fillId="0" borderId="0" xfId="5412" applyFont="1">
      <alignment wrapText="1"/>
    </xf>
    <xf numFmtId="0" fontId="26" fillId="0" borderId="0" xfId="5412" applyFont="1">
      <alignment wrapText="1"/>
    </xf>
    <xf numFmtId="41" fontId="21" fillId="4" borderId="0" xfId="8" applyNumberFormat="1" applyFont="1" applyFill="1" applyBorder="1" applyAlignment="1"/>
    <xf numFmtId="41" fontId="29" fillId="0" borderId="0" xfId="3937" applyNumberFormat="1" applyFont="1" applyFill="1" applyBorder="1" applyAlignment="1"/>
    <xf numFmtId="41" fontId="29" fillId="5" borderId="0" xfId="3937" applyNumberFormat="1" applyFont="1" applyFill="1" applyBorder="1" applyAlignment="1"/>
    <xf numFmtId="41" fontId="45" fillId="0" borderId="0" xfId="3937" applyNumberFormat="1" applyFont="1" applyBorder="1" applyAlignment="1"/>
    <xf numFmtId="41" fontId="29" fillId="0" borderId="0" xfId="3937" applyNumberFormat="1" applyFont="1" applyBorder="1" applyAlignment="1"/>
    <xf numFmtId="41" fontId="45" fillId="0" borderId="0" xfId="3937" applyNumberFormat="1" applyFont="1" applyFill="1" applyBorder="1" applyAlignment="1"/>
    <xf numFmtId="41" fontId="45" fillId="5" borderId="0" xfId="3937" applyNumberFormat="1" applyFont="1" applyFill="1" applyBorder="1" applyAlignment="1"/>
    <xf numFmtId="41" fontId="46" fillId="4" borderId="14" xfId="8" applyNumberFormat="1" applyFont="1" applyFill="1" applyBorder="1" applyAlignment="1"/>
    <xf numFmtId="41" fontId="46" fillId="0" borderId="14" xfId="8" applyNumberFormat="1" applyFont="1" applyBorder="1" applyAlignment="1"/>
    <xf numFmtId="41" fontId="46" fillId="8" borderId="14" xfId="8" applyNumberFormat="1" applyFont="1" applyFill="1" applyBorder="1" applyAlignment="1"/>
    <xf numFmtId="0" fontId="46" fillId="0" borderId="1" xfId="33" applyFont="1" applyBorder="1" applyAlignment="1"/>
    <xf numFmtId="0" fontId="48" fillId="0" borderId="0" xfId="33" applyFont="1" applyBorder="1" applyAlignment="1"/>
    <xf numFmtId="9" fontId="45" fillId="0" borderId="5" xfId="48" applyFont="1" applyFill="1" applyBorder="1" applyAlignment="1"/>
    <xf numFmtId="166" fontId="30" fillId="0" borderId="13" xfId="4" applyNumberFormat="1" applyFont="1" applyFill="1" applyBorder="1"/>
    <xf numFmtId="9" fontId="46" fillId="0" borderId="15" xfId="33" applyNumberFormat="1" applyFont="1" applyBorder="1" applyAlignment="1"/>
    <xf numFmtId="41" fontId="22" fillId="4" borderId="3" xfId="8" applyNumberFormat="1" applyFont="1" applyFill="1" applyBorder="1" applyAlignment="1"/>
    <xf numFmtId="41" fontId="22" fillId="0" borderId="3" xfId="8" applyNumberFormat="1" applyFont="1" applyFill="1" applyBorder="1" applyAlignment="1"/>
    <xf numFmtId="41" fontId="45" fillId="0" borderId="3" xfId="8" applyNumberFormat="1" applyFont="1" applyFill="1" applyBorder="1" applyAlignment="1"/>
    <xf numFmtId="41" fontId="29" fillId="8" borderId="3" xfId="8" applyNumberFormat="1" applyFont="1" applyFill="1" applyBorder="1" applyAlignment="1"/>
    <xf numFmtId="0" fontId="46" fillId="4" borderId="6" xfId="33" applyFont="1" applyFill="1" applyBorder="1" applyAlignment="1">
      <alignment horizontal="center" vertical="center"/>
    </xf>
    <xf numFmtId="0" fontId="46" fillId="4" borderId="3" xfId="33" applyFont="1" applyFill="1" applyBorder="1" applyAlignment="1">
      <alignment horizontal="center" vertical="center"/>
    </xf>
    <xf numFmtId="166" fontId="29" fillId="5" borderId="2" xfId="4" quotePrefix="1" applyNumberFormat="1" applyFont="1" applyFill="1" applyBorder="1" applyAlignment="1">
      <alignment horizontal="left"/>
    </xf>
    <xf numFmtId="166" fontId="29" fillId="0" borderId="2" xfId="4" applyNumberFormat="1" applyFont="1" applyBorder="1"/>
    <xf numFmtId="166" fontId="29" fillId="0" borderId="2" xfId="4" quotePrefix="1" applyNumberFormat="1" applyFont="1" applyBorder="1" applyAlignment="1">
      <alignment horizontal="left"/>
    </xf>
    <xf numFmtId="166" fontId="29" fillId="0" borderId="7" xfId="4" applyNumberFormat="1" applyFont="1" applyBorder="1"/>
    <xf numFmtId="9" fontId="45" fillId="0" borderId="5" xfId="48" applyFont="1" applyBorder="1" applyAlignment="1"/>
    <xf numFmtId="166" fontId="30" fillId="0" borderId="2" xfId="4" applyNumberFormat="1" applyFont="1" applyFill="1" applyBorder="1"/>
    <xf numFmtId="9" fontId="46" fillId="0" borderId="8" xfId="33" applyNumberFormat="1" applyFont="1" applyBorder="1" applyAlignment="1"/>
    <xf numFmtId="166" fontId="29" fillId="0" borderId="16" xfId="4" applyNumberFormat="1" applyFont="1" applyFill="1" applyBorder="1"/>
    <xf numFmtId="9" fontId="45" fillId="0" borderId="17" xfId="44" applyFont="1" applyBorder="1" applyAlignment="1"/>
    <xf numFmtId="166" fontId="30" fillId="0" borderId="11" xfId="4" applyNumberFormat="1" applyFont="1" applyFill="1" applyBorder="1"/>
    <xf numFmtId="9" fontId="46" fillId="0" borderId="10" xfId="33" applyNumberFormat="1" applyFont="1" applyBorder="1" applyAlignment="1"/>
    <xf numFmtId="41" fontId="29" fillId="5" borderId="0" xfId="44" applyNumberFormat="1" applyFont="1" applyFill="1" applyBorder="1" applyAlignment="1"/>
    <xf numFmtId="41" fontId="45" fillId="0" borderId="0" xfId="44" applyNumberFormat="1" applyFont="1" applyBorder="1" applyAlignment="1"/>
    <xf numFmtId="41" fontId="21" fillId="4" borderId="3" xfId="8" applyNumberFormat="1" applyFont="1" applyFill="1" applyBorder="1" applyAlignment="1"/>
    <xf numFmtId="41" fontId="45" fillId="0" borderId="3" xfId="44" applyNumberFormat="1" applyFont="1" applyBorder="1" applyAlignment="1"/>
    <xf numFmtId="41" fontId="45" fillId="0" borderId="3" xfId="8" applyNumberFormat="1" applyFont="1" applyBorder="1" applyAlignment="1"/>
    <xf numFmtId="41" fontId="46" fillId="4" borderId="0" xfId="8" applyNumberFormat="1" applyFont="1" applyFill="1" applyBorder="1" applyAlignment="1"/>
    <xf numFmtId="41" fontId="46" fillId="0" borderId="0" xfId="8" applyNumberFormat="1" applyFont="1" applyBorder="1" applyAlignment="1"/>
    <xf numFmtId="41" fontId="46" fillId="8" borderId="0" xfId="8" applyNumberFormat="1" applyFont="1" applyFill="1" applyBorder="1" applyAlignment="1"/>
    <xf numFmtId="41" fontId="46" fillId="4" borderId="12" xfId="2" applyNumberFormat="1" applyFont="1" applyFill="1" applyBorder="1" applyAlignment="1"/>
    <xf numFmtId="41" fontId="45" fillId="0" borderId="12" xfId="2" applyNumberFormat="1" applyFont="1" applyBorder="1" applyAlignment="1"/>
    <xf numFmtId="41" fontId="29" fillId="0" borderId="12" xfId="2" applyNumberFormat="1" applyFont="1" applyBorder="1" applyAlignment="1"/>
    <xf numFmtId="41" fontId="45" fillId="0" borderId="12" xfId="33" applyNumberFormat="1" applyFont="1" applyFill="1" applyBorder="1"/>
    <xf numFmtId="41" fontId="29" fillId="8" borderId="12" xfId="2933" applyNumberFormat="1" applyFont="1" applyFill="1" applyBorder="1" applyAlignment="1">
      <alignment horizontal="right"/>
    </xf>
    <xf numFmtId="41" fontId="45" fillId="0" borderId="12" xfId="44" applyNumberFormat="1" applyFont="1" applyBorder="1" applyAlignment="1"/>
    <xf numFmtId="41" fontId="46" fillId="4" borderId="9" xfId="8" applyNumberFormat="1" applyFont="1" applyFill="1" applyBorder="1" applyAlignment="1"/>
    <xf numFmtId="41" fontId="46" fillId="0" borderId="9" xfId="8" applyNumberFormat="1" applyFont="1" applyBorder="1" applyAlignment="1"/>
    <xf numFmtId="41" fontId="29" fillId="8" borderId="9" xfId="2933" applyNumberFormat="1" applyFont="1" applyFill="1" applyBorder="1" applyAlignment="1">
      <alignment horizontal="right"/>
    </xf>
    <xf numFmtId="0" fontId="46" fillId="0" borderId="1" xfId="33" applyFont="1" applyFill="1" applyBorder="1" applyAlignment="1"/>
    <xf numFmtId="0" fontId="30" fillId="0" borderId="0" xfId="43" applyFont="1" applyFill="1" applyBorder="1" applyAlignment="1">
      <alignment horizontal="center" vertical="center"/>
    </xf>
    <xf numFmtId="3" fontId="30" fillId="8" borderId="0" xfId="43" applyNumberFormat="1" applyFont="1" applyFill="1" applyBorder="1" applyAlignment="1">
      <alignment horizontal="center" vertical="center"/>
    </xf>
    <xf numFmtId="0" fontId="30" fillId="0" borderId="1" xfId="43" applyFont="1" applyFill="1" applyBorder="1" applyAlignment="1"/>
    <xf numFmtId="3" fontId="30" fillId="8" borderId="6" xfId="43" applyNumberFormat="1" applyFont="1" applyFill="1" applyBorder="1" applyAlignment="1">
      <alignment horizontal="center"/>
    </xf>
    <xf numFmtId="0" fontId="30" fillId="0" borderId="2" xfId="43" applyFont="1" applyFill="1" applyBorder="1" applyAlignment="1"/>
    <xf numFmtId="0" fontId="29" fillId="5" borderId="1" xfId="43" applyFont="1" applyFill="1" applyBorder="1" applyAlignment="1" applyProtection="1"/>
    <xf numFmtId="9" fontId="22" fillId="5" borderId="6" xfId="44" applyFont="1" applyFill="1" applyBorder="1" applyAlignment="1">
      <alignment horizontal="right" vertical="top"/>
    </xf>
    <xf numFmtId="0" fontId="30" fillId="2" borderId="13" xfId="43" applyFont="1" applyFill="1" applyBorder="1" applyAlignment="1" applyProtection="1"/>
    <xf numFmtId="166" fontId="22" fillId="0" borderId="14" xfId="27" applyNumberFormat="1" applyFont="1" applyFill="1" applyBorder="1" applyAlignment="1">
      <alignment horizontal="center"/>
    </xf>
    <xf numFmtId="41" fontId="22" fillId="5" borderId="6" xfId="27" applyNumberFormat="1" applyFont="1" applyFill="1" applyBorder="1" applyAlignment="1">
      <alignment horizontal="center" vertical="top"/>
    </xf>
    <xf numFmtId="41" fontId="29" fillId="5" borderId="6" xfId="43" applyNumberFormat="1" applyFont="1" applyFill="1" applyBorder="1" applyAlignment="1" applyProtection="1"/>
    <xf numFmtId="41" fontId="22" fillId="0" borderId="0" xfId="27" applyNumberFormat="1" applyFont="1" applyFill="1" applyBorder="1" applyAlignment="1">
      <alignment horizontal="center" vertical="top"/>
    </xf>
    <xf numFmtId="41" fontId="29" fillId="8" borderId="0" xfId="43" applyNumberFormat="1" applyFont="1" applyFill="1" applyBorder="1" applyAlignment="1" applyProtection="1">
      <alignment horizontal="center"/>
    </xf>
    <xf numFmtId="41" fontId="29" fillId="0" borderId="0" xfId="43" applyNumberFormat="1" applyFont="1" applyFill="1" applyBorder="1" applyAlignment="1" applyProtection="1"/>
    <xf numFmtId="41" fontId="22" fillId="5" borderId="0" xfId="27" applyNumberFormat="1" applyFont="1" applyFill="1" applyBorder="1" applyAlignment="1">
      <alignment horizontal="center" vertical="top"/>
    </xf>
    <xf numFmtId="41" fontId="29" fillId="5" borderId="0" xfId="43" applyNumberFormat="1" applyFont="1" applyFill="1" applyBorder="1" applyAlignment="1" applyProtection="1"/>
    <xf numFmtId="41" fontId="29" fillId="0" borderId="0" xfId="43" applyNumberFormat="1" applyFont="1" applyFill="1" applyBorder="1" applyAlignment="1"/>
    <xf numFmtId="41" fontId="29" fillId="5" borderId="0" xfId="43" applyNumberFormat="1" applyFont="1" applyFill="1" applyBorder="1" applyAlignment="1"/>
    <xf numFmtId="41" fontId="22" fillId="0" borderId="3" xfId="27" applyNumberFormat="1" applyFont="1" applyFill="1" applyBorder="1" applyAlignment="1">
      <alignment horizontal="center" vertical="top"/>
    </xf>
    <xf numFmtId="41" fontId="29" fillId="8" borderId="3" xfId="43" applyNumberFormat="1" applyFont="1" applyFill="1" applyBorder="1" applyAlignment="1" applyProtection="1">
      <alignment horizontal="center"/>
    </xf>
    <xf numFmtId="41" fontId="29" fillId="0" borderId="3" xfId="43" applyNumberFormat="1" applyFont="1" applyFill="1" applyBorder="1" applyAlignment="1"/>
    <xf numFmtId="41" fontId="22" fillId="0" borderId="14" xfId="27" applyNumberFormat="1" applyFont="1" applyFill="1" applyBorder="1" applyAlignment="1">
      <alignment horizontal="center"/>
    </xf>
    <xf numFmtId="41" fontId="29" fillId="8" borderId="14" xfId="43" applyNumberFormat="1" applyFont="1" applyFill="1" applyBorder="1" applyAlignment="1" applyProtection="1">
      <alignment horizontal="center"/>
    </xf>
    <xf numFmtId="41" fontId="29" fillId="2" borderId="14" xfId="43" applyNumberFormat="1" applyFont="1" applyFill="1" applyBorder="1" applyAlignment="1" applyProtection="1"/>
    <xf numFmtId="0" fontId="30" fillId="8" borderId="6" xfId="43" applyFont="1" applyFill="1" applyBorder="1" applyAlignment="1">
      <alignment horizontal="center"/>
    </xf>
    <xf numFmtId="0" fontId="30" fillId="8" borderId="3" xfId="43" applyFont="1" applyFill="1" applyBorder="1" applyAlignment="1">
      <alignment horizontal="center"/>
    </xf>
    <xf numFmtId="0" fontId="30" fillId="0" borderId="13" xfId="43" applyFont="1" applyFill="1" applyBorder="1" applyAlignment="1" applyProtection="1"/>
    <xf numFmtId="41" fontId="29" fillId="5" borderId="6" xfId="44" applyNumberFormat="1" applyFont="1" applyFill="1" applyBorder="1" applyAlignment="1"/>
    <xf numFmtId="41" fontId="29" fillId="5" borderId="6" xfId="44" quotePrefix="1" applyNumberFormat="1" applyFont="1" applyFill="1" applyBorder="1" applyAlignment="1"/>
    <xf numFmtId="41" fontId="29" fillId="8" borderId="6" xfId="44" applyNumberFormat="1" applyFont="1" applyFill="1" applyBorder="1" applyAlignment="1"/>
    <xf numFmtId="41" fontId="29" fillId="8" borderId="4" xfId="44" applyNumberFormat="1" applyFont="1" applyFill="1" applyBorder="1" applyAlignment="1"/>
    <xf numFmtId="41" fontId="29" fillId="0" borderId="0" xfId="44" applyNumberFormat="1" applyFont="1" applyFill="1" applyBorder="1" applyAlignment="1"/>
    <xf numFmtId="41" fontId="29" fillId="8" borderId="0" xfId="44" applyNumberFormat="1" applyFont="1" applyFill="1" applyBorder="1" applyAlignment="1"/>
    <xf numFmtId="41" fontId="29" fillId="8" borderId="8" xfId="44" applyNumberFormat="1" applyFont="1" applyFill="1" applyBorder="1" applyAlignment="1"/>
    <xf numFmtId="41" fontId="29" fillId="0" borderId="3" xfId="44" applyNumberFormat="1" applyFont="1" applyFill="1" applyBorder="1" applyAlignment="1"/>
    <xf numFmtId="41" fontId="29" fillId="0" borderId="3" xfId="44" quotePrefix="1" applyNumberFormat="1" applyFont="1" applyFill="1" applyBorder="1" applyAlignment="1"/>
    <xf numFmtId="41" fontId="29" fillId="8" borderId="3" xfId="44" applyNumberFormat="1" applyFont="1" applyFill="1" applyBorder="1" applyAlignment="1"/>
    <xf numFmtId="41" fontId="29" fillId="8" borderId="5" xfId="44" applyNumberFormat="1" applyFont="1" applyFill="1" applyBorder="1" applyAlignment="1"/>
    <xf numFmtId="41" fontId="29" fillId="0" borderId="14" xfId="44" applyNumberFormat="1" applyFont="1" applyFill="1" applyBorder="1" applyAlignment="1"/>
    <xf numFmtId="41" fontId="29" fillId="8" borderId="14" xfId="44" applyNumberFormat="1" applyFont="1" applyFill="1" applyBorder="1" applyAlignment="1"/>
    <xf numFmtId="41" fontId="29" fillId="8" borderId="15" xfId="44" applyNumberFormat="1" applyFont="1" applyFill="1" applyBorder="1" applyAlignment="1"/>
    <xf numFmtId="0" fontId="30" fillId="8" borderId="0" xfId="2933" applyFont="1" applyFill="1" applyBorder="1" applyAlignment="1">
      <alignment horizontal="center" vertical="center"/>
    </xf>
    <xf numFmtId="0" fontId="30" fillId="8" borderId="6" xfId="2933" applyFont="1" applyFill="1" applyBorder="1" applyAlignment="1">
      <alignment horizontal="center" vertical="center"/>
    </xf>
    <xf numFmtId="3" fontId="30" fillId="8" borderId="8" xfId="43" applyNumberFormat="1" applyFont="1" applyFill="1" applyBorder="1" applyAlignment="1">
      <alignment horizontal="center" vertical="center"/>
    </xf>
    <xf numFmtId="166" fontId="29" fillId="0" borderId="2" xfId="4" applyNumberFormat="1" applyFont="1" applyBorder="1" applyAlignment="1"/>
    <xf numFmtId="166" fontId="29" fillId="5" borderId="2" xfId="4" applyNumberFormat="1" applyFont="1" applyFill="1" applyBorder="1" applyAlignment="1"/>
    <xf numFmtId="166" fontId="29" fillId="5" borderId="1" xfId="4" quotePrefix="1" applyNumberFormat="1" applyFont="1" applyFill="1" applyBorder="1" applyAlignment="1">
      <alignment horizontal="left"/>
    </xf>
    <xf numFmtId="166" fontId="29" fillId="0" borderId="7" xfId="4" applyNumberFormat="1" applyFont="1" applyBorder="1" applyAlignment="1"/>
    <xf numFmtId="166" fontId="30" fillId="0" borderId="13" xfId="4" applyNumberFormat="1" applyFont="1" applyFill="1" applyBorder="1" applyAlignment="1"/>
    <xf numFmtId="41" fontId="22" fillId="5" borderId="6" xfId="8" applyNumberFormat="1" applyFont="1" applyFill="1" applyBorder="1" applyAlignment="1"/>
    <xf numFmtId="41" fontId="29" fillId="5" borderId="6" xfId="8" applyNumberFormat="1" applyFont="1" applyFill="1" applyBorder="1" applyAlignment="1"/>
    <xf numFmtId="0" fontId="64" fillId="0" borderId="0" xfId="33" applyFont="1" applyFill="1" applyBorder="1" applyAlignment="1"/>
    <xf numFmtId="0" fontId="65" fillId="0" borderId="0" xfId="33" applyFont="1" applyFill="1" applyBorder="1" applyAlignment="1"/>
    <xf numFmtId="0" fontId="29" fillId="0" borderId="0" xfId="0" applyFont="1">
      <alignment wrapText="1"/>
    </xf>
    <xf numFmtId="0" fontId="22" fillId="0" borderId="0" xfId="27" applyFont="1" applyFill="1" applyBorder="1" applyAlignment="1">
      <alignment vertical="top"/>
    </xf>
    <xf numFmtId="0" fontId="66" fillId="0" borderId="0" xfId="43" applyFont="1" applyAlignment="1"/>
    <xf numFmtId="0" fontId="29" fillId="0" borderId="0" xfId="43" applyFont="1" applyAlignment="1">
      <alignment horizontal="center"/>
    </xf>
    <xf numFmtId="0" fontId="67" fillId="0" borderId="0" xfId="43" applyFont="1" applyAlignment="1"/>
    <xf numFmtId="0" fontId="67" fillId="0" borderId="0" xfId="43" applyFont="1" applyFill="1" applyAlignment="1"/>
    <xf numFmtId="0" fontId="26" fillId="0" borderId="0" xfId="0" applyFont="1">
      <alignment wrapText="1"/>
    </xf>
    <xf numFmtId="0" fontId="64" fillId="0" borderId="0" xfId="33" applyFont="1" applyBorder="1" applyAlignment="1"/>
    <xf numFmtId="0" fontId="49" fillId="0" borderId="0" xfId="33" applyFont="1"/>
    <xf numFmtId="0" fontId="49" fillId="0" borderId="0" xfId="33" applyFont="1" applyFill="1"/>
    <xf numFmtId="0" fontId="68" fillId="0" borderId="0" xfId="33" applyFont="1" applyAlignment="1"/>
    <xf numFmtId="0" fontId="45" fillId="0" borderId="0" xfId="33" applyFont="1" applyFill="1" applyAlignment="1"/>
    <xf numFmtId="0" fontId="40" fillId="0" borderId="0" xfId="33" applyFont="1" applyFill="1" applyAlignment="1"/>
    <xf numFmtId="41" fontId="29" fillId="8" borderId="6" xfId="43" applyNumberFormat="1" applyFont="1" applyFill="1" applyBorder="1" applyAlignment="1" applyProtection="1">
      <alignment horizontal="right"/>
    </xf>
    <xf numFmtId="43" fontId="23" fillId="0" borderId="0" xfId="43" applyNumberFormat="1" applyAlignment="1"/>
    <xf numFmtId="41" fontId="29" fillId="8" borderId="4" xfId="43" applyNumberFormat="1" applyFont="1" applyFill="1" applyBorder="1" applyAlignment="1" applyProtection="1">
      <alignment horizontal="right"/>
    </xf>
    <xf numFmtId="41" fontId="29" fillId="8" borderId="8" xfId="43" applyNumberFormat="1" applyFont="1" applyFill="1" applyBorder="1" applyAlignment="1" applyProtection="1">
      <alignment horizontal="right"/>
    </xf>
    <xf numFmtId="41" fontId="29" fillId="8" borderId="5" xfId="43" applyNumberFormat="1" applyFont="1" applyFill="1" applyBorder="1" applyAlignment="1" applyProtection="1">
      <alignment horizontal="right"/>
    </xf>
    <xf numFmtId="41" fontId="30" fillId="8" borderId="15" xfId="43" applyNumberFormat="1" applyFont="1" applyFill="1" applyBorder="1" applyAlignment="1" applyProtection="1">
      <alignment horizontal="right"/>
    </xf>
    <xf numFmtId="41" fontId="29" fillId="8" borderId="0" xfId="43" applyNumberFormat="1" applyFont="1" applyFill="1" applyBorder="1" applyAlignment="1" applyProtection="1">
      <alignment horizontal="right"/>
    </xf>
    <xf numFmtId="41" fontId="29" fillId="8" borderId="3" xfId="43" applyNumberFormat="1" applyFont="1" applyFill="1" applyBorder="1" applyAlignment="1" applyProtection="1">
      <alignment horizontal="right"/>
    </xf>
    <xf numFmtId="41" fontId="30" fillId="8" borderId="14" xfId="43" applyNumberFormat="1" applyFont="1" applyFill="1" applyBorder="1" applyAlignment="1" applyProtection="1">
      <alignment horizontal="right"/>
    </xf>
    <xf numFmtId="0" fontId="29" fillId="0" borderId="0" xfId="0" applyFont="1" applyAlignment="1"/>
    <xf numFmtId="0" fontId="45" fillId="0" borderId="0" xfId="61512" applyFont="1"/>
    <xf numFmtId="9" fontId="21" fillId="9" borderId="5" xfId="44" applyFont="1" applyFill="1" applyBorder="1" applyAlignment="1"/>
    <xf numFmtId="9" fontId="22" fillId="5" borderId="3" xfId="44" applyFont="1" applyFill="1" applyBorder="1" applyAlignment="1"/>
    <xf numFmtId="9" fontId="21" fillId="9" borderId="3" xfId="44" applyFont="1" applyFill="1" applyBorder="1" applyAlignment="1"/>
    <xf numFmtId="166" fontId="29" fillId="5" borderId="7" xfId="1269" applyNumberFormat="1" applyFont="1" applyFill="1" applyBorder="1"/>
    <xf numFmtId="9" fontId="21" fillId="9" borderId="8" xfId="44" applyFont="1" applyFill="1" applyBorder="1" applyAlignment="1"/>
    <xf numFmtId="9" fontId="22" fillId="0" borderId="0" xfId="44" applyFont="1" applyFill="1" applyBorder="1" applyAlignment="1"/>
    <xf numFmtId="9" fontId="21" fillId="9" borderId="0" xfId="44" applyFont="1" applyFill="1" applyBorder="1" applyAlignment="1"/>
    <xf numFmtId="9" fontId="45" fillId="0" borderId="0" xfId="44" applyFont="1" applyFill="1" applyBorder="1" applyAlignment="1"/>
    <xf numFmtId="9" fontId="29" fillId="0" borderId="0" xfId="44" applyFont="1" applyFill="1" applyBorder="1" applyAlignment="1"/>
    <xf numFmtId="9" fontId="22" fillId="5" borderId="0" xfId="44" applyFont="1" applyFill="1" applyBorder="1" applyAlignment="1"/>
    <xf numFmtId="0" fontId="30" fillId="0" borderId="4" xfId="12236" applyFont="1" applyBorder="1" applyAlignment="1"/>
    <xf numFmtId="0" fontId="30" fillId="0" borderId="6" xfId="2933" applyFont="1" applyFill="1" applyBorder="1" applyAlignment="1">
      <alignment horizontal="left" vertical="center"/>
    </xf>
    <xf numFmtId="0" fontId="29" fillId="0" borderId="0" xfId="0" applyFont="1" applyBorder="1" applyAlignment="1"/>
    <xf numFmtId="9" fontId="29" fillId="0" borderId="15" xfId="12236" applyNumberFormat="1" applyFont="1" applyBorder="1" applyAlignment="1"/>
    <xf numFmtId="9" fontId="29" fillId="0" borderId="14" xfId="12236" applyNumberFormat="1" applyFont="1" applyBorder="1" applyAlignment="1"/>
    <xf numFmtId="9" fontId="29" fillId="8" borderId="14" xfId="1892" applyFont="1" applyFill="1" applyBorder="1" applyAlignment="1"/>
    <xf numFmtId="41" fontId="29" fillId="0" borderId="14" xfId="2933" applyNumberFormat="1" applyFont="1" applyFill="1" applyBorder="1" applyAlignment="1">
      <alignment horizontal="center"/>
    </xf>
    <xf numFmtId="0" fontId="29" fillId="0" borderId="13" xfId="2933" applyFont="1" applyFill="1" applyBorder="1" applyAlignment="1" applyProtection="1"/>
    <xf numFmtId="9" fontId="29" fillId="0" borderId="5" xfId="12236" applyNumberFormat="1" applyFont="1" applyBorder="1" applyAlignment="1"/>
    <xf numFmtId="9" fontId="29" fillId="0" borderId="3" xfId="12236" applyNumberFormat="1" applyFont="1" applyBorder="1" applyAlignment="1"/>
    <xf numFmtId="9" fontId="29" fillId="8" borderId="3" xfId="1892" applyFont="1" applyFill="1" applyBorder="1" applyAlignment="1"/>
    <xf numFmtId="41" fontId="29" fillId="0" borderId="3" xfId="2933" applyNumberFormat="1" applyFont="1" applyFill="1" applyBorder="1" applyAlignment="1">
      <alignment horizontal="center"/>
    </xf>
    <xf numFmtId="0" fontId="29" fillId="0" borderId="7" xfId="2933" applyFont="1" applyFill="1" applyBorder="1" applyAlignment="1"/>
    <xf numFmtId="9" fontId="29" fillId="0" borderId="8" xfId="12236" applyNumberFormat="1" applyFont="1" applyBorder="1" applyAlignment="1"/>
    <xf numFmtId="9" fontId="29" fillId="0" borderId="0" xfId="12236" applyNumberFormat="1" applyFont="1" applyBorder="1" applyAlignment="1"/>
    <xf numFmtId="9" fontId="29" fillId="8" borderId="0" xfId="1892" applyFont="1" applyFill="1" applyBorder="1" applyAlignment="1"/>
    <xf numFmtId="41" fontId="29" fillId="0" borderId="0" xfId="2933" applyNumberFormat="1" applyFont="1" applyFill="1" applyBorder="1" applyAlignment="1">
      <alignment horizontal="center"/>
    </xf>
    <xf numFmtId="0" fontId="29" fillId="0" borderId="2" xfId="2933" applyFont="1" applyFill="1" applyBorder="1" applyAlignment="1"/>
    <xf numFmtId="0" fontId="29" fillId="0" borderId="2" xfId="2933" applyFont="1" applyFill="1" applyBorder="1" applyAlignment="1" applyProtection="1"/>
    <xf numFmtId="9" fontId="29" fillId="0" borderId="4" xfId="12236" applyNumberFormat="1" applyFont="1" applyBorder="1" applyAlignment="1"/>
    <xf numFmtId="9" fontId="29" fillId="0" borderId="6" xfId="12236" applyNumberFormat="1" applyFont="1" applyBorder="1" applyAlignment="1"/>
    <xf numFmtId="9" fontId="29" fillId="8" borderId="6" xfId="1892" applyFont="1" applyFill="1" applyBorder="1" applyAlignment="1"/>
    <xf numFmtId="41" fontId="29" fillId="0" borderId="6" xfId="2933" applyNumberFormat="1" applyFont="1" applyFill="1" applyBorder="1" applyAlignment="1">
      <alignment horizontal="center"/>
    </xf>
    <xf numFmtId="0" fontId="29" fillId="0" borderId="1" xfId="2933" applyFont="1" applyFill="1" applyBorder="1" applyAlignment="1" applyProtection="1"/>
    <xf numFmtId="0" fontId="30" fillId="0" borderId="8" xfId="12236" applyFont="1" applyBorder="1" applyAlignment="1">
      <alignment horizontal="right"/>
    </xf>
    <xf numFmtId="0" fontId="30" fillId="0" borderId="0" xfId="12236" applyFont="1" applyBorder="1" applyAlignment="1">
      <alignment horizontal="right"/>
    </xf>
    <xf numFmtId="0" fontId="30" fillId="8" borderId="0" xfId="2253" applyFont="1" applyFill="1" applyBorder="1" applyAlignment="1">
      <alignment horizontal="right"/>
    </xf>
    <xf numFmtId="0" fontId="30" fillId="0" borderId="0" xfId="2253" applyFont="1" applyFill="1" applyBorder="1" applyAlignment="1">
      <alignment horizontal="right"/>
    </xf>
    <xf numFmtId="0" fontId="30" fillId="0" borderId="0" xfId="2253" applyFont="1" applyBorder="1" applyAlignment="1">
      <alignment horizontal="right"/>
    </xf>
    <xf numFmtId="0" fontId="30" fillId="0" borderId="2" xfId="2253" applyFont="1" applyBorder="1" applyAlignment="1"/>
    <xf numFmtId="0" fontId="30" fillId="0" borderId="6" xfId="12236" applyFont="1" applyBorder="1" applyAlignment="1"/>
    <xf numFmtId="0" fontId="30" fillId="8" borderId="6" xfId="3287" applyFont="1" applyFill="1" applyBorder="1" applyAlignment="1">
      <alignment horizontal="right"/>
    </xf>
    <xf numFmtId="0" fontId="29" fillId="0" borderId="6" xfId="12236" applyFont="1" applyBorder="1" applyAlignment="1"/>
    <xf numFmtId="0" fontId="32" fillId="0" borderId="6" xfId="3287" applyFont="1" applyBorder="1" applyAlignment="1"/>
    <xf numFmtId="0" fontId="32" fillId="0" borderId="1" xfId="3287" applyFont="1" applyBorder="1" applyAlignment="1"/>
    <xf numFmtId="0" fontId="29" fillId="0" borderId="0" xfId="12236" applyFont="1" applyAlignment="1"/>
    <xf numFmtId="0" fontId="29" fillId="0" borderId="0" xfId="3287" applyFont="1" applyAlignment="1"/>
    <xf numFmtId="0" fontId="32" fillId="0" borderId="0" xfId="3287" applyFont="1" applyAlignment="1"/>
    <xf numFmtId="0" fontId="30" fillId="0" borderId="0" xfId="3287" applyFont="1" applyAlignment="1"/>
    <xf numFmtId="0" fontId="67" fillId="0" borderId="0" xfId="0" applyFont="1" applyAlignment="1"/>
    <xf numFmtId="0" fontId="67" fillId="0" borderId="0" xfId="12236" applyFont="1" applyAlignment="1"/>
    <xf numFmtId="0" fontId="67" fillId="0" borderId="0" xfId="3287" applyFont="1" applyAlignment="1"/>
    <xf numFmtId="0" fontId="71" fillId="0" borderId="0" xfId="3287" applyFont="1" applyAlignment="1"/>
    <xf numFmtId="0" fontId="0" fillId="0" borderId="0" xfId="0" applyAlignment="1"/>
    <xf numFmtId="14" fontId="0" fillId="0" borderId="0" xfId="0" applyNumberFormat="1" applyAlignment="1">
      <alignment horizontal="left"/>
    </xf>
    <xf numFmtId="47" fontId="0" fillId="0" borderId="0" xfId="0" applyNumberFormat="1" applyAlignment="1"/>
    <xf numFmtId="41" fontId="45" fillId="8" borderId="0" xfId="8" applyNumberFormat="1" applyFont="1" applyFill="1" applyBorder="1" applyAlignment="1">
      <alignment horizontal="right"/>
    </xf>
    <xf numFmtId="41" fontId="29" fillId="8" borderId="0" xfId="8" applyNumberFormat="1" applyFont="1" applyFill="1" applyBorder="1" applyAlignment="1">
      <alignment horizontal="right"/>
    </xf>
    <xf numFmtId="41" fontId="45" fillId="8" borderId="3" xfId="8" applyNumberFormat="1" applyFont="1" applyFill="1" applyBorder="1" applyAlignment="1">
      <alignment horizontal="right"/>
    </xf>
    <xf numFmtId="41" fontId="46" fillId="8" borderId="14" xfId="8" applyNumberFormat="1" applyFont="1" applyFill="1" applyBorder="1" applyAlignment="1">
      <alignment horizontal="right"/>
    </xf>
    <xf numFmtId="41" fontId="29" fillId="5" borderId="6" xfId="44" quotePrefix="1" applyNumberFormat="1" applyFont="1" applyFill="1" applyBorder="1" applyAlignment="1">
      <alignment horizontal="right"/>
    </xf>
    <xf numFmtId="41" fontId="29" fillId="0" borderId="0" xfId="44" quotePrefix="1" applyNumberFormat="1" applyFont="1" applyFill="1" applyBorder="1" applyAlignment="1">
      <alignment horizontal="right"/>
    </xf>
    <xf numFmtId="41" fontId="29" fillId="5" borderId="0" xfId="44" quotePrefix="1" applyNumberFormat="1" applyFont="1" applyFill="1" applyBorder="1" applyAlignment="1">
      <alignment horizontal="right"/>
    </xf>
    <xf numFmtId="41" fontId="29" fillId="0" borderId="3" xfId="44" quotePrefix="1" applyNumberFormat="1" applyFont="1" applyFill="1" applyBorder="1" applyAlignment="1">
      <alignment horizontal="right"/>
    </xf>
    <xf numFmtId="41" fontId="29" fillId="0" borderId="14" xfId="44" applyNumberFormat="1" applyFont="1" applyFill="1" applyBorder="1" applyAlignment="1">
      <alignment horizontal="right"/>
    </xf>
    <xf numFmtId="0" fontId="19" fillId="0" borderId="0" xfId="2851">
      <alignment wrapText="1"/>
    </xf>
    <xf numFmtId="0" fontId="14" fillId="0" borderId="0" xfId="3285" applyFill="1" applyBorder="1"/>
    <xf numFmtId="0" fontId="74" fillId="0" borderId="12" xfId="61513" applyFont="1" applyFill="1" applyBorder="1" applyAlignment="1">
      <alignment horizontal="left"/>
    </xf>
    <xf numFmtId="169" fontId="42" fillId="0" borderId="12" xfId="2" applyNumberFormat="1" applyFont="1" applyFill="1" applyBorder="1" applyAlignment="1">
      <alignment horizontal="center" wrapText="1"/>
    </xf>
    <xf numFmtId="165" fontId="42" fillId="0" borderId="12" xfId="44" applyNumberFormat="1" applyFont="1" applyFill="1" applyBorder="1" applyAlignment="1"/>
    <xf numFmtId="0" fontId="37" fillId="0" borderId="0" xfId="61513" applyFont="1" applyFill="1" applyBorder="1" applyAlignment="1"/>
    <xf numFmtId="169" fontId="37" fillId="0" borderId="0" xfId="2" applyNumberFormat="1" applyFont="1" applyFill="1" applyBorder="1" applyAlignment="1">
      <alignment horizontal="right"/>
    </xf>
    <xf numFmtId="165" fontId="1" fillId="0" borderId="0" xfId="44" applyNumberFormat="1" applyFont="1" applyFill="1" applyBorder="1" applyAlignment="1"/>
    <xf numFmtId="169" fontId="1" fillId="0" borderId="0" xfId="2" applyNumberFormat="1" applyFont="1" applyFill="1" applyBorder="1" applyAlignment="1"/>
    <xf numFmtId="169" fontId="37" fillId="0" borderId="0" xfId="2" applyNumberFormat="1" applyFont="1" applyFill="1" applyBorder="1" applyAlignment="1">
      <alignment horizontal="right" wrapText="1"/>
    </xf>
    <xf numFmtId="169" fontId="37" fillId="0" borderId="12" xfId="2" applyNumberFormat="1" applyFont="1" applyFill="1" applyBorder="1" applyAlignment="1">
      <alignment horizontal="right"/>
    </xf>
    <xf numFmtId="0" fontId="14" fillId="0" borderId="12" xfId="3285" applyFill="1" applyBorder="1"/>
    <xf numFmtId="0" fontId="37" fillId="0" borderId="12" xfId="61513" applyFont="1" applyFill="1" applyBorder="1" applyAlignment="1"/>
    <xf numFmtId="169" fontId="42" fillId="0" borderId="0" xfId="2" applyNumberFormat="1" applyFont="1" applyFill="1" applyBorder="1" applyAlignment="1"/>
    <xf numFmtId="165" fontId="42" fillId="0" borderId="26" xfId="44" applyNumberFormat="1" applyFont="1" applyFill="1" applyBorder="1" applyAlignment="1"/>
    <xf numFmtId="169" fontId="42" fillId="0" borderId="26" xfId="2" applyNumberFormat="1" applyFont="1" applyFill="1" applyBorder="1" applyAlignment="1"/>
    <xf numFmtId="169" fontId="19" fillId="0" borderId="0" xfId="2" applyNumberFormat="1" applyFont="1" applyFill="1" applyBorder="1">
      <alignment wrapText="1"/>
    </xf>
    <xf numFmtId="4" fontId="29" fillId="0" borderId="0" xfId="43" applyNumberFormat="1" applyFont="1" applyFill="1" applyAlignment="1"/>
    <xf numFmtId="0" fontId="75" fillId="0" borderId="0" xfId="33" applyFont="1" applyAlignment="1"/>
    <xf numFmtId="41" fontId="30" fillId="4" borderId="14" xfId="44" applyNumberFormat="1" applyFont="1" applyFill="1" applyBorder="1" applyAlignment="1"/>
    <xf numFmtId="0" fontId="46" fillId="4" borderId="0" xfId="33" applyFont="1" applyFill="1" applyBorder="1" applyAlignment="1"/>
    <xf numFmtId="9" fontId="29" fillId="8" borderId="6" xfId="44" applyFont="1" applyFill="1" applyBorder="1" applyAlignment="1" applyProtection="1">
      <alignment horizontal="right"/>
    </xf>
    <xf numFmtId="9" fontId="29" fillId="8" borderId="0" xfId="44" applyFont="1" applyFill="1" applyBorder="1" applyAlignment="1" applyProtection="1">
      <alignment horizontal="right"/>
    </xf>
    <xf numFmtId="9" fontId="29" fillId="8" borderId="3" xfId="44" applyFont="1" applyFill="1" applyBorder="1" applyAlignment="1" applyProtection="1">
      <alignment horizontal="right"/>
    </xf>
    <xf numFmtId="9" fontId="30" fillId="8" borderId="14" xfId="44" applyFont="1" applyFill="1" applyBorder="1" applyAlignment="1" applyProtection="1">
      <alignment horizontal="right"/>
    </xf>
    <xf numFmtId="9" fontId="29" fillId="8" borderId="4" xfId="44" applyFont="1" applyFill="1" applyBorder="1" applyAlignment="1" applyProtection="1">
      <alignment horizontal="right"/>
    </xf>
    <xf numFmtId="9" fontId="29" fillId="8" borderId="8" xfId="44" applyFont="1" applyFill="1" applyBorder="1" applyAlignment="1" applyProtection="1">
      <alignment horizontal="right"/>
    </xf>
    <xf numFmtId="9" fontId="29" fillId="8" borderId="5" xfId="44" applyFont="1" applyFill="1" applyBorder="1" applyAlignment="1" applyProtection="1">
      <alignment horizontal="right"/>
    </xf>
    <xf numFmtId="9" fontId="30" fillId="8" borderId="15" xfId="44" applyFont="1" applyFill="1" applyBorder="1" applyAlignment="1" applyProtection="1">
      <alignment horizontal="right"/>
    </xf>
    <xf numFmtId="0" fontId="0" fillId="8" borderId="0" xfId="0" applyFill="1" applyAlignment="1"/>
    <xf numFmtId="0" fontId="30" fillId="4" borderId="4" xfId="43" applyFont="1" applyFill="1" applyBorder="1" applyAlignment="1">
      <alignment horizontal="center"/>
    </xf>
    <xf numFmtId="0" fontId="30" fillId="4" borderId="5" xfId="43" applyFont="1" applyFill="1" applyBorder="1" applyAlignment="1">
      <alignment horizontal="center"/>
    </xf>
    <xf numFmtId="41" fontId="29" fillId="4" borderId="8" xfId="44" applyNumberFormat="1" applyFont="1" applyFill="1" applyBorder="1" applyAlignment="1"/>
    <xf numFmtId="41" fontId="30" fillId="4" borderId="15" xfId="44" applyNumberFormat="1" applyFont="1" applyFill="1" applyBorder="1" applyAlignment="1"/>
    <xf numFmtId="41" fontId="29" fillId="0" borderId="0" xfId="43" applyNumberFormat="1" applyFont="1" applyFill="1" applyAlignment="1"/>
    <xf numFmtId="41" fontId="28" fillId="0" borderId="0" xfId="43" applyNumberFormat="1" applyFont="1" applyBorder="1" applyAlignment="1">
      <alignment horizontal="right"/>
    </xf>
    <xf numFmtId="9" fontId="29" fillId="8" borderId="6" xfId="44" applyNumberFormat="1" applyFont="1" applyFill="1" applyBorder="1" applyAlignment="1" applyProtection="1">
      <alignment horizontal="right"/>
    </xf>
    <xf numFmtId="9" fontId="29" fillId="8" borderId="0" xfId="44" applyNumberFormat="1" applyFont="1" applyFill="1" applyBorder="1" applyAlignment="1" applyProtection="1">
      <alignment horizontal="right"/>
    </xf>
    <xf numFmtId="9" fontId="29" fillId="8" borderId="3" xfId="44" applyNumberFormat="1" applyFont="1" applyFill="1" applyBorder="1" applyAlignment="1" applyProtection="1">
      <alignment horizontal="right"/>
    </xf>
    <xf numFmtId="9" fontId="30" fillId="8" borderId="14" xfId="44" applyNumberFormat="1" applyFont="1" applyFill="1" applyBorder="1" applyAlignment="1" applyProtection="1">
      <alignment horizontal="right"/>
    </xf>
    <xf numFmtId="0" fontId="72" fillId="0" borderId="0" xfId="2851" applyFont="1" applyFill="1" applyBorder="1" applyAlignment="1">
      <alignment horizontal="left" wrapText="1"/>
    </xf>
    <xf numFmtId="169" fontId="73" fillId="0" borderId="0" xfId="2" applyNumberFormat="1" applyFont="1" applyFill="1" applyBorder="1" applyAlignment="1">
      <alignment horizontal="center"/>
    </xf>
    <xf numFmtId="0" fontId="73" fillId="0" borderId="0" xfId="3285" applyFont="1" applyFill="1" applyBorder="1" applyAlignment="1">
      <alignment horizontal="center" wrapText="1"/>
    </xf>
    <xf numFmtId="0" fontId="24" fillId="0" borderId="0" xfId="33" applyFont="1" applyAlignment="1">
      <alignment horizontal="left" indent="4"/>
    </xf>
  </cellXfs>
  <cellStyles count="61514">
    <cellStyle name="Attachment" xfId="1"/>
    <cellStyle name="Comma" xfId="2" builtinId="3"/>
    <cellStyle name="Comma 10" xfId="61"/>
    <cellStyle name="Comma 10 2" xfId="62"/>
    <cellStyle name="Comma 10 2 2" xfId="1300"/>
    <cellStyle name="Comma 10 3" xfId="63"/>
    <cellStyle name="Comma 10 3 2" xfId="1301"/>
    <cellStyle name="Comma 10 4" xfId="64"/>
    <cellStyle name="Comma 10 4 2" xfId="65"/>
    <cellStyle name="Comma 10 4 2 2" xfId="1303"/>
    <cellStyle name="Comma 10 4 3" xfId="1302"/>
    <cellStyle name="Comma 10 5" xfId="66"/>
    <cellStyle name="Comma 10 5 2" xfId="67"/>
    <cellStyle name="Comma 10 5 2 2" xfId="1305"/>
    <cellStyle name="Comma 10 5 3" xfId="68"/>
    <cellStyle name="Comma 10 5 3 2" xfId="1306"/>
    <cellStyle name="Comma 10 5 4" xfId="69"/>
    <cellStyle name="Comma 10 5 4 2" xfId="70"/>
    <cellStyle name="Comma 10 5 4 2 2" xfId="71"/>
    <cellStyle name="Comma 10 5 4 2 2 2" xfId="1309"/>
    <cellStyle name="Comma 10 5 4 2 3" xfId="72"/>
    <cellStyle name="Comma 10 5 4 2 3 2" xfId="73"/>
    <cellStyle name="Comma 10 5 4 2 3 2 2" xfId="1311"/>
    <cellStyle name="Comma 10 5 4 2 3 3" xfId="74"/>
    <cellStyle name="Comma 10 5 4 2 3 3 2" xfId="75"/>
    <cellStyle name="Comma 10 5 4 2 3 3 2 2" xfId="1313"/>
    <cellStyle name="Comma 10 5 4 2 3 3 3" xfId="1312"/>
    <cellStyle name="Comma 10 5 4 2 3 4" xfId="1310"/>
    <cellStyle name="Comma 10 5 4 2 4" xfId="1308"/>
    <cellStyle name="Comma 10 5 4 3" xfId="76"/>
    <cellStyle name="Comma 10 5 4 3 2" xfId="1314"/>
    <cellStyle name="Comma 10 5 4 4" xfId="77"/>
    <cellStyle name="Comma 10 5 4 4 2" xfId="78"/>
    <cellStyle name="Comma 10 5 4 4 2 2" xfId="1316"/>
    <cellStyle name="Comma 10 5 4 4 3" xfId="79"/>
    <cellStyle name="Comma 10 5 4 4 3 2" xfId="80"/>
    <cellStyle name="Comma 10 5 4 4 3 2 2" xfId="1318"/>
    <cellStyle name="Comma 10 5 4 4 3 3" xfId="1317"/>
    <cellStyle name="Comma 10 5 4 4 4" xfId="1315"/>
    <cellStyle name="Comma 10 5 4 5" xfId="1307"/>
    <cellStyle name="Comma 10 5 5" xfId="1304"/>
    <cellStyle name="Comma 10 6" xfId="1299"/>
    <cellStyle name="Comma 11" xfId="81"/>
    <cellStyle name="Comma 11 2" xfId="82"/>
    <cellStyle name="Comma 11 2 2" xfId="1320"/>
    <cellStyle name="Comma 11 3" xfId="1319"/>
    <cellStyle name="Comma 12" xfId="83"/>
    <cellStyle name="Comma 12 2" xfId="84"/>
    <cellStyle name="Comma 12 2 2" xfId="1322"/>
    <cellStyle name="Comma 12 3" xfId="85"/>
    <cellStyle name="Comma 12 3 2" xfId="1323"/>
    <cellStyle name="Comma 12 4" xfId="86"/>
    <cellStyle name="Comma 12 4 2" xfId="87"/>
    <cellStyle name="Comma 12 4 2 2" xfId="88"/>
    <cellStyle name="Comma 12 4 2 2 2" xfId="1326"/>
    <cellStyle name="Comma 12 4 2 3" xfId="89"/>
    <cellStyle name="Comma 12 4 2 3 2" xfId="90"/>
    <cellStyle name="Comma 12 4 2 3 2 2" xfId="1328"/>
    <cellStyle name="Comma 12 4 2 3 3" xfId="91"/>
    <cellStyle name="Comma 12 4 2 3 3 2" xfId="92"/>
    <cellStyle name="Comma 12 4 2 3 3 2 2" xfId="1330"/>
    <cellStyle name="Comma 12 4 2 3 3 3" xfId="1329"/>
    <cellStyle name="Comma 12 4 2 3 4" xfId="1327"/>
    <cellStyle name="Comma 12 4 2 4" xfId="1325"/>
    <cellStyle name="Comma 12 4 3" xfId="93"/>
    <cellStyle name="Comma 12 4 3 2" xfId="1331"/>
    <cellStyle name="Comma 12 4 4" xfId="94"/>
    <cellStyle name="Comma 12 4 4 2" xfId="95"/>
    <cellStyle name="Comma 12 4 4 2 2" xfId="1333"/>
    <cellStyle name="Comma 12 4 4 3" xfId="96"/>
    <cellStyle name="Comma 12 4 4 3 2" xfId="97"/>
    <cellStyle name="Comma 12 4 4 3 2 2" xfId="1335"/>
    <cellStyle name="Comma 12 4 4 3 3" xfId="1334"/>
    <cellStyle name="Comma 12 4 4 4" xfId="1332"/>
    <cellStyle name="Comma 12 4 5" xfId="1324"/>
    <cellStyle name="Comma 12 5" xfId="1321"/>
    <cellStyle name="Comma 13" xfId="98"/>
    <cellStyle name="Comma 13 2" xfId="99"/>
    <cellStyle name="Comma 13 2 2" xfId="1336"/>
    <cellStyle name="Comma 13 3" xfId="100"/>
    <cellStyle name="Comma 13 3 2" xfId="1337"/>
    <cellStyle name="Comma 14" xfId="101"/>
    <cellStyle name="Comma 14 2" xfId="102"/>
    <cellStyle name="Comma 14 2 2" xfId="103"/>
    <cellStyle name="Comma 14 2 2 2" xfId="1340"/>
    <cellStyle name="Comma 14 2 3" xfId="104"/>
    <cellStyle name="Comma 14 2 3 2" xfId="105"/>
    <cellStyle name="Comma 14 2 3 2 2" xfId="1342"/>
    <cellStyle name="Comma 14 2 3 3" xfId="106"/>
    <cellStyle name="Comma 14 2 3 3 2" xfId="107"/>
    <cellStyle name="Comma 14 2 3 3 2 2" xfId="1344"/>
    <cellStyle name="Comma 14 2 3 3 3" xfId="1343"/>
    <cellStyle name="Comma 14 2 3 4" xfId="1341"/>
    <cellStyle name="Comma 14 2 4" xfId="1339"/>
    <cellStyle name="Comma 14 3" xfId="108"/>
    <cellStyle name="Comma 14 3 2" xfId="1345"/>
    <cellStyle name="Comma 14 4" xfId="109"/>
    <cellStyle name="Comma 14 4 2" xfId="110"/>
    <cellStyle name="Comma 14 4 2 2" xfId="1347"/>
    <cellStyle name="Comma 14 4 3" xfId="111"/>
    <cellStyle name="Comma 14 4 3 2" xfId="112"/>
    <cellStyle name="Comma 14 4 3 2 2" xfId="1349"/>
    <cellStyle name="Comma 14 4 3 3" xfId="1348"/>
    <cellStyle name="Comma 14 4 4" xfId="1346"/>
    <cellStyle name="Comma 14 5" xfId="1338"/>
    <cellStyle name="Comma 15" xfId="113"/>
    <cellStyle name="Comma 15 2" xfId="114"/>
    <cellStyle name="Comma 15 2 2" xfId="1351"/>
    <cellStyle name="Comma 15 3" xfId="115"/>
    <cellStyle name="Comma 15 3 2" xfId="116"/>
    <cellStyle name="Comma 15 3 2 2" xfId="1353"/>
    <cellStyle name="Comma 15 3 3" xfId="117"/>
    <cellStyle name="Comma 15 3 3 2" xfId="118"/>
    <cellStyle name="Comma 15 3 3 2 2" xfId="1355"/>
    <cellStyle name="Comma 15 3 3 3" xfId="1354"/>
    <cellStyle name="Comma 15 3 4" xfId="1352"/>
    <cellStyle name="Comma 15 4" xfId="119"/>
    <cellStyle name="Comma 15 5" xfId="1350"/>
    <cellStyle name="Comma 16" xfId="120"/>
    <cellStyle name="Comma 16 2" xfId="121"/>
    <cellStyle name="Comma 16 2 2" xfId="1357"/>
    <cellStyle name="Comma 16 3" xfId="122"/>
    <cellStyle name="Comma 16 3 2" xfId="123"/>
    <cellStyle name="Comma 16 3 2 2" xfId="1359"/>
    <cellStyle name="Comma 16 3 3" xfId="1358"/>
    <cellStyle name="Comma 16 4" xfId="1356"/>
    <cellStyle name="Comma 17" xfId="124"/>
    <cellStyle name="Comma 17 2" xfId="125"/>
    <cellStyle name="Comma 17 2 2" xfId="1361"/>
    <cellStyle name="Comma 17 3" xfId="1360"/>
    <cellStyle name="Comma 2" xfId="3"/>
    <cellStyle name="Comma 2 2" xfId="4"/>
    <cellStyle name="Comma 2 2 2" xfId="5"/>
    <cellStyle name="Comma 2 2 2 2" xfId="1269"/>
    <cellStyle name="Comma 2 2 3" xfId="126"/>
    <cellStyle name="Comma 2 2 4" xfId="127"/>
    <cellStyle name="Comma 2 2 5" xfId="1268"/>
    <cellStyle name="Comma 2 3" xfId="6"/>
    <cellStyle name="Comma 2 3 2" xfId="128"/>
    <cellStyle name="Comma 2 3 2 2" xfId="1362"/>
    <cellStyle name="Comma 2 3 3" xfId="129"/>
    <cellStyle name="Comma 2 3 4" xfId="1270"/>
    <cellStyle name="Comma 2 4" xfId="130"/>
    <cellStyle name="Comma 2 4 2" xfId="1363"/>
    <cellStyle name="Comma 2 5" xfId="131"/>
    <cellStyle name="Comma 2 5 2" xfId="1364"/>
    <cellStyle name="Comma 2 6" xfId="132"/>
    <cellStyle name="Comma 2 6 2" xfId="1365"/>
    <cellStyle name="Comma 2 7" xfId="133"/>
    <cellStyle name="Comma 2 8" xfId="134"/>
    <cellStyle name="Comma 2 8 2" xfId="1366"/>
    <cellStyle name="Comma 2 9" xfId="1267"/>
    <cellStyle name="Comma 3" xfId="7"/>
    <cellStyle name="Comma 3 2" xfId="8"/>
    <cellStyle name="Comma 3 2 2" xfId="9"/>
    <cellStyle name="Comma 3 2 3" xfId="10"/>
    <cellStyle name="Comma 3 2 3 2" xfId="135"/>
    <cellStyle name="Comma 3 2 3 3" xfId="10444"/>
    <cellStyle name="Comma 3 2 4" xfId="136"/>
    <cellStyle name="Comma 3 2 4 2" xfId="1367"/>
    <cellStyle name="Comma 3 3" xfId="11"/>
    <cellStyle name="Comma 3 3 2" xfId="137"/>
    <cellStyle name="Comma 3 3 2 2" xfId="1368"/>
    <cellStyle name="Comma 3 3 3" xfId="138"/>
    <cellStyle name="Comma 3 3 3 2" xfId="139"/>
    <cellStyle name="Comma 3 3 4" xfId="140"/>
    <cellStyle name="Comma 3 4" xfId="12"/>
    <cellStyle name="Comma 3 4 2" xfId="141"/>
    <cellStyle name="Comma 3 4 2 10" xfId="5441"/>
    <cellStyle name="Comma 3 4 2 10 2" xfId="18072"/>
    <cellStyle name="Comma 3 4 2 10 2 2" xfId="53288"/>
    <cellStyle name="Comma 3 4 2 10 3" xfId="40691"/>
    <cellStyle name="Comma 3 4 2 10 4" xfId="30677"/>
    <cellStyle name="Comma 3 4 2 11" xfId="6897"/>
    <cellStyle name="Comma 3 4 2 11 2" xfId="19526"/>
    <cellStyle name="Comma 3 4 2 11 2 2" xfId="54742"/>
    <cellStyle name="Comma 3 4 2 11 3" xfId="42145"/>
    <cellStyle name="Comma 3 4 2 11 4" xfId="32131"/>
    <cellStyle name="Comma 3 4 2 12" xfId="8679"/>
    <cellStyle name="Comma 3 4 2 12 2" xfId="21302"/>
    <cellStyle name="Comma 3 4 2 12 2 2" xfId="56518"/>
    <cellStyle name="Comma 3 4 2 12 3" xfId="43921"/>
    <cellStyle name="Comma 3 4 2 12 4" xfId="33907"/>
    <cellStyle name="Comma 3 4 2 13" xfId="10447"/>
    <cellStyle name="Comma 3 4 2 13 2" xfId="23063"/>
    <cellStyle name="Comma 3 4 2 13 2 2" xfId="58279"/>
    <cellStyle name="Comma 3 4 2 13 3" xfId="45682"/>
    <cellStyle name="Comma 3 4 2 13 4" xfId="35668"/>
    <cellStyle name="Comma 3 4 2 14" xfId="14841"/>
    <cellStyle name="Comma 3 4 2 14 2" xfId="50058"/>
    <cellStyle name="Comma 3 4 2 14 3" xfId="27447"/>
    <cellStyle name="Comma 3 4 2 15" xfId="12255"/>
    <cellStyle name="Comma 3 4 2 15 2" xfId="47473"/>
    <cellStyle name="Comma 3 4 2 16" xfId="37460"/>
    <cellStyle name="Comma 3 4 2 17" xfId="24862"/>
    <cellStyle name="Comma 3 4 2 18" xfId="60075"/>
    <cellStyle name="Comma 3 4 2 2" xfId="1369"/>
    <cellStyle name="Comma 3 4 2 2 10" xfId="6971"/>
    <cellStyle name="Comma 3 4 2 2 10 2" xfId="19598"/>
    <cellStyle name="Comma 3 4 2 2 10 2 2" xfId="54814"/>
    <cellStyle name="Comma 3 4 2 2 10 3" xfId="42217"/>
    <cellStyle name="Comma 3 4 2 2 10 4" xfId="32203"/>
    <cellStyle name="Comma 3 4 2 2 11" xfId="8752"/>
    <cellStyle name="Comma 3 4 2 2 11 2" xfId="21374"/>
    <cellStyle name="Comma 3 4 2 2 11 2 2" xfId="56590"/>
    <cellStyle name="Comma 3 4 2 2 11 3" xfId="43993"/>
    <cellStyle name="Comma 3 4 2 2 11 4" xfId="33979"/>
    <cellStyle name="Comma 3 4 2 2 12" xfId="10448"/>
    <cellStyle name="Comma 3 4 2 2 12 2" xfId="23064"/>
    <cellStyle name="Comma 3 4 2 2 12 2 2" xfId="58280"/>
    <cellStyle name="Comma 3 4 2 2 12 3" xfId="45683"/>
    <cellStyle name="Comma 3 4 2 2 12 4" xfId="35669"/>
    <cellStyle name="Comma 3 4 2 2 13" xfId="14913"/>
    <cellStyle name="Comma 3 4 2 2 13 2" xfId="50130"/>
    <cellStyle name="Comma 3 4 2 2 13 3" xfId="27519"/>
    <cellStyle name="Comma 3 4 2 2 14" xfId="12327"/>
    <cellStyle name="Comma 3 4 2 2 14 2" xfId="47545"/>
    <cellStyle name="Comma 3 4 2 2 15" xfId="37532"/>
    <cellStyle name="Comma 3 4 2 2 16" xfId="24934"/>
    <cellStyle name="Comma 3 4 2 2 17" xfId="60147"/>
    <cellStyle name="Comma 3 4 2 2 2" xfId="2357"/>
    <cellStyle name="Comma 3 4 2 2 2 10" xfId="10449"/>
    <cellStyle name="Comma 3 4 2 2 2 10 2" xfId="23065"/>
    <cellStyle name="Comma 3 4 2 2 2 10 2 2" xfId="58281"/>
    <cellStyle name="Comma 3 4 2 2 2 10 3" xfId="45684"/>
    <cellStyle name="Comma 3 4 2 2 2 10 4" xfId="35670"/>
    <cellStyle name="Comma 3 4 2 2 2 11" xfId="15068"/>
    <cellStyle name="Comma 3 4 2 2 2 11 2" xfId="50284"/>
    <cellStyle name="Comma 3 4 2 2 2 11 3" xfId="27673"/>
    <cellStyle name="Comma 3 4 2 2 2 12" xfId="12481"/>
    <cellStyle name="Comma 3 4 2 2 2 12 2" xfId="47699"/>
    <cellStyle name="Comma 3 4 2 2 2 13" xfId="37687"/>
    <cellStyle name="Comma 3 4 2 2 2 14" xfId="25088"/>
    <cellStyle name="Comma 3 4 2 2 2 15" xfId="60301"/>
    <cellStyle name="Comma 3 4 2 2 2 2" xfId="3203"/>
    <cellStyle name="Comma 3 4 2 2 2 2 10" xfId="25572"/>
    <cellStyle name="Comma 3 4 2 2 2 2 11" xfId="61107"/>
    <cellStyle name="Comma 3 4 2 2 2 2 2" xfId="5003"/>
    <cellStyle name="Comma 3 4 2 2 2 2 2 2" xfId="17650"/>
    <cellStyle name="Comma 3 4 2 2 2 2 2 2 2" xfId="52866"/>
    <cellStyle name="Comma 3 4 2 2 2 2 2 2 3" xfId="30255"/>
    <cellStyle name="Comma 3 4 2 2 2 2 2 3" xfId="14096"/>
    <cellStyle name="Comma 3 4 2 2 2 2 2 3 2" xfId="49314"/>
    <cellStyle name="Comma 3 4 2 2 2 2 2 4" xfId="40269"/>
    <cellStyle name="Comma 3 4 2 2 2 2 2 5" xfId="26703"/>
    <cellStyle name="Comma 3 4 2 2 2 2 3" xfId="6473"/>
    <cellStyle name="Comma 3 4 2 2 2 2 3 2" xfId="19104"/>
    <cellStyle name="Comma 3 4 2 2 2 2 3 2 2" xfId="54320"/>
    <cellStyle name="Comma 3 4 2 2 2 2 3 3" xfId="41723"/>
    <cellStyle name="Comma 3 4 2 2 2 2 3 4" xfId="31709"/>
    <cellStyle name="Comma 3 4 2 2 2 2 4" xfId="7932"/>
    <cellStyle name="Comma 3 4 2 2 2 2 4 2" xfId="20558"/>
    <cellStyle name="Comma 3 4 2 2 2 2 4 2 2" xfId="55774"/>
    <cellStyle name="Comma 3 4 2 2 2 2 4 3" xfId="43177"/>
    <cellStyle name="Comma 3 4 2 2 2 2 4 4" xfId="33163"/>
    <cellStyle name="Comma 3 4 2 2 2 2 5" xfId="9713"/>
    <cellStyle name="Comma 3 4 2 2 2 2 5 2" xfId="22334"/>
    <cellStyle name="Comma 3 4 2 2 2 2 5 2 2" xfId="57550"/>
    <cellStyle name="Comma 3 4 2 2 2 2 5 3" xfId="44953"/>
    <cellStyle name="Comma 3 4 2 2 2 2 5 4" xfId="34939"/>
    <cellStyle name="Comma 3 4 2 2 2 2 6" xfId="11507"/>
    <cellStyle name="Comma 3 4 2 2 2 2 6 2" xfId="24110"/>
    <cellStyle name="Comma 3 4 2 2 2 2 6 2 2" xfId="59326"/>
    <cellStyle name="Comma 3 4 2 2 2 2 6 3" xfId="46729"/>
    <cellStyle name="Comma 3 4 2 2 2 2 6 4" xfId="36715"/>
    <cellStyle name="Comma 3 4 2 2 2 2 7" xfId="15874"/>
    <cellStyle name="Comma 3 4 2 2 2 2 7 2" xfId="51090"/>
    <cellStyle name="Comma 3 4 2 2 2 2 7 3" xfId="28479"/>
    <cellStyle name="Comma 3 4 2 2 2 2 8" xfId="12965"/>
    <cellStyle name="Comma 3 4 2 2 2 2 8 2" xfId="48183"/>
    <cellStyle name="Comma 3 4 2 2 2 2 9" xfId="38493"/>
    <cellStyle name="Comma 3 4 2 2 2 3" xfId="3532"/>
    <cellStyle name="Comma 3 4 2 2 2 3 10" xfId="27028"/>
    <cellStyle name="Comma 3 4 2 2 2 3 11" xfId="61432"/>
    <cellStyle name="Comma 3 4 2 2 2 3 2" xfId="5328"/>
    <cellStyle name="Comma 3 4 2 2 2 3 2 2" xfId="17975"/>
    <cellStyle name="Comma 3 4 2 2 2 3 2 2 2" xfId="53191"/>
    <cellStyle name="Comma 3 4 2 2 2 3 2 3" xfId="40594"/>
    <cellStyle name="Comma 3 4 2 2 2 3 2 4" xfId="30580"/>
    <cellStyle name="Comma 3 4 2 2 2 3 3" xfId="6798"/>
    <cellStyle name="Comma 3 4 2 2 2 3 3 2" xfId="19429"/>
    <cellStyle name="Comma 3 4 2 2 2 3 3 2 2" xfId="54645"/>
    <cellStyle name="Comma 3 4 2 2 2 3 3 3" xfId="42048"/>
    <cellStyle name="Comma 3 4 2 2 2 3 3 4" xfId="32034"/>
    <cellStyle name="Comma 3 4 2 2 2 3 4" xfId="8257"/>
    <cellStyle name="Comma 3 4 2 2 2 3 4 2" xfId="20883"/>
    <cellStyle name="Comma 3 4 2 2 2 3 4 2 2" xfId="56099"/>
    <cellStyle name="Comma 3 4 2 2 2 3 4 3" xfId="43502"/>
    <cellStyle name="Comma 3 4 2 2 2 3 4 4" xfId="33488"/>
    <cellStyle name="Comma 3 4 2 2 2 3 5" xfId="10038"/>
    <cellStyle name="Comma 3 4 2 2 2 3 5 2" xfId="22659"/>
    <cellStyle name="Comma 3 4 2 2 2 3 5 2 2" xfId="57875"/>
    <cellStyle name="Comma 3 4 2 2 2 3 5 3" xfId="45278"/>
    <cellStyle name="Comma 3 4 2 2 2 3 5 4" xfId="35264"/>
    <cellStyle name="Comma 3 4 2 2 2 3 6" xfId="11832"/>
    <cellStyle name="Comma 3 4 2 2 2 3 6 2" xfId="24435"/>
    <cellStyle name="Comma 3 4 2 2 2 3 6 2 2" xfId="59651"/>
    <cellStyle name="Comma 3 4 2 2 2 3 6 3" xfId="47054"/>
    <cellStyle name="Comma 3 4 2 2 2 3 6 4" xfId="37040"/>
    <cellStyle name="Comma 3 4 2 2 2 3 7" xfId="16199"/>
    <cellStyle name="Comma 3 4 2 2 2 3 7 2" xfId="51415"/>
    <cellStyle name="Comma 3 4 2 2 2 3 7 3" xfId="28804"/>
    <cellStyle name="Comma 3 4 2 2 2 3 8" xfId="14421"/>
    <cellStyle name="Comma 3 4 2 2 2 3 8 2" xfId="49639"/>
    <cellStyle name="Comma 3 4 2 2 2 3 9" xfId="38818"/>
    <cellStyle name="Comma 3 4 2 2 2 4" xfId="2693"/>
    <cellStyle name="Comma 3 4 2 2 2 4 10" xfId="26219"/>
    <cellStyle name="Comma 3 4 2 2 2 4 11" xfId="60623"/>
    <cellStyle name="Comma 3 4 2 2 2 4 2" xfId="4519"/>
    <cellStyle name="Comma 3 4 2 2 2 4 2 2" xfId="17166"/>
    <cellStyle name="Comma 3 4 2 2 2 4 2 2 2" xfId="52382"/>
    <cellStyle name="Comma 3 4 2 2 2 4 2 3" xfId="39785"/>
    <cellStyle name="Comma 3 4 2 2 2 4 2 4" xfId="29771"/>
    <cellStyle name="Comma 3 4 2 2 2 4 3" xfId="5989"/>
    <cellStyle name="Comma 3 4 2 2 2 4 3 2" xfId="18620"/>
    <cellStyle name="Comma 3 4 2 2 2 4 3 2 2" xfId="53836"/>
    <cellStyle name="Comma 3 4 2 2 2 4 3 3" xfId="41239"/>
    <cellStyle name="Comma 3 4 2 2 2 4 3 4" xfId="31225"/>
    <cellStyle name="Comma 3 4 2 2 2 4 4" xfId="7448"/>
    <cellStyle name="Comma 3 4 2 2 2 4 4 2" xfId="20074"/>
    <cellStyle name="Comma 3 4 2 2 2 4 4 2 2" xfId="55290"/>
    <cellStyle name="Comma 3 4 2 2 2 4 4 3" xfId="42693"/>
    <cellStyle name="Comma 3 4 2 2 2 4 4 4" xfId="32679"/>
    <cellStyle name="Comma 3 4 2 2 2 4 5" xfId="9229"/>
    <cellStyle name="Comma 3 4 2 2 2 4 5 2" xfId="21850"/>
    <cellStyle name="Comma 3 4 2 2 2 4 5 2 2" xfId="57066"/>
    <cellStyle name="Comma 3 4 2 2 2 4 5 3" xfId="44469"/>
    <cellStyle name="Comma 3 4 2 2 2 4 5 4" xfId="34455"/>
    <cellStyle name="Comma 3 4 2 2 2 4 6" xfId="11023"/>
    <cellStyle name="Comma 3 4 2 2 2 4 6 2" xfId="23626"/>
    <cellStyle name="Comma 3 4 2 2 2 4 6 2 2" xfId="58842"/>
    <cellStyle name="Comma 3 4 2 2 2 4 6 3" xfId="46245"/>
    <cellStyle name="Comma 3 4 2 2 2 4 6 4" xfId="36231"/>
    <cellStyle name="Comma 3 4 2 2 2 4 7" xfId="15390"/>
    <cellStyle name="Comma 3 4 2 2 2 4 7 2" xfId="50606"/>
    <cellStyle name="Comma 3 4 2 2 2 4 7 3" xfId="27995"/>
    <cellStyle name="Comma 3 4 2 2 2 4 8" xfId="13612"/>
    <cellStyle name="Comma 3 4 2 2 2 4 8 2" xfId="48830"/>
    <cellStyle name="Comma 3 4 2 2 2 4 9" xfId="38009"/>
    <cellStyle name="Comma 3 4 2 2 2 5" xfId="3857"/>
    <cellStyle name="Comma 3 4 2 2 2 5 2" xfId="8580"/>
    <cellStyle name="Comma 3 4 2 2 2 5 2 2" xfId="21206"/>
    <cellStyle name="Comma 3 4 2 2 2 5 2 2 2" xfId="56422"/>
    <cellStyle name="Comma 3 4 2 2 2 5 2 3" xfId="43825"/>
    <cellStyle name="Comma 3 4 2 2 2 5 2 4" xfId="33811"/>
    <cellStyle name="Comma 3 4 2 2 2 5 3" xfId="10361"/>
    <cellStyle name="Comma 3 4 2 2 2 5 3 2" xfId="22982"/>
    <cellStyle name="Comma 3 4 2 2 2 5 3 2 2" xfId="58198"/>
    <cellStyle name="Comma 3 4 2 2 2 5 3 3" xfId="45601"/>
    <cellStyle name="Comma 3 4 2 2 2 5 3 4" xfId="35587"/>
    <cellStyle name="Comma 3 4 2 2 2 5 4" xfId="12157"/>
    <cellStyle name="Comma 3 4 2 2 2 5 4 2" xfId="24758"/>
    <cellStyle name="Comma 3 4 2 2 2 5 4 2 2" xfId="59974"/>
    <cellStyle name="Comma 3 4 2 2 2 5 4 3" xfId="47377"/>
    <cellStyle name="Comma 3 4 2 2 2 5 4 4" xfId="37363"/>
    <cellStyle name="Comma 3 4 2 2 2 5 5" xfId="16522"/>
    <cellStyle name="Comma 3 4 2 2 2 5 5 2" xfId="51738"/>
    <cellStyle name="Comma 3 4 2 2 2 5 5 3" xfId="29127"/>
    <cellStyle name="Comma 3 4 2 2 2 5 6" xfId="14744"/>
    <cellStyle name="Comma 3 4 2 2 2 5 6 2" xfId="49962"/>
    <cellStyle name="Comma 3 4 2 2 2 5 7" xfId="39141"/>
    <cellStyle name="Comma 3 4 2 2 2 5 8" xfId="27351"/>
    <cellStyle name="Comma 3 4 2 2 2 6" xfId="4197"/>
    <cellStyle name="Comma 3 4 2 2 2 6 2" xfId="16844"/>
    <cellStyle name="Comma 3 4 2 2 2 6 2 2" xfId="52060"/>
    <cellStyle name="Comma 3 4 2 2 2 6 2 3" xfId="29449"/>
    <cellStyle name="Comma 3 4 2 2 2 6 3" xfId="13290"/>
    <cellStyle name="Comma 3 4 2 2 2 6 3 2" xfId="48508"/>
    <cellStyle name="Comma 3 4 2 2 2 6 4" xfId="39463"/>
    <cellStyle name="Comma 3 4 2 2 2 6 5" xfId="25897"/>
    <cellStyle name="Comma 3 4 2 2 2 7" xfId="5667"/>
    <cellStyle name="Comma 3 4 2 2 2 7 2" xfId="18298"/>
    <cellStyle name="Comma 3 4 2 2 2 7 2 2" xfId="53514"/>
    <cellStyle name="Comma 3 4 2 2 2 7 3" xfId="40917"/>
    <cellStyle name="Comma 3 4 2 2 2 7 4" xfId="30903"/>
    <cellStyle name="Comma 3 4 2 2 2 8" xfId="7126"/>
    <cellStyle name="Comma 3 4 2 2 2 8 2" xfId="19752"/>
    <cellStyle name="Comma 3 4 2 2 2 8 2 2" xfId="54968"/>
    <cellStyle name="Comma 3 4 2 2 2 8 3" xfId="42371"/>
    <cellStyle name="Comma 3 4 2 2 2 8 4" xfId="32357"/>
    <cellStyle name="Comma 3 4 2 2 2 9" xfId="8907"/>
    <cellStyle name="Comma 3 4 2 2 2 9 2" xfId="21528"/>
    <cellStyle name="Comma 3 4 2 2 2 9 2 2" xfId="56744"/>
    <cellStyle name="Comma 3 4 2 2 2 9 3" xfId="44147"/>
    <cellStyle name="Comma 3 4 2 2 2 9 4" xfId="34133"/>
    <cellStyle name="Comma 3 4 2 2 3" xfId="3042"/>
    <cellStyle name="Comma 3 4 2 2 3 10" xfId="25415"/>
    <cellStyle name="Comma 3 4 2 2 3 11" xfId="60950"/>
    <cellStyle name="Comma 3 4 2 2 3 2" xfId="4846"/>
    <cellStyle name="Comma 3 4 2 2 3 2 2" xfId="17493"/>
    <cellStyle name="Comma 3 4 2 2 3 2 2 2" xfId="52709"/>
    <cellStyle name="Comma 3 4 2 2 3 2 2 3" xfId="30098"/>
    <cellStyle name="Comma 3 4 2 2 3 2 3" xfId="13939"/>
    <cellStyle name="Comma 3 4 2 2 3 2 3 2" xfId="49157"/>
    <cellStyle name="Comma 3 4 2 2 3 2 4" xfId="40112"/>
    <cellStyle name="Comma 3 4 2 2 3 2 5" xfId="26546"/>
    <cellStyle name="Comma 3 4 2 2 3 3" xfId="6316"/>
    <cellStyle name="Comma 3 4 2 2 3 3 2" xfId="18947"/>
    <cellStyle name="Comma 3 4 2 2 3 3 2 2" xfId="54163"/>
    <cellStyle name="Comma 3 4 2 2 3 3 3" xfId="41566"/>
    <cellStyle name="Comma 3 4 2 2 3 3 4" xfId="31552"/>
    <cellStyle name="Comma 3 4 2 2 3 4" xfId="7775"/>
    <cellStyle name="Comma 3 4 2 2 3 4 2" xfId="20401"/>
    <cellStyle name="Comma 3 4 2 2 3 4 2 2" xfId="55617"/>
    <cellStyle name="Comma 3 4 2 2 3 4 3" xfId="43020"/>
    <cellStyle name="Comma 3 4 2 2 3 4 4" xfId="33006"/>
    <cellStyle name="Comma 3 4 2 2 3 5" xfId="9556"/>
    <cellStyle name="Comma 3 4 2 2 3 5 2" xfId="22177"/>
    <cellStyle name="Comma 3 4 2 2 3 5 2 2" xfId="57393"/>
    <cellStyle name="Comma 3 4 2 2 3 5 3" xfId="44796"/>
    <cellStyle name="Comma 3 4 2 2 3 5 4" xfId="34782"/>
    <cellStyle name="Comma 3 4 2 2 3 6" xfId="11350"/>
    <cellStyle name="Comma 3 4 2 2 3 6 2" xfId="23953"/>
    <cellStyle name="Comma 3 4 2 2 3 6 2 2" xfId="59169"/>
    <cellStyle name="Comma 3 4 2 2 3 6 3" xfId="46572"/>
    <cellStyle name="Comma 3 4 2 2 3 6 4" xfId="36558"/>
    <cellStyle name="Comma 3 4 2 2 3 7" xfId="15717"/>
    <cellStyle name="Comma 3 4 2 2 3 7 2" xfId="50933"/>
    <cellStyle name="Comma 3 4 2 2 3 7 3" xfId="28322"/>
    <cellStyle name="Comma 3 4 2 2 3 8" xfId="12808"/>
    <cellStyle name="Comma 3 4 2 2 3 8 2" xfId="48026"/>
    <cellStyle name="Comma 3 4 2 2 3 9" xfId="38336"/>
    <cellStyle name="Comma 3 4 2 2 4" xfId="2869"/>
    <cellStyle name="Comma 3 4 2 2 4 10" xfId="25256"/>
    <cellStyle name="Comma 3 4 2 2 4 11" xfId="60791"/>
    <cellStyle name="Comma 3 4 2 2 4 2" xfId="4687"/>
    <cellStyle name="Comma 3 4 2 2 4 2 2" xfId="17334"/>
    <cellStyle name="Comma 3 4 2 2 4 2 2 2" xfId="52550"/>
    <cellStyle name="Comma 3 4 2 2 4 2 2 3" xfId="29939"/>
    <cellStyle name="Comma 3 4 2 2 4 2 3" xfId="13780"/>
    <cellStyle name="Comma 3 4 2 2 4 2 3 2" xfId="48998"/>
    <cellStyle name="Comma 3 4 2 2 4 2 4" xfId="39953"/>
    <cellStyle name="Comma 3 4 2 2 4 2 5" xfId="26387"/>
    <cellStyle name="Comma 3 4 2 2 4 3" xfId="6157"/>
    <cellStyle name="Comma 3 4 2 2 4 3 2" xfId="18788"/>
    <cellStyle name="Comma 3 4 2 2 4 3 2 2" xfId="54004"/>
    <cellStyle name="Comma 3 4 2 2 4 3 3" xfId="41407"/>
    <cellStyle name="Comma 3 4 2 2 4 3 4" xfId="31393"/>
    <cellStyle name="Comma 3 4 2 2 4 4" xfId="7616"/>
    <cellStyle name="Comma 3 4 2 2 4 4 2" xfId="20242"/>
    <cellStyle name="Comma 3 4 2 2 4 4 2 2" xfId="55458"/>
    <cellStyle name="Comma 3 4 2 2 4 4 3" xfId="42861"/>
    <cellStyle name="Comma 3 4 2 2 4 4 4" xfId="32847"/>
    <cellStyle name="Comma 3 4 2 2 4 5" xfId="9397"/>
    <cellStyle name="Comma 3 4 2 2 4 5 2" xfId="22018"/>
    <cellStyle name="Comma 3 4 2 2 4 5 2 2" xfId="57234"/>
    <cellStyle name="Comma 3 4 2 2 4 5 3" xfId="44637"/>
    <cellStyle name="Comma 3 4 2 2 4 5 4" xfId="34623"/>
    <cellStyle name="Comma 3 4 2 2 4 6" xfId="11191"/>
    <cellStyle name="Comma 3 4 2 2 4 6 2" xfId="23794"/>
    <cellStyle name="Comma 3 4 2 2 4 6 2 2" xfId="59010"/>
    <cellStyle name="Comma 3 4 2 2 4 6 3" xfId="46413"/>
    <cellStyle name="Comma 3 4 2 2 4 6 4" xfId="36399"/>
    <cellStyle name="Comma 3 4 2 2 4 7" xfId="15558"/>
    <cellStyle name="Comma 3 4 2 2 4 7 2" xfId="50774"/>
    <cellStyle name="Comma 3 4 2 2 4 7 3" xfId="28163"/>
    <cellStyle name="Comma 3 4 2 2 4 8" xfId="12649"/>
    <cellStyle name="Comma 3 4 2 2 4 8 2" xfId="47867"/>
    <cellStyle name="Comma 3 4 2 2 4 9" xfId="38177"/>
    <cellStyle name="Comma 3 4 2 2 5" xfId="3378"/>
    <cellStyle name="Comma 3 4 2 2 5 10" xfId="26874"/>
    <cellStyle name="Comma 3 4 2 2 5 11" xfId="61278"/>
    <cellStyle name="Comma 3 4 2 2 5 2" xfId="5174"/>
    <cellStyle name="Comma 3 4 2 2 5 2 2" xfId="17821"/>
    <cellStyle name="Comma 3 4 2 2 5 2 2 2" xfId="53037"/>
    <cellStyle name="Comma 3 4 2 2 5 2 3" xfId="40440"/>
    <cellStyle name="Comma 3 4 2 2 5 2 4" xfId="30426"/>
    <cellStyle name="Comma 3 4 2 2 5 3" xfId="6644"/>
    <cellStyle name="Comma 3 4 2 2 5 3 2" xfId="19275"/>
    <cellStyle name="Comma 3 4 2 2 5 3 2 2" xfId="54491"/>
    <cellStyle name="Comma 3 4 2 2 5 3 3" xfId="41894"/>
    <cellStyle name="Comma 3 4 2 2 5 3 4" xfId="31880"/>
    <cellStyle name="Comma 3 4 2 2 5 4" xfId="8103"/>
    <cellStyle name="Comma 3 4 2 2 5 4 2" xfId="20729"/>
    <cellStyle name="Comma 3 4 2 2 5 4 2 2" xfId="55945"/>
    <cellStyle name="Comma 3 4 2 2 5 4 3" xfId="43348"/>
    <cellStyle name="Comma 3 4 2 2 5 4 4" xfId="33334"/>
    <cellStyle name="Comma 3 4 2 2 5 5" xfId="9884"/>
    <cellStyle name="Comma 3 4 2 2 5 5 2" xfId="22505"/>
    <cellStyle name="Comma 3 4 2 2 5 5 2 2" xfId="57721"/>
    <cellStyle name="Comma 3 4 2 2 5 5 3" xfId="45124"/>
    <cellStyle name="Comma 3 4 2 2 5 5 4" xfId="35110"/>
    <cellStyle name="Comma 3 4 2 2 5 6" xfId="11678"/>
    <cellStyle name="Comma 3 4 2 2 5 6 2" xfId="24281"/>
    <cellStyle name="Comma 3 4 2 2 5 6 2 2" xfId="59497"/>
    <cellStyle name="Comma 3 4 2 2 5 6 3" xfId="46900"/>
    <cellStyle name="Comma 3 4 2 2 5 6 4" xfId="36886"/>
    <cellStyle name="Comma 3 4 2 2 5 7" xfId="16045"/>
    <cellStyle name="Comma 3 4 2 2 5 7 2" xfId="51261"/>
    <cellStyle name="Comma 3 4 2 2 5 7 3" xfId="28650"/>
    <cellStyle name="Comma 3 4 2 2 5 8" xfId="14267"/>
    <cellStyle name="Comma 3 4 2 2 5 8 2" xfId="49485"/>
    <cellStyle name="Comma 3 4 2 2 5 9" xfId="38664"/>
    <cellStyle name="Comma 3 4 2 2 6" xfId="2538"/>
    <cellStyle name="Comma 3 4 2 2 6 10" xfId="26065"/>
    <cellStyle name="Comma 3 4 2 2 6 11" xfId="60469"/>
    <cellStyle name="Comma 3 4 2 2 6 2" xfId="4365"/>
    <cellStyle name="Comma 3 4 2 2 6 2 2" xfId="17012"/>
    <cellStyle name="Comma 3 4 2 2 6 2 2 2" xfId="52228"/>
    <cellStyle name="Comma 3 4 2 2 6 2 3" xfId="39631"/>
    <cellStyle name="Comma 3 4 2 2 6 2 4" xfId="29617"/>
    <cellStyle name="Comma 3 4 2 2 6 3" xfId="5835"/>
    <cellStyle name="Comma 3 4 2 2 6 3 2" xfId="18466"/>
    <cellStyle name="Comma 3 4 2 2 6 3 2 2" xfId="53682"/>
    <cellStyle name="Comma 3 4 2 2 6 3 3" xfId="41085"/>
    <cellStyle name="Comma 3 4 2 2 6 3 4" xfId="31071"/>
    <cellStyle name="Comma 3 4 2 2 6 4" xfId="7294"/>
    <cellStyle name="Comma 3 4 2 2 6 4 2" xfId="19920"/>
    <cellStyle name="Comma 3 4 2 2 6 4 2 2" xfId="55136"/>
    <cellStyle name="Comma 3 4 2 2 6 4 3" xfId="42539"/>
    <cellStyle name="Comma 3 4 2 2 6 4 4" xfId="32525"/>
    <cellStyle name="Comma 3 4 2 2 6 5" xfId="9075"/>
    <cellStyle name="Comma 3 4 2 2 6 5 2" xfId="21696"/>
    <cellStyle name="Comma 3 4 2 2 6 5 2 2" xfId="56912"/>
    <cellStyle name="Comma 3 4 2 2 6 5 3" xfId="44315"/>
    <cellStyle name="Comma 3 4 2 2 6 5 4" xfId="34301"/>
    <cellStyle name="Comma 3 4 2 2 6 6" xfId="10869"/>
    <cellStyle name="Comma 3 4 2 2 6 6 2" xfId="23472"/>
    <cellStyle name="Comma 3 4 2 2 6 6 2 2" xfId="58688"/>
    <cellStyle name="Comma 3 4 2 2 6 6 3" xfId="46091"/>
    <cellStyle name="Comma 3 4 2 2 6 6 4" xfId="36077"/>
    <cellStyle name="Comma 3 4 2 2 6 7" xfId="15236"/>
    <cellStyle name="Comma 3 4 2 2 6 7 2" xfId="50452"/>
    <cellStyle name="Comma 3 4 2 2 6 7 3" xfId="27841"/>
    <cellStyle name="Comma 3 4 2 2 6 8" xfId="13458"/>
    <cellStyle name="Comma 3 4 2 2 6 8 2" xfId="48676"/>
    <cellStyle name="Comma 3 4 2 2 6 9" xfId="37855"/>
    <cellStyle name="Comma 3 4 2 2 7" xfId="3702"/>
    <cellStyle name="Comma 3 4 2 2 7 2" xfId="8426"/>
    <cellStyle name="Comma 3 4 2 2 7 2 2" xfId="21052"/>
    <cellStyle name="Comma 3 4 2 2 7 2 2 2" xfId="56268"/>
    <cellStyle name="Comma 3 4 2 2 7 2 3" xfId="43671"/>
    <cellStyle name="Comma 3 4 2 2 7 2 4" xfId="33657"/>
    <cellStyle name="Comma 3 4 2 2 7 3" xfId="10207"/>
    <cellStyle name="Comma 3 4 2 2 7 3 2" xfId="22828"/>
    <cellStyle name="Comma 3 4 2 2 7 3 2 2" xfId="58044"/>
    <cellStyle name="Comma 3 4 2 2 7 3 3" xfId="45447"/>
    <cellStyle name="Comma 3 4 2 2 7 3 4" xfId="35433"/>
    <cellStyle name="Comma 3 4 2 2 7 4" xfId="12003"/>
    <cellStyle name="Comma 3 4 2 2 7 4 2" xfId="24604"/>
    <cellStyle name="Comma 3 4 2 2 7 4 2 2" xfId="59820"/>
    <cellStyle name="Comma 3 4 2 2 7 4 3" xfId="47223"/>
    <cellStyle name="Comma 3 4 2 2 7 4 4" xfId="37209"/>
    <cellStyle name="Comma 3 4 2 2 7 5" xfId="16368"/>
    <cellStyle name="Comma 3 4 2 2 7 5 2" xfId="51584"/>
    <cellStyle name="Comma 3 4 2 2 7 5 3" xfId="28973"/>
    <cellStyle name="Comma 3 4 2 2 7 6" xfId="14590"/>
    <cellStyle name="Comma 3 4 2 2 7 6 2" xfId="49808"/>
    <cellStyle name="Comma 3 4 2 2 7 7" xfId="38987"/>
    <cellStyle name="Comma 3 4 2 2 7 8" xfId="27197"/>
    <cellStyle name="Comma 3 4 2 2 8" xfId="4038"/>
    <cellStyle name="Comma 3 4 2 2 8 2" xfId="16690"/>
    <cellStyle name="Comma 3 4 2 2 8 2 2" xfId="51906"/>
    <cellStyle name="Comma 3 4 2 2 8 2 3" xfId="29295"/>
    <cellStyle name="Comma 3 4 2 2 8 3" xfId="13136"/>
    <cellStyle name="Comma 3 4 2 2 8 3 2" xfId="48354"/>
    <cellStyle name="Comma 3 4 2 2 8 4" xfId="39309"/>
    <cellStyle name="Comma 3 4 2 2 8 5" xfId="25743"/>
    <cellStyle name="Comma 3 4 2 2 9" xfId="5513"/>
    <cellStyle name="Comma 3 4 2 2 9 2" xfId="18144"/>
    <cellStyle name="Comma 3 4 2 2 9 2 2" xfId="53360"/>
    <cellStyle name="Comma 3 4 2 2 9 3" xfId="40763"/>
    <cellStyle name="Comma 3 4 2 2 9 4" xfId="30749"/>
    <cellStyle name="Comma 3 4 2 3" xfId="2278"/>
    <cellStyle name="Comma 3 4 2 3 10" xfId="10450"/>
    <cellStyle name="Comma 3 4 2 3 10 2" xfId="23066"/>
    <cellStyle name="Comma 3 4 2 3 10 2 2" xfId="58282"/>
    <cellStyle name="Comma 3 4 2 3 10 3" xfId="45685"/>
    <cellStyle name="Comma 3 4 2 3 10 4" xfId="35671"/>
    <cellStyle name="Comma 3 4 2 3 11" xfId="14994"/>
    <cellStyle name="Comma 3 4 2 3 11 2" xfId="50210"/>
    <cellStyle name="Comma 3 4 2 3 11 3" xfId="27599"/>
    <cellStyle name="Comma 3 4 2 3 12" xfId="12407"/>
    <cellStyle name="Comma 3 4 2 3 12 2" xfId="47625"/>
    <cellStyle name="Comma 3 4 2 3 13" xfId="37613"/>
    <cellStyle name="Comma 3 4 2 3 14" xfId="25014"/>
    <cellStyle name="Comma 3 4 2 3 15" xfId="60227"/>
    <cellStyle name="Comma 3 4 2 3 2" xfId="3129"/>
    <cellStyle name="Comma 3 4 2 3 2 10" xfId="25498"/>
    <cellStyle name="Comma 3 4 2 3 2 11" xfId="61033"/>
    <cellStyle name="Comma 3 4 2 3 2 2" xfId="4929"/>
    <cellStyle name="Comma 3 4 2 3 2 2 2" xfId="17576"/>
    <cellStyle name="Comma 3 4 2 3 2 2 2 2" xfId="52792"/>
    <cellStyle name="Comma 3 4 2 3 2 2 2 3" xfId="30181"/>
    <cellStyle name="Comma 3 4 2 3 2 2 3" xfId="14022"/>
    <cellStyle name="Comma 3 4 2 3 2 2 3 2" xfId="49240"/>
    <cellStyle name="Comma 3 4 2 3 2 2 4" xfId="40195"/>
    <cellStyle name="Comma 3 4 2 3 2 2 5" xfId="26629"/>
    <cellStyle name="Comma 3 4 2 3 2 3" xfId="6399"/>
    <cellStyle name="Comma 3 4 2 3 2 3 2" xfId="19030"/>
    <cellStyle name="Comma 3 4 2 3 2 3 2 2" xfId="54246"/>
    <cellStyle name="Comma 3 4 2 3 2 3 3" xfId="41649"/>
    <cellStyle name="Comma 3 4 2 3 2 3 4" xfId="31635"/>
    <cellStyle name="Comma 3 4 2 3 2 4" xfId="7858"/>
    <cellStyle name="Comma 3 4 2 3 2 4 2" xfId="20484"/>
    <cellStyle name="Comma 3 4 2 3 2 4 2 2" xfId="55700"/>
    <cellStyle name="Comma 3 4 2 3 2 4 3" xfId="43103"/>
    <cellStyle name="Comma 3 4 2 3 2 4 4" xfId="33089"/>
    <cellStyle name="Comma 3 4 2 3 2 5" xfId="9639"/>
    <cellStyle name="Comma 3 4 2 3 2 5 2" xfId="22260"/>
    <cellStyle name="Comma 3 4 2 3 2 5 2 2" xfId="57476"/>
    <cellStyle name="Comma 3 4 2 3 2 5 3" xfId="44879"/>
    <cellStyle name="Comma 3 4 2 3 2 5 4" xfId="34865"/>
    <cellStyle name="Comma 3 4 2 3 2 6" xfId="11433"/>
    <cellStyle name="Comma 3 4 2 3 2 6 2" xfId="24036"/>
    <cellStyle name="Comma 3 4 2 3 2 6 2 2" xfId="59252"/>
    <cellStyle name="Comma 3 4 2 3 2 6 3" xfId="46655"/>
    <cellStyle name="Comma 3 4 2 3 2 6 4" xfId="36641"/>
    <cellStyle name="Comma 3 4 2 3 2 7" xfId="15800"/>
    <cellStyle name="Comma 3 4 2 3 2 7 2" xfId="51016"/>
    <cellStyle name="Comma 3 4 2 3 2 7 3" xfId="28405"/>
    <cellStyle name="Comma 3 4 2 3 2 8" xfId="12891"/>
    <cellStyle name="Comma 3 4 2 3 2 8 2" xfId="48109"/>
    <cellStyle name="Comma 3 4 2 3 2 9" xfId="38419"/>
    <cellStyle name="Comma 3 4 2 3 3" xfId="3458"/>
    <cellStyle name="Comma 3 4 2 3 3 10" xfId="26954"/>
    <cellStyle name="Comma 3 4 2 3 3 11" xfId="61358"/>
    <cellStyle name="Comma 3 4 2 3 3 2" xfId="5254"/>
    <cellStyle name="Comma 3 4 2 3 3 2 2" xfId="17901"/>
    <cellStyle name="Comma 3 4 2 3 3 2 2 2" xfId="53117"/>
    <cellStyle name="Comma 3 4 2 3 3 2 3" xfId="40520"/>
    <cellStyle name="Comma 3 4 2 3 3 2 4" xfId="30506"/>
    <cellStyle name="Comma 3 4 2 3 3 3" xfId="6724"/>
    <cellStyle name="Comma 3 4 2 3 3 3 2" xfId="19355"/>
    <cellStyle name="Comma 3 4 2 3 3 3 2 2" xfId="54571"/>
    <cellStyle name="Comma 3 4 2 3 3 3 3" xfId="41974"/>
    <cellStyle name="Comma 3 4 2 3 3 3 4" xfId="31960"/>
    <cellStyle name="Comma 3 4 2 3 3 4" xfId="8183"/>
    <cellStyle name="Comma 3 4 2 3 3 4 2" xfId="20809"/>
    <cellStyle name="Comma 3 4 2 3 3 4 2 2" xfId="56025"/>
    <cellStyle name="Comma 3 4 2 3 3 4 3" xfId="43428"/>
    <cellStyle name="Comma 3 4 2 3 3 4 4" xfId="33414"/>
    <cellStyle name="Comma 3 4 2 3 3 5" xfId="9964"/>
    <cellStyle name="Comma 3 4 2 3 3 5 2" xfId="22585"/>
    <cellStyle name="Comma 3 4 2 3 3 5 2 2" xfId="57801"/>
    <cellStyle name="Comma 3 4 2 3 3 5 3" xfId="45204"/>
    <cellStyle name="Comma 3 4 2 3 3 5 4" xfId="35190"/>
    <cellStyle name="Comma 3 4 2 3 3 6" xfId="11758"/>
    <cellStyle name="Comma 3 4 2 3 3 6 2" xfId="24361"/>
    <cellStyle name="Comma 3 4 2 3 3 6 2 2" xfId="59577"/>
    <cellStyle name="Comma 3 4 2 3 3 6 3" xfId="46980"/>
    <cellStyle name="Comma 3 4 2 3 3 6 4" xfId="36966"/>
    <cellStyle name="Comma 3 4 2 3 3 7" xfId="16125"/>
    <cellStyle name="Comma 3 4 2 3 3 7 2" xfId="51341"/>
    <cellStyle name="Comma 3 4 2 3 3 7 3" xfId="28730"/>
    <cellStyle name="Comma 3 4 2 3 3 8" xfId="14347"/>
    <cellStyle name="Comma 3 4 2 3 3 8 2" xfId="49565"/>
    <cellStyle name="Comma 3 4 2 3 3 9" xfId="38744"/>
    <cellStyle name="Comma 3 4 2 3 4" xfId="2619"/>
    <cellStyle name="Comma 3 4 2 3 4 10" xfId="26145"/>
    <cellStyle name="Comma 3 4 2 3 4 11" xfId="60549"/>
    <cellStyle name="Comma 3 4 2 3 4 2" xfId="4445"/>
    <cellStyle name="Comma 3 4 2 3 4 2 2" xfId="17092"/>
    <cellStyle name="Comma 3 4 2 3 4 2 2 2" xfId="52308"/>
    <cellStyle name="Comma 3 4 2 3 4 2 3" xfId="39711"/>
    <cellStyle name="Comma 3 4 2 3 4 2 4" xfId="29697"/>
    <cellStyle name="Comma 3 4 2 3 4 3" xfId="5915"/>
    <cellStyle name="Comma 3 4 2 3 4 3 2" xfId="18546"/>
    <cellStyle name="Comma 3 4 2 3 4 3 2 2" xfId="53762"/>
    <cellStyle name="Comma 3 4 2 3 4 3 3" xfId="41165"/>
    <cellStyle name="Comma 3 4 2 3 4 3 4" xfId="31151"/>
    <cellStyle name="Comma 3 4 2 3 4 4" xfId="7374"/>
    <cellStyle name="Comma 3 4 2 3 4 4 2" xfId="20000"/>
    <cellStyle name="Comma 3 4 2 3 4 4 2 2" xfId="55216"/>
    <cellStyle name="Comma 3 4 2 3 4 4 3" xfId="42619"/>
    <cellStyle name="Comma 3 4 2 3 4 4 4" xfId="32605"/>
    <cellStyle name="Comma 3 4 2 3 4 5" xfId="9155"/>
    <cellStyle name="Comma 3 4 2 3 4 5 2" xfId="21776"/>
    <cellStyle name="Comma 3 4 2 3 4 5 2 2" xfId="56992"/>
    <cellStyle name="Comma 3 4 2 3 4 5 3" xfId="44395"/>
    <cellStyle name="Comma 3 4 2 3 4 5 4" xfId="34381"/>
    <cellStyle name="Comma 3 4 2 3 4 6" xfId="10949"/>
    <cellStyle name="Comma 3 4 2 3 4 6 2" xfId="23552"/>
    <cellStyle name="Comma 3 4 2 3 4 6 2 2" xfId="58768"/>
    <cellStyle name="Comma 3 4 2 3 4 6 3" xfId="46171"/>
    <cellStyle name="Comma 3 4 2 3 4 6 4" xfId="36157"/>
    <cellStyle name="Comma 3 4 2 3 4 7" xfId="15316"/>
    <cellStyle name="Comma 3 4 2 3 4 7 2" xfId="50532"/>
    <cellStyle name="Comma 3 4 2 3 4 7 3" xfId="27921"/>
    <cellStyle name="Comma 3 4 2 3 4 8" xfId="13538"/>
    <cellStyle name="Comma 3 4 2 3 4 8 2" xfId="48756"/>
    <cellStyle name="Comma 3 4 2 3 4 9" xfId="37935"/>
    <cellStyle name="Comma 3 4 2 3 5" xfId="3783"/>
    <cellStyle name="Comma 3 4 2 3 5 2" xfId="8506"/>
    <cellStyle name="Comma 3 4 2 3 5 2 2" xfId="21132"/>
    <cellStyle name="Comma 3 4 2 3 5 2 2 2" xfId="56348"/>
    <cellStyle name="Comma 3 4 2 3 5 2 3" xfId="43751"/>
    <cellStyle name="Comma 3 4 2 3 5 2 4" xfId="33737"/>
    <cellStyle name="Comma 3 4 2 3 5 3" xfId="10287"/>
    <cellStyle name="Comma 3 4 2 3 5 3 2" xfId="22908"/>
    <cellStyle name="Comma 3 4 2 3 5 3 2 2" xfId="58124"/>
    <cellStyle name="Comma 3 4 2 3 5 3 3" xfId="45527"/>
    <cellStyle name="Comma 3 4 2 3 5 3 4" xfId="35513"/>
    <cellStyle name="Comma 3 4 2 3 5 4" xfId="12083"/>
    <cellStyle name="Comma 3 4 2 3 5 4 2" xfId="24684"/>
    <cellStyle name="Comma 3 4 2 3 5 4 2 2" xfId="59900"/>
    <cellStyle name="Comma 3 4 2 3 5 4 3" xfId="47303"/>
    <cellStyle name="Comma 3 4 2 3 5 4 4" xfId="37289"/>
    <cellStyle name="Comma 3 4 2 3 5 5" xfId="16448"/>
    <cellStyle name="Comma 3 4 2 3 5 5 2" xfId="51664"/>
    <cellStyle name="Comma 3 4 2 3 5 5 3" xfId="29053"/>
    <cellStyle name="Comma 3 4 2 3 5 6" xfId="14670"/>
    <cellStyle name="Comma 3 4 2 3 5 6 2" xfId="49888"/>
    <cellStyle name="Comma 3 4 2 3 5 7" xfId="39067"/>
    <cellStyle name="Comma 3 4 2 3 5 8" xfId="27277"/>
    <cellStyle name="Comma 3 4 2 3 6" xfId="4123"/>
    <cellStyle name="Comma 3 4 2 3 6 2" xfId="16770"/>
    <cellStyle name="Comma 3 4 2 3 6 2 2" xfId="51986"/>
    <cellStyle name="Comma 3 4 2 3 6 2 3" xfId="29375"/>
    <cellStyle name="Comma 3 4 2 3 6 3" xfId="13216"/>
    <cellStyle name="Comma 3 4 2 3 6 3 2" xfId="48434"/>
    <cellStyle name="Comma 3 4 2 3 6 4" xfId="39389"/>
    <cellStyle name="Comma 3 4 2 3 6 5" xfId="25823"/>
    <cellStyle name="Comma 3 4 2 3 7" xfId="5593"/>
    <cellStyle name="Comma 3 4 2 3 7 2" xfId="18224"/>
    <cellStyle name="Comma 3 4 2 3 7 2 2" xfId="53440"/>
    <cellStyle name="Comma 3 4 2 3 7 3" xfId="40843"/>
    <cellStyle name="Comma 3 4 2 3 7 4" xfId="30829"/>
    <cellStyle name="Comma 3 4 2 3 8" xfId="7052"/>
    <cellStyle name="Comma 3 4 2 3 8 2" xfId="19678"/>
    <cellStyle name="Comma 3 4 2 3 8 2 2" xfId="54894"/>
    <cellStyle name="Comma 3 4 2 3 8 3" xfId="42297"/>
    <cellStyle name="Comma 3 4 2 3 8 4" xfId="32283"/>
    <cellStyle name="Comma 3 4 2 3 9" xfId="8833"/>
    <cellStyle name="Comma 3 4 2 3 9 2" xfId="21454"/>
    <cellStyle name="Comma 3 4 2 3 9 2 2" xfId="56670"/>
    <cellStyle name="Comma 3 4 2 3 9 3" xfId="44073"/>
    <cellStyle name="Comma 3 4 2 3 9 4" xfId="34059"/>
    <cellStyle name="Comma 3 4 2 4" xfId="2957"/>
    <cellStyle name="Comma 3 4 2 4 10" xfId="25337"/>
    <cellStyle name="Comma 3 4 2 4 11" xfId="60872"/>
    <cellStyle name="Comma 3 4 2 4 2" xfId="4768"/>
    <cellStyle name="Comma 3 4 2 4 2 2" xfId="17415"/>
    <cellStyle name="Comma 3 4 2 4 2 2 2" xfId="52631"/>
    <cellStyle name="Comma 3 4 2 4 2 2 3" xfId="30020"/>
    <cellStyle name="Comma 3 4 2 4 2 3" xfId="13861"/>
    <cellStyle name="Comma 3 4 2 4 2 3 2" xfId="49079"/>
    <cellStyle name="Comma 3 4 2 4 2 4" xfId="40034"/>
    <cellStyle name="Comma 3 4 2 4 2 5" xfId="26468"/>
    <cellStyle name="Comma 3 4 2 4 3" xfId="6238"/>
    <cellStyle name="Comma 3 4 2 4 3 2" xfId="18869"/>
    <cellStyle name="Comma 3 4 2 4 3 2 2" xfId="54085"/>
    <cellStyle name="Comma 3 4 2 4 3 3" xfId="41488"/>
    <cellStyle name="Comma 3 4 2 4 3 4" xfId="31474"/>
    <cellStyle name="Comma 3 4 2 4 4" xfId="7697"/>
    <cellStyle name="Comma 3 4 2 4 4 2" xfId="20323"/>
    <cellStyle name="Comma 3 4 2 4 4 2 2" xfId="55539"/>
    <cellStyle name="Comma 3 4 2 4 4 3" xfId="42942"/>
    <cellStyle name="Comma 3 4 2 4 4 4" xfId="32928"/>
    <cellStyle name="Comma 3 4 2 4 5" xfId="9478"/>
    <cellStyle name="Comma 3 4 2 4 5 2" xfId="22099"/>
    <cellStyle name="Comma 3 4 2 4 5 2 2" xfId="57315"/>
    <cellStyle name="Comma 3 4 2 4 5 3" xfId="44718"/>
    <cellStyle name="Comma 3 4 2 4 5 4" xfId="34704"/>
    <cellStyle name="Comma 3 4 2 4 6" xfId="11272"/>
    <cellStyle name="Comma 3 4 2 4 6 2" xfId="23875"/>
    <cellStyle name="Comma 3 4 2 4 6 2 2" xfId="59091"/>
    <cellStyle name="Comma 3 4 2 4 6 3" xfId="46494"/>
    <cellStyle name="Comma 3 4 2 4 6 4" xfId="36480"/>
    <cellStyle name="Comma 3 4 2 4 7" xfId="15639"/>
    <cellStyle name="Comma 3 4 2 4 7 2" xfId="50855"/>
    <cellStyle name="Comma 3 4 2 4 7 3" xfId="28244"/>
    <cellStyle name="Comma 3 4 2 4 8" xfId="12730"/>
    <cellStyle name="Comma 3 4 2 4 8 2" xfId="47948"/>
    <cellStyle name="Comma 3 4 2 4 9" xfId="38258"/>
    <cellStyle name="Comma 3 4 2 5" xfId="2792"/>
    <cellStyle name="Comma 3 4 2 5 10" xfId="25184"/>
    <cellStyle name="Comma 3 4 2 5 11" xfId="60719"/>
    <cellStyle name="Comma 3 4 2 5 2" xfId="4615"/>
    <cellStyle name="Comma 3 4 2 5 2 2" xfId="17262"/>
    <cellStyle name="Comma 3 4 2 5 2 2 2" xfId="52478"/>
    <cellStyle name="Comma 3 4 2 5 2 2 3" xfId="29867"/>
    <cellStyle name="Comma 3 4 2 5 2 3" xfId="13708"/>
    <cellStyle name="Comma 3 4 2 5 2 3 2" xfId="48926"/>
    <cellStyle name="Comma 3 4 2 5 2 4" xfId="39881"/>
    <cellStyle name="Comma 3 4 2 5 2 5" xfId="26315"/>
    <cellStyle name="Comma 3 4 2 5 3" xfId="6085"/>
    <cellStyle name="Comma 3 4 2 5 3 2" xfId="18716"/>
    <cellStyle name="Comma 3 4 2 5 3 2 2" xfId="53932"/>
    <cellStyle name="Comma 3 4 2 5 3 3" xfId="41335"/>
    <cellStyle name="Comma 3 4 2 5 3 4" xfId="31321"/>
    <cellStyle name="Comma 3 4 2 5 4" xfId="7544"/>
    <cellStyle name="Comma 3 4 2 5 4 2" xfId="20170"/>
    <cellStyle name="Comma 3 4 2 5 4 2 2" xfId="55386"/>
    <cellStyle name="Comma 3 4 2 5 4 3" xfId="42789"/>
    <cellStyle name="Comma 3 4 2 5 4 4" xfId="32775"/>
    <cellStyle name="Comma 3 4 2 5 5" xfId="9325"/>
    <cellStyle name="Comma 3 4 2 5 5 2" xfId="21946"/>
    <cellStyle name="Comma 3 4 2 5 5 2 2" xfId="57162"/>
    <cellStyle name="Comma 3 4 2 5 5 3" xfId="44565"/>
    <cellStyle name="Comma 3 4 2 5 5 4" xfId="34551"/>
    <cellStyle name="Comma 3 4 2 5 6" xfId="11119"/>
    <cellStyle name="Comma 3 4 2 5 6 2" xfId="23722"/>
    <cellStyle name="Comma 3 4 2 5 6 2 2" xfId="58938"/>
    <cellStyle name="Comma 3 4 2 5 6 3" xfId="46341"/>
    <cellStyle name="Comma 3 4 2 5 6 4" xfId="36327"/>
    <cellStyle name="Comma 3 4 2 5 7" xfId="15486"/>
    <cellStyle name="Comma 3 4 2 5 7 2" xfId="50702"/>
    <cellStyle name="Comma 3 4 2 5 7 3" xfId="28091"/>
    <cellStyle name="Comma 3 4 2 5 8" xfId="12577"/>
    <cellStyle name="Comma 3 4 2 5 8 2" xfId="47795"/>
    <cellStyle name="Comma 3 4 2 5 9" xfId="38105"/>
    <cellStyle name="Comma 3 4 2 6" xfId="3306"/>
    <cellStyle name="Comma 3 4 2 6 10" xfId="26802"/>
    <cellStyle name="Comma 3 4 2 6 11" xfId="61206"/>
    <cellStyle name="Comma 3 4 2 6 2" xfId="5102"/>
    <cellStyle name="Comma 3 4 2 6 2 2" xfId="17749"/>
    <cellStyle name="Comma 3 4 2 6 2 2 2" xfId="52965"/>
    <cellStyle name="Comma 3 4 2 6 2 3" xfId="40368"/>
    <cellStyle name="Comma 3 4 2 6 2 4" xfId="30354"/>
    <cellStyle name="Comma 3 4 2 6 3" xfId="6572"/>
    <cellStyle name="Comma 3 4 2 6 3 2" xfId="19203"/>
    <cellStyle name="Comma 3 4 2 6 3 2 2" xfId="54419"/>
    <cellStyle name="Comma 3 4 2 6 3 3" xfId="41822"/>
    <cellStyle name="Comma 3 4 2 6 3 4" xfId="31808"/>
    <cellStyle name="Comma 3 4 2 6 4" xfId="8031"/>
    <cellStyle name="Comma 3 4 2 6 4 2" xfId="20657"/>
    <cellStyle name="Comma 3 4 2 6 4 2 2" xfId="55873"/>
    <cellStyle name="Comma 3 4 2 6 4 3" xfId="43276"/>
    <cellStyle name="Comma 3 4 2 6 4 4" xfId="33262"/>
    <cellStyle name="Comma 3 4 2 6 5" xfId="9812"/>
    <cellStyle name="Comma 3 4 2 6 5 2" xfId="22433"/>
    <cellStyle name="Comma 3 4 2 6 5 2 2" xfId="57649"/>
    <cellStyle name="Comma 3 4 2 6 5 3" xfId="45052"/>
    <cellStyle name="Comma 3 4 2 6 5 4" xfId="35038"/>
    <cellStyle name="Comma 3 4 2 6 6" xfId="11606"/>
    <cellStyle name="Comma 3 4 2 6 6 2" xfId="24209"/>
    <cellStyle name="Comma 3 4 2 6 6 2 2" xfId="59425"/>
    <cellStyle name="Comma 3 4 2 6 6 3" xfId="46828"/>
    <cellStyle name="Comma 3 4 2 6 6 4" xfId="36814"/>
    <cellStyle name="Comma 3 4 2 6 7" xfId="15973"/>
    <cellStyle name="Comma 3 4 2 6 7 2" xfId="51189"/>
    <cellStyle name="Comma 3 4 2 6 7 3" xfId="28578"/>
    <cellStyle name="Comma 3 4 2 6 8" xfId="14195"/>
    <cellStyle name="Comma 3 4 2 6 8 2" xfId="49413"/>
    <cellStyle name="Comma 3 4 2 6 9" xfId="38592"/>
    <cellStyle name="Comma 3 4 2 7" xfId="2462"/>
    <cellStyle name="Comma 3 4 2 7 10" xfId="25993"/>
    <cellStyle name="Comma 3 4 2 7 11" xfId="60397"/>
    <cellStyle name="Comma 3 4 2 7 2" xfId="4293"/>
    <cellStyle name="Comma 3 4 2 7 2 2" xfId="16940"/>
    <cellStyle name="Comma 3 4 2 7 2 2 2" xfId="52156"/>
    <cellStyle name="Comma 3 4 2 7 2 3" xfId="39559"/>
    <cellStyle name="Comma 3 4 2 7 2 4" xfId="29545"/>
    <cellStyle name="Comma 3 4 2 7 3" xfId="5763"/>
    <cellStyle name="Comma 3 4 2 7 3 2" xfId="18394"/>
    <cellStyle name="Comma 3 4 2 7 3 2 2" xfId="53610"/>
    <cellStyle name="Comma 3 4 2 7 3 3" xfId="41013"/>
    <cellStyle name="Comma 3 4 2 7 3 4" xfId="30999"/>
    <cellStyle name="Comma 3 4 2 7 4" xfId="7222"/>
    <cellStyle name="Comma 3 4 2 7 4 2" xfId="19848"/>
    <cellStyle name="Comma 3 4 2 7 4 2 2" xfId="55064"/>
    <cellStyle name="Comma 3 4 2 7 4 3" xfId="42467"/>
    <cellStyle name="Comma 3 4 2 7 4 4" xfId="32453"/>
    <cellStyle name="Comma 3 4 2 7 5" xfId="9003"/>
    <cellStyle name="Comma 3 4 2 7 5 2" xfId="21624"/>
    <cellStyle name="Comma 3 4 2 7 5 2 2" xfId="56840"/>
    <cellStyle name="Comma 3 4 2 7 5 3" xfId="44243"/>
    <cellStyle name="Comma 3 4 2 7 5 4" xfId="34229"/>
    <cellStyle name="Comma 3 4 2 7 6" xfId="10797"/>
    <cellStyle name="Comma 3 4 2 7 6 2" xfId="23400"/>
    <cellStyle name="Comma 3 4 2 7 6 2 2" xfId="58616"/>
    <cellStyle name="Comma 3 4 2 7 6 3" xfId="46019"/>
    <cellStyle name="Comma 3 4 2 7 6 4" xfId="36005"/>
    <cellStyle name="Comma 3 4 2 7 7" xfId="15164"/>
    <cellStyle name="Comma 3 4 2 7 7 2" xfId="50380"/>
    <cellStyle name="Comma 3 4 2 7 7 3" xfId="27769"/>
    <cellStyle name="Comma 3 4 2 7 8" xfId="13386"/>
    <cellStyle name="Comma 3 4 2 7 8 2" xfId="48604"/>
    <cellStyle name="Comma 3 4 2 7 9" xfId="37783"/>
    <cellStyle name="Comma 3 4 2 8" xfId="3630"/>
    <cellStyle name="Comma 3 4 2 8 2" xfId="8354"/>
    <cellStyle name="Comma 3 4 2 8 2 2" xfId="20980"/>
    <cellStyle name="Comma 3 4 2 8 2 2 2" xfId="56196"/>
    <cellStyle name="Comma 3 4 2 8 2 3" xfId="43599"/>
    <cellStyle name="Comma 3 4 2 8 2 4" xfId="33585"/>
    <cellStyle name="Comma 3 4 2 8 3" xfId="10135"/>
    <cellStyle name="Comma 3 4 2 8 3 2" xfId="22756"/>
    <cellStyle name="Comma 3 4 2 8 3 2 2" xfId="57972"/>
    <cellStyle name="Comma 3 4 2 8 3 3" xfId="45375"/>
    <cellStyle name="Comma 3 4 2 8 3 4" xfId="35361"/>
    <cellStyle name="Comma 3 4 2 8 4" xfId="11931"/>
    <cellStyle name="Comma 3 4 2 8 4 2" xfId="24532"/>
    <cellStyle name="Comma 3 4 2 8 4 2 2" xfId="59748"/>
    <cellStyle name="Comma 3 4 2 8 4 3" xfId="47151"/>
    <cellStyle name="Comma 3 4 2 8 4 4" xfId="37137"/>
    <cellStyle name="Comma 3 4 2 8 5" xfId="16296"/>
    <cellStyle name="Comma 3 4 2 8 5 2" xfId="51512"/>
    <cellStyle name="Comma 3 4 2 8 5 3" xfId="28901"/>
    <cellStyle name="Comma 3 4 2 8 6" xfId="14518"/>
    <cellStyle name="Comma 3 4 2 8 6 2" xfId="49736"/>
    <cellStyle name="Comma 3 4 2 8 7" xfId="38915"/>
    <cellStyle name="Comma 3 4 2 8 8" xfId="27125"/>
    <cellStyle name="Comma 3 4 2 9" xfId="3956"/>
    <cellStyle name="Comma 3 4 2 9 2" xfId="16618"/>
    <cellStyle name="Comma 3 4 2 9 2 2" xfId="51834"/>
    <cellStyle name="Comma 3 4 2 9 2 3" xfId="29223"/>
    <cellStyle name="Comma 3 4 2 9 3" xfId="13064"/>
    <cellStyle name="Comma 3 4 2 9 3 2" xfId="48282"/>
    <cellStyle name="Comma 3 4 2 9 4" xfId="39237"/>
    <cellStyle name="Comma 3 4 2 9 5" xfId="25671"/>
    <cellStyle name="Comma 3 4 3" xfId="142"/>
    <cellStyle name="Comma 3 5" xfId="13"/>
    <cellStyle name="Comma 3 5 2" xfId="143"/>
    <cellStyle name="Comma 3 5 2 10" xfId="3957"/>
    <cellStyle name="Comma 3 5 2 10 2" xfId="16619"/>
    <cellStyle name="Comma 3 5 2 10 2 2" xfId="51835"/>
    <cellStyle name="Comma 3 5 2 10 2 3" xfId="29224"/>
    <cellStyle name="Comma 3 5 2 10 3" xfId="13065"/>
    <cellStyle name="Comma 3 5 2 10 3 2" xfId="48283"/>
    <cellStyle name="Comma 3 5 2 10 4" xfId="39238"/>
    <cellStyle name="Comma 3 5 2 10 5" xfId="25672"/>
    <cellStyle name="Comma 3 5 2 11" xfId="5442"/>
    <cellStyle name="Comma 3 5 2 11 2" xfId="18073"/>
    <cellStyle name="Comma 3 5 2 11 2 2" xfId="53289"/>
    <cellStyle name="Comma 3 5 2 11 3" xfId="40692"/>
    <cellStyle name="Comma 3 5 2 11 4" xfId="30678"/>
    <cellStyle name="Comma 3 5 2 12" xfId="6898"/>
    <cellStyle name="Comma 3 5 2 12 2" xfId="19527"/>
    <cellStyle name="Comma 3 5 2 12 2 2" xfId="54743"/>
    <cellStyle name="Comma 3 5 2 12 3" xfId="42146"/>
    <cellStyle name="Comma 3 5 2 12 4" xfId="32132"/>
    <cellStyle name="Comma 3 5 2 13" xfId="8680"/>
    <cellStyle name="Comma 3 5 2 13 2" xfId="21303"/>
    <cellStyle name="Comma 3 5 2 13 2 2" xfId="56519"/>
    <cellStyle name="Comma 3 5 2 13 3" xfId="43922"/>
    <cellStyle name="Comma 3 5 2 13 4" xfId="33908"/>
    <cellStyle name="Comma 3 5 2 14" xfId="10451"/>
    <cellStyle name="Comma 3 5 2 14 2" xfId="23067"/>
    <cellStyle name="Comma 3 5 2 14 2 2" xfId="58283"/>
    <cellStyle name="Comma 3 5 2 14 3" xfId="45686"/>
    <cellStyle name="Comma 3 5 2 14 4" xfId="35672"/>
    <cellStyle name="Comma 3 5 2 15" xfId="14842"/>
    <cellStyle name="Comma 3 5 2 15 2" xfId="50059"/>
    <cellStyle name="Comma 3 5 2 15 3" xfId="27448"/>
    <cellStyle name="Comma 3 5 2 16" xfId="12256"/>
    <cellStyle name="Comma 3 5 2 16 2" xfId="47474"/>
    <cellStyle name="Comma 3 5 2 17" xfId="37461"/>
    <cellStyle name="Comma 3 5 2 18" xfId="24863"/>
    <cellStyle name="Comma 3 5 2 19" xfId="60076"/>
    <cellStyle name="Comma 3 5 2 2" xfId="144"/>
    <cellStyle name="Comma 3 5 2 3" xfId="1370"/>
    <cellStyle name="Comma 3 5 2 3 10" xfId="6972"/>
    <cellStyle name="Comma 3 5 2 3 10 2" xfId="19599"/>
    <cellStyle name="Comma 3 5 2 3 10 2 2" xfId="54815"/>
    <cellStyle name="Comma 3 5 2 3 10 3" xfId="42218"/>
    <cellStyle name="Comma 3 5 2 3 10 4" xfId="32204"/>
    <cellStyle name="Comma 3 5 2 3 11" xfId="8753"/>
    <cellStyle name="Comma 3 5 2 3 11 2" xfId="21375"/>
    <cellStyle name="Comma 3 5 2 3 11 2 2" xfId="56591"/>
    <cellStyle name="Comma 3 5 2 3 11 3" xfId="43994"/>
    <cellStyle name="Comma 3 5 2 3 11 4" xfId="33980"/>
    <cellStyle name="Comma 3 5 2 3 12" xfId="10452"/>
    <cellStyle name="Comma 3 5 2 3 12 2" xfId="23068"/>
    <cellStyle name="Comma 3 5 2 3 12 2 2" xfId="58284"/>
    <cellStyle name="Comma 3 5 2 3 12 3" xfId="45687"/>
    <cellStyle name="Comma 3 5 2 3 12 4" xfId="35673"/>
    <cellStyle name="Comma 3 5 2 3 13" xfId="14914"/>
    <cellStyle name="Comma 3 5 2 3 13 2" xfId="50131"/>
    <cellStyle name="Comma 3 5 2 3 13 3" xfId="27520"/>
    <cellStyle name="Comma 3 5 2 3 14" xfId="12328"/>
    <cellStyle name="Comma 3 5 2 3 14 2" xfId="47546"/>
    <cellStyle name="Comma 3 5 2 3 15" xfId="37533"/>
    <cellStyle name="Comma 3 5 2 3 16" xfId="24935"/>
    <cellStyle name="Comma 3 5 2 3 17" xfId="60148"/>
    <cellStyle name="Comma 3 5 2 3 2" xfId="2358"/>
    <cellStyle name="Comma 3 5 2 3 2 10" xfId="10453"/>
    <cellStyle name="Comma 3 5 2 3 2 10 2" xfId="23069"/>
    <cellStyle name="Comma 3 5 2 3 2 10 2 2" xfId="58285"/>
    <cellStyle name="Comma 3 5 2 3 2 10 3" xfId="45688"/>
    <cellStyle name="Comma 3 5 2 3 2 10 4" xfId="35674"/>
    <cellStyle name="Comma 3 5 2 3 2 11" xfId="15069"/>
    <cellStyle name="Comma 3 5 2 3 2 11 2" xfId="50285"/>
    <cellStyle name="Comma 3 5 2 3 2 11 3" xfId="27674"/>
    <cellStyle name="Comma 3 5 2 3 2 12" xfId="12482"/>
    <cellStyle name="Comma 3 5 2 3 2 12 2" xfId="47700"/>
    <cellStyle name="Comma 3 5 2 3 2 13" xfId="37688"/>
    <cellStyle name="Comma 3 5 2 3 2 14" xfId="25089"/>
    <cellStyle name="Comma 3 5 2 3 2 15" xfId="60302"/>
    <cellStyle name="Comma 3 5 2 3 2 2" xfId="3204"/>
    <cellStyle name="Comma 3 5 2 3 2 2 10" xfId="25573"/>
    <cellStyle name="Comma 3 5 2 3 2 2 11" xfId="61108"/>
    <cellStyle name="Comma 3 5 2 3 2 2 2" xfId="5004"/>
    <cellStyle name="Comma 3 5 2 3 2 2 2 2" xfId="17651"/>
    <cellStyle name="Comma 3 5 2 3 2 2 2 2 2" xfId="52867"/>
    <cellStyle name="Comma 3 5 2 3 2 2 2 2 3" xfId="30256"/>
    <cellStyle name="Comma 3 5 2 3 2 2 2 3" xfId="14097"/>
    <cellStyle name="Comma 3 5 2 3 2 2 2 3 2" xfId="49315"/>
    <cellStyle name="Comma 3 5 2 3 2 2 2 4" xfId="40270"/>
    <cellStyle name="Comma 3 5 2 3 2 2 2 5" xfId="26704"/>
    <cellStyle name="Comma 3 5 2 3 2 2 3" xfId="6474"/>
    <cellStyle name="Comma 3 5 2 3 2 2 3 2" xfId="19105"/>
    <cellStyle name="Comma 3 5 2 3 2 2 3 2 2" xfId="54321"/>
    <cellStyle name="Comma 3 5 2 3 2 2 3 3" xfId="41724"/>
    <cellStyle name="Comma 3 5 2 3 2 2 3 4" xfId="31710"/>
    <cellStyle name="Comma 3 5 2 3 2 2 4" xfId="7933"/>
    <cellStyle name="Comma 3 5 2 3 2 2 4 2" xfId="20559"/>
    <cellStyle name="Comma 3 5 2 3 2 2 4 2 2" xfId="55775"/>
    <cellStyle name="Comma 3 5 2 3 2 2 4 3" xfId="43178"/>
    <cellStyle name="Comma 3 5 2 3 2 2 4 4" xfId="33164"/>
    <cellStyle name="Comma 3 5 2 3 2 2 5" xfId="9714"/>
    <cellStyle name="Comma 3 5 2 3 2 2 5 2" xfId="22335"/>
    <cellStyle name="Comma 3 5 2 3 2 2 5 2 2" xfId="57551"/>
    <cellStyle name="Comma 3 5 2 3 2 2 5 3" xfId="44954"/>
    <cellStyle name="Comma 3 5 2 3 2 2 5 4" xfId="34940"/>
    <cellStyle name="Comma 3 5 2 3 2 2 6" xfId="11508"/>
    <cellStyle name="Comma 3 5 2 3 2 2 6 2" xfId="24111"/>
    <cellStyle name="Comma 3 5 2 3 2 2 6 2 2" xfId="59327"/>
    <cellStyle name="Comma 3 5 2 3 2 2 6 3" xfId="46730"/>
    <cellStyle name="Comma 3 5 2 3 2 2 6 4" xfId="36716"/>
    <cellStyle name="Comma 3 5 2 3 2 2 7" xfId="15875"/>
    <cellStyle name="Comma 3 5 2 3 2 2 7 2" xfId="51091"/>
    <cellStyle name="Comma 3 5 2 3 2 2 7 3" xfId="28480"/>
    <cellStyle name="Comma 3 5 2 3 2 2 8" xfId="12966"/>
    <cellStyle name="Comma 3 5 2 3 2 2 8 2" xfId="48184"/>
    <cellStyle name="Comma 3 5 2 3 2 2 9" xfId="38494"/>
    <cellStyle name="Comma 3 5 2 3 2 3" xfId="3533"/>
    <cellStyle name="Comma 3 5 2 3 2 3 10" xfId="27029"/>
    <cellStyle name="Comma 3 5 2 3 2 3 11" xfId="61433"/>
    <cellStyle name="Comma 3 5 2 3 2 3 2" xfId="5329"/>
    <cellStyle name="Comma 3 5 2 3 2 3 2 2" xfId="17976"/>
    <cellStyle name="Comma 3 5 2 3 2 3 2 2 2" xfId="53192"/>
    <cellStyle name="Comma 3 5 2 3 2 3 2 3" xfId="40595"/>
    <cellStyle name="Comma 3 5 2 3 2 3 2 4" xfId="30581"/>
    <cellStyle name="Comma 3 5 2 3 2 3 3" xfId="6799"/>
    <cellStyle name="Comma 3 5 2 3 2 3 3 2" xfId="19430"/>
    <cellStyle name="Comma 3 5 2 3 2 3 3 2 2" xfId="54646"/>
    <cellStyle name="Comma 3 5 2 3 2 3 3 3" xfId="42049"/>
    <cellStyle name="Comma 3 5 2 3 2 3 3 4" xfId="32035"/>
    <cellStyle name="Comma 3 5 2 3 2 3 4" xfId="8258"/>
    <cellStyle name="Comma 3 5 2 3 2 3 4 2" xfId="20884"/>
    <cellStyle name="Comma 3 5 2 3 2 3 4 2 2" xfId="56100"/>
    <cellStyle name="Comma 3 5 2 3 2 3 4 3" xfId="43503"/>
    <cellStyle name="Comma 3 5 2 3 2 3 4 4" xfId="33489"/>
    <cellStyle name="Comma 3 5 2 3 2 3 5" xfId="10039"/>
    <cellStyle name="Comma 3 5 2 3 2 3 5 2" xfId="22660"/>
    <cellStyle name="Comma 3 5 2 3 2 3 5 2 2" xfId="57876"/>
    <cellStyle name="Comma 3 5 2 3 2 3 5 3" xfId="45279"/>
    <cellStyle name="Comma 3 5 2 3 2 3 5 4" xfId="35265"/>
    <cellStyle name="Comma 3 5 2 3 2 3 6" xfId="11833"/>
    <cellStyle name="Comma 3 5 2 3 2 3 6 2" xfId="24436"/>
    <cellStyle name="Comma 3 5 2 3 2 3 6 2 2" xfId="59652"/>
    <cellStyle name="Comma 3 5 2 3 2 3 6 3" xfId="47055"/>
    <cellStyle name="Comma 3 5 2 3 2 3 6 4" xfId="37041"/>
    <cellStyle name="Comma 3 5 2 3 2 3 7" xfId="16200"/>
    <cellStyle name="Comma 3 5 2 3 2 3 7 2" xfId="51416"/>
    <cellStyle name="Comma 3 5 2 3 2 3 7 3" xfId="28805"/>
    <cellStyle name="Comma 3 5 2 3 2 3 8" xfId="14422"/>
    <cellStyle name="Comma 3 5 2 3 2 3 8 2" xfId="49640"/>
    <cellStyle name="Comma 3 5 2 3 2 3 9" xfId="38819"/>
    <cellStyle name="Comma 3 5 2 3 2 4" xfId="2694"/>
    <cellStyle name="Comma 3 5 2 3 2 4 10" xfId="26220"/>
    <cellStyle name="Comma 3 5 2 3 2 4 11" xfId="60624"/>
    <cellStyle name="Comma 3 5 2 3 2 4 2" xfId="4520"/>
    <cellStyle name="Comma 3 5 2 3 2 4 2 2" xfId="17167"/>
    <cellStyle name="Comma 3 5 2 3 2 4 2 2 2" xfId="52383"/>
    <cellStyle name="Comma 3 5 2 3 2 4 2 3" xfId="39786"/>
    <cellStyle name="Comma 3 5 2 3 2 4 2 4" xfId="29772"/>
    <cellStyle name="Comma 3 5 2 3 2 4 3" xfId="5990"/>
    <cellStyle name="Comma 3 5 2 3 2 4 3 2" xfId="18621"/>
    <cellStyle name="Comma 3 5 2 3 2 4 3 2 2" xfId="53837"/>
    <cellStyle name="Comma 3 5 2 3 2 4 3 3" xfId="41240"/>
    <cellStyle name="Comma 3 5 2 3 2 4 3 4" xfId="31226"/>
    <cellStyle name="Comma 3 5 2 3 2 4 4" xfId="7449"/>
    <cellStyle name="Comma 3 5 2 3 2 4 4 2" xfId="20075"/>
    <cellStyle name="Comma 3 5 2 3 2 4 4 2 2" xfId="55291"/>
    <cellStyle name="Comma 3 5 2 3 2 4 4 3" xfId="42694"/>
    <cellStyle name="Comma 3 5 2 3 2 4 4 4" xfId="32680"/>
    <cellStyle name="Comma 3 5 2 3 2 4 5" xfId="9230"/>
    <cellStyle name="Comma 3 5 2 3 2 4 5 2" xfId="21851"/>
    <cellStyle name="Comma 3 5 2 3 2 4 5 2 2" xfId="57067"/>
    <cellStyle name="Comma 3 5 2 3 2 4 5 3" xfId="44470"/>
    <cellStyle name="Comma 3 5 2 3 2 4 5 4" xfId="34456"/>
    <cellStyle name="Comma 3 5 2 3 2 4 6" xfId="11024"/>
    <cellStyle name="Comma 3 5 2 3 2 4 6 2" xfId="23627"/>
    <cellStyle name="Comma 3 5 2 3 2 4 6 2 2" xfId="58843"/>
    <cellStyle name="Comma 3 5 2 3 2 4 6 3" xfId="46246"/>
    <cellStyle name="Comma 3 5 2 3 2 4 6 4" xfId="36232"/>
    <cellStyle name="Comma 3 5 2 3 2 4 7" xfId="15391"/>
    <cellStyle name="Comma 3 5 2 3 2 4 7 2" xfId="50607"/>
    <cellStyle name="Comma 3 5 2 3 2 4 7 3" xfId="27996"/>
    <cellStyle name="Comma 3 5 2 3 2 4 8" xfId="13613"/>
    <cellStyle name="Comma 3 5 2 3 2 4 8 2" xfId="48831"/>
    <cellStyle name="Comma 3 5 2 3 2 4 9" xfId="38010"/>
    <cellStyle name="Comma 3 5 2 3 2 5" xfId="3858"/>
    <cellStyle name="Comma 3 5 2 3 2 5 2" xfId="8581"/>
    <cellStyle name="Comma 3 5 2 3 2 5 2 2" xfId="21207"/>
    <cellStyle name="Comma 3 5 2 3 2 5 2 2 2" xfId="56423"/>
    <cellStyle name="Comma 3 5 2 3 2 5 2 3" xfId="43826"/>
    <cellStyle name="Comma 3 5 2 3 2 5 2 4" xfId="33812"/>
    <cellStyle name="Comma 3 5 2 3 2 5 3" xfId="10362"/>
    <cellStyle name="Comma 3 5 2 3 2 5 3 2" xfId="22983"/>
    <cellStyle name="Comma 3 5 2 3 2 5 3 2 2" xfId="58199"/>
    <cellStyle name="Comma 3 5 2 3 2 5 3 3" xfId="45602"/>
    <cellStyle name="Comma 3 5 2 3 2 5 3 4" xfId="35588"/>
    <cellStyle name="Comma 3 5 2 3 2 5 4" xfId="12158"/>
    <cellStyle name="Comma 3 5 2 3 2 5 4 2" xfId="24759"/>
    <cellStyle name="Comma 3 5 2 3 2 5 4 2 2" xfId="59975"/>
    <cellStyle name="Comma 3 5 2 3 2 5 4 3" xfId="47378"/>
    <cellStyle name="Comma 3 5 2 3 2 5 4 4" xfId="37364"/>
    <cellStyle name="Comma 3 5 2 3 2 5 5" xfId="16523"/>
    <cellStyle name="Comma 3 5 2 3 2 5 5 2" xfId="51739"/>
    <cellStyle name="Comma 3 5 2 3 2 5 5 3" xfId="29128"/>
    <cellStyle name="Comma 3 5 2 3 2 5 6" xfId="14745"/>
    <cellStyle name="Comma 3 5 2 3 2 5 6 2" xfId="49963"/>
    <cellStyle name="Comma 3 5 2 3 2 5 7" xfId="39142"/>
    <cellStyle name="Comma 3 5 2 3 2 5 8" xfId="27352"/>
    <cellStyle name="Comma 3 5 2 3 2 6" xfId="4198"/>
    <cellStyle name="Comma 3 5 2 3 2 6 2" xfId="16845"/>
    <cellStyle name="Comma 3 5 2 3 2 6 2 2" xfId="52061"/>
    <cellStyle name="Comma 3 5 2 3 2 6 2 3" xfId="29450"/>
    <cellStyle name="Comma 3 5 2 3 2 6 3" xfId="13291"/>
    <cellStyle name="Comma 3 5 2 3 2 6 3 2" xfId="48509"/>
    <cellStyle name="Comma 3 5 2 3 2 6 4" xfId="39464"/>
    <cellStyle name="Comma 3 5 2 3 2 6 5" xfId="25898"/>
    <cellStyle name="Comma 3 5 2 3 2 7" xfId="5668"/>
    <cellStyle name="Comma 3 5 2 3 2 7 2" xfId="18299"/>
    <cellStyle name="Comma 3 5 2 3 2 7 2 2" xfId="53515"/>
    <cellStyle name="Comma 3 5 2 3 2 7 3" xfId="40918"/>
    <cellStyle name="Comma 3 5 2 3 2 7 4" xfId="30904"/>
    <cellStyle name="Comma 3 5 2 3 2 8" xfId="7127"/>
    <cellStyle name="Comma 3 5 2 3 2 8 2" xfId="19753"/>
    <cellStyle name="Comma 3 5 2 3 2 8 2 2" xfId="54969"/>
    <cellStyle name="Comma 3 5 2 3 2 8 3" xfId="42372"/>
    <cellStyle name="Comma 3 5 2 3 2 8 4" xfId="32358"/>
    <cellStyle name="Comma 3 5 2 3 2 9" xfId="8908"/>
    <cellStyle name="Comma 3 5 2 3 2 9 2" xfId="21529"/>
    <cellStyle name="Comma 3 5 2 3 2 9 2 2" xfId="56745"/>
    <cellStyle name="Comma 3 5 2 3 2 9 3" xfId="44148"/>
    <cellStyle name="Comma 3 5 2 3 2 9 4" xfId="34134"/>
    <cellStyle name="Comma 3 5 2 3 3" xfId="3043"/>
    <cellStyle name="Comma 3 5 2 3 3 10" xfId="25416"/>
    <cellStyle name="Comma 3 5 2 3 3 11" xfId="60951"/>
    <cellStyle name="Comma 3 5 2 3 3 2" xfId="4847"/>
    <cellStyle name="Comma 3 5 2 3 3 2 2" xfId="17494"/>
    <cellStyle name="Comma 3 5 2 3 3 2 2 2" xfId="52710"/>
    <cellStyle name="Comma 3 5 2 3 3 2 2 3" xfId="30099"/>
    <cellStyle name="Comma 3 5 2 3 3 2 3" xfId="13940"/>
    <cellStyle name="Comma 3 5 2 3 3 2 3 2" xfId="49158"/>
    <cellStyle name="Comma 3 5 2 3 3 2 4" xfId="40113"/>
    <cellStyle name="Comma 3 5 2 3 3 2 5" xfId="26547"/>
    <cellStyle name="Comma 3 5 2 3 3 3" xfId="6317"/>
    <cellStyle name="Comma 3 5 2 3 3 3 2" xfId="18948"/>
    <cellStyle name="Comma 3 5 2 3 3 3 2 2" xfId="54164"/>
    <cellStyle name="Comma 3 5 2 3 3 3 3" xfId="41567"/>
    <cellStyle name="Comma 3 5 2 3 3 3 4" xfId="31553"/>
    <cellStyle name="Comma 3 5 2 3 3 4" xfId="7776"/>
    <cellStyle name="Comma 3 5 2 3 3 4 2" xfId="20402"/>
    <cellStyle name="Comma 3 5 2 3 3 4 2 2" xfId="55618"/>
    <cellStyle name="Comma 3 5 2 3 3 4 3" xfId="43021"/>
    <cellStyle name="Comma 3 5 2 3 3 4 4" xfId="33007"/>
    <cellStyle name="Comma 3 5 2 3 3 5" xfId="9557"/>
    <cellStyle name="Comma 3 5 2 3 3 5 2" xfId="22178"/>
    <cellStyle name="Comma 3 5 2 3 3 5 2 2" xfId="57394"/>
    <cellStyle name="Comma 3 5 2 3 3 5 3" xfId="44797"/>
    <cellStyle name="Comma 3 5 2 3 3 5 4" xfId="34783"/>
    <cellStyle name="Comma 3 5 2 3 3 6" xfId="11351"/>
    <cellStyle name="Comma 3 5 2 3 3 6 2" xfId="23954"/>
    <cellStyle name="Comma 3 5 2 3 3 6 2 2" xfId="59170"/>
    <cellStyle name="Comma 3 5 2 3 3 6 3" xfId="46573"/>
    <cellStyle name="Comma 3 5 2 3 3 6 4" xfId="36559"/>
    <cellStyle name="Comma 3 5 2 3 3 7" xfId="15718"/>
    <cellStyle name="Comma 3 5 2 3 3 7 2" xfId="50934"/>
    <cellStyle name="Comma 3 5 2 3 3 7 3" xfId="28323"/>
    <cellStyle name="Comma 3 5 2 3 3 8" xfId="12809"/>
    <cellStyle name="Comma 3 5 2 3 3 8 2" xfId="48027"/>
    <cellStyle name="Comma 3 5 2 3 3 9" xfId="38337"/>
    <cellStyle name="Comma 3 5 2 3 4" xfId="2870"/>
    <cellStyle name="Comma 3 5 2 3 4 10" xfId="25257"/>
    <cellStyle name="Comma 3 5 2 3 4 11" xfId="60792"/>
    <cellStyle name="Comma 3 5 2 3 4 2" xfId="4688"/>
    <cellStyle name="Comma 3 5 2 3 4 2 2" xfId="17335"/>
    <cellStyle name="Comma 3 5 2 3 4 2 2 2" xfId="52551"/>
    <cellStyle name="Comma 3 5 2 3 4 2 2 3" xfId="29940"/>
    <cellStyle name="Comma 3 5 2 3 4 2 3" xfId="13781"/>
    <cellStyle name="Comma 3 5 2 3 4 2 3 2" xfId="48999"/>
    <cellStyle name="Comma 3 5 2 3 4 2 4" xfId="39954"/>
    <cellStyle name="Comma 3 5 2 3 4 2 5" xfId="26388"/>
    <cellStyle name="Comma 3 5 2 3 4 3" xfId="6158"/>
    <cellStyle name="Comma 3 5 2 3 4 3 2" xfId="18789"/>
    <cellStyle name="Comma 3 5 2 3 4 3 2 2" xfId="54005"/>
    <cellStyle name="Comma 3 5 2 3 4 3 3" xfId="41408"/>
    <cellStyle name="Comma 3 5 2 3 4 3 4" xfId="31394"/>
    <cellStyle name="Comma 3 5 2 3 4 4" xfId="7617"/>
    <cellStyle name="Comma 3 5 2 3 4 4 2" xfId="20243"/>
    <cellStyle name="Comma 3 5 2 3 4 4 2 2" xfId="55459"/>
    <cellStyle name="Comma 3 5 2 3 4 4 3" xfId="42862"/>
    <cellStyle name="Comma 3 5 2 3 4 4 4" xfId="32848"/>
    <cellStyle name="Comma 3 5 2 3 4 5" xfId="9398"/>
    <cellStyle name="Comma 3 5 2 3 4 5 2" xfId="22019"/>
    <cellStyle name="Comma 3 5 2 3 4 5 2 2" xfId="57235"/>
    <cellStyle name="Comma 3 5 2 3 4 5 3" xfId="44638"/>
    <cellStyle name="Comma 3 5 2 3 4 5 4" xfId="34624"/>
    <cellStyle name="Comma 3 5 2 3 4 6" xfId="11192"/>
    <cellStyle name="Comma 3 5 2 3 4 6 2" xfId="23795"/>
    <cellStyle name="Comma 3 5 2 3 4 6 2 2" xfId="59011"/>
    <cellStyle name="Comma 3 5 2 3 4 6 3" xfId="46414"/>
    <cellStyle name="Comma 3 5 2 3 4 6 4" xfId="36400"/>
    <cellStyle name="Comma 3 5 2 3 4 7" xfId="15559"/>
    <cellStyle name="Comma 3 5 2 3 4 7 2" xfId="50775"/>
    <cellStyle name="Comma 3 5 2 3 4 7 3" xfId="28164"/>
    <cellStyle name="Comma 3 5 2 3 4 8" xfId="12650"/>
    <cellStyle name="Comma 3 5 2 3 4 8 2" xfId="47868"/>
    <cellStyle name="Comma 3 5 2 3 4 9" xfId="38178"/>
    <cellStyle name="Comma 3 5 2 3 5" xfId="3379"/>
    <cellStyle name="Comma 3 5 2 3 5 10" xfId="26875"/>
    <cellStyle name="Comma 3 5 2 3 5 11" xfId="61279"/>
    <cellStyle name="Comma 3 5 2 3 5 2" xfId="5175"/>
    <cellStyle name="Comma 3 5 2 3 5 2 2" xfId="17822"/>
    <cellStyle name="Comma 3 5 2 3 5 2 2 2" xfId="53038"/>
    <cellStyle name="Comma 3 5 2 3 5 2 3" xfId="40441"/>
    <cellStyle name="Comma 3 5 2 3 5 2 4" xfId="30427"/>
    <cellStyle name="Comma 3 5 2 3 5 3" xfId="6645"/>
    <cellStyle name="Comma 3 5 2 3 5 3 2" xfId="19276"/>
    <cellStyle name="Comma 3 5 2 3 5 3 2 2" xfId="54492"/>
    <cellStyle name="Comma 3 5 2 3 5 3 3" xfId="41895"/>
    <cellStyle name="Comma 3 5 2 3 5 3 4" xfId="31881"/>
    <cellStyle name="Comma 3 5 2 3 5 4" xfId="8104"/>
    <cellStyle name="Comma 3 5 2 3 5 4 2" xfId="20730"/>
    <cellStyle name="Comma 3 5 2 3 5 4 2 2" xfId="55946"/>
    <cellStyle name="Comma 3 5 2 3 5 4 3" xfId="43349"/>
    <cellStyle name="Comma 3 5 2 3 5 4 4" xfId="33335"/>
    <cellStyle name="Comma 3 5 2 3 5 5" xfId="9885"/>
    <cellStyle name="Comma 3 5 2 3 5 5 2" xfId="22506"/>
    <cellStyle name="Comma 3 5 2 3 5 5 2 2" xfId="57722"/>
    <cellStyle name="Comma 3 5 2 3 5 5 3" xfId="45125"/>
    <cellStyle name="Comma 3 5 2 3 5 5 4" xfId="35111"/>
    <cellStyle name="Comma 3 5 2 3 5 6" xfId="11679"/>
    <cellStyle name="Comma 3 5 2 3 5 6 2" xfId="24282"/>
    <cellStyle name="Comma 3 5 2 3 5 6 2 2" xfId="59498"/>
    <cellStyle name="Comma 3 5 2 3 5 6 3" xfId="46901"/>
    <cellStyle name="Comma 3 5 2 3 5 6 4" xfId="36887"/>
    <cellStyle name="Comma 3 5 2 3 5 7" xfId="16046"/>
    <cellStyle name="Comma 3 5 2 3 5 7 2" xfId="51262"/>
    <cellStyle name="Comma 3 5 2 3 5 7 3" xfId="28651"/>
    <cellStyle name="Comma 3 5 2 3 5 8" xfId="14268"/>
    <cellStyle name="Comma 3 5 2 3 5 8 2" xfId="49486"/>
    <cellStyle name="Comma 3 5 2 3 5 9" xfId="38665"/>
    <cellStyle name="Comma 3 5 2 3 6" xfId="2539"/>
    <cellStyle name="Comma 3 5 2 3 6 10" xfId="26066"/>
    <cellStyle name="Comma 3 5 2 3 6 11" xfId="60470"/>
    <cellStyle name="Comma 3 5 2 3 6 2" xfId="4366"/>
    <cellStyle name="Comma 3 5 2 3 6 2 2" xfId="17013"/>
    <cellStyle name="Comma 3 5 2 3 6 2 2 2" xfId="52229"/>
    <cellStyle name="Comma 3 5 2 3 6 2 3" xfId="39632"/>
    <cellStyle name="Comma 3 5 2 3 6 2 4" xfId="29618"/>
    <cellStyle name="Comma 3 5 2 3 6 3" xfId="5836"/>
    <cellStyle name="Comma 3 5 2 3 6 3 2" xfId="18467"/>
    <cellStyle name="Comma 3 5 2 3 6 3 2 2" xfId="53683"/>
    <cellStyle name="Comma 3 5 2 3 6 3 3" xfId="41086"/>
    <cellStyle name="Comma 3 5 2 3 6 3 4" xfId="31072"/>
    <cellStyle name="Comma 3 5 2 3 6 4" xfId="7295"/>
    <cellStyle name="Comma 3 5 2 3 6 4 2" xfId="19921"/>
    <cellStyle name="Comma 3 5 2 3 6 4 2 2" xfId="55137"/>
    <cellStyle name="Comma 3 5 2 3 6 4 3" xfId="42540"/>
    <cellStyle name="Comma 3 5 2 3 6 4 4" xfId="32526"/>
    <cellStyle name="Comma 3 5 2 3 6 5" xfId="9076"/>
    <cellStyle name="Comma 3 5 2 3 6 5 2" xfId="21697"/>
    <cellStyle name="Comma 3 5 2 3 6 5 2 2" xfId="56913"/>
    <cellStyle name="Comma 3 5 2 3 6 5 3" xfId="44316"/>
    <cellStyle name="Comma 3 5 2 3 6 5 4" xfId="34302"/>
    <cellStyle name="Comma 3 5 2 3 6 6" xfId="10870"/>
    <cellStyle name="Comma 3 5 2 3 6 6 2" xfId="23473"/>
    <cellStyle name="Comma 3 5 2 3 6 6 2 2" xfId="58689"/>
    <cellStyle name="Comma 3 5 2 3 6 6 3" xfId="46092"/>
    <cellStyle name="Comma 3 5 2 3 6 6 4" xfId="36078"/>
    <cellStyle name="Comma 3 5 2 3 6 7" xfId="15237"/>
    <cellStyle name="Comma 3 5 2 3 6 7 2" xfId="50453"/>
    <cellStyle name="Comma 3 5 2 3 6 7 3" xfId="27842"/>
    <cellStyle name="Comma 3 5 2 3 6 8" xfId="13459"/>
    <cellStyle name="Comma 3 5 2 3 6 8 2" xfId="48677"/>
    <cellStyle name="Comma 3 5 2 3 6 9" xfId="37856"/>
    <cellStyle name="Comma 3 5 2 3 7" xfId="3703"/>
    <cellStyle name="Comma 3 5 2 3 7 2" xfId="8427"/>
    <cellStyle name="Comma 3 5 2 3 7 2 2" xfId="21053"/>
    <cellStyle name="Comma 3 5 2 3 7 2 2 2" xfId="56269"/>
    <cellStyle name="Comma 3 5 2 3 7 2 3" xfId="43672"/>
    <cellStyle name="Comma 3 5 2 3 7 2 4" xfId="33658"/>
    <cellStyle name="Comma 3 5 2 3 7 3" xfId="10208"/>
    <cellStyle name="Comma 3 5 2 3 7 3 2" xfId="22829"/>
    <cellStyle name="Comma 3 5 2 3 7 3 2 2" xfId="58045"/>
    <cellStyle name="Comma 3 5 2 3 7 3 3" xfId="45448"/>
    <cellStyle name="Comma 3 5 2 3 7 3 4" xfId="35434"/>
    <cellStyle name="Comma 3 5 2 3 7 4" xfId="12004"/>
    <cellStyle name="Comma 3 5 2 3 7 4 2" xfId="24605"/>
    <cellStyle name="Comma 3 5 2 3 7 4 2 2" xfId="59821"/>
    <cellStyle name="Comma 3 5 2 3 7 4 3" xfId="47224"/>
    <cellStyle name="Comma 3 5 2 3 7 4 4" xfId="37210"/>
    <cellStyle name="Comma 3 5 2 3 7 5" xfId="16369"/>
    <cellStyle name="Comma 3 5 2 3 7 5 2" xfId="51585"/>
    <cellStyle name="Comma 3 5 2 3 7 5 3" xfId="28974"/>
    <cellStyle name="Comma 3 5 2 3 7 6" xfId="14591"/>
    <cellStyle name="Comma 3 5 2 3 7 6 2" xfId="49809"/>
    <cellStyle name="Comma 3 5 2 3 7 7" xfId="38988"/>
    <cellStyle name="Comma 3 5 2 3 7 8" xfId="27198"/>
    <cellStyle name="Comma 3 5 2 3 8" xfId="4039"/>
    <cellStyle name="Comma 3 5 2 3 8 2" xfId="16691"/>
    <cellStyle name="Comma 3 5 2 3 8 2 2" xfId="51907"/>
    <cellStyle name="Comma 3 5 2 3 8 2 3" xfId="29296"/>
    <cellStyle name="Comma 3 5 2 3 8 3" xfId="13137"/>
    <cellStyle name="Comma 3 5 2 3 8 3 2" xfId="48355"/>
    <cellStyle name="Comma 3 5 2 3 8 4" xfId="39310"/>
    <cellStyle name="Comma 3 5 2 3 8 5" xfId="25744"/>
    <cellStyle name="Comma 3 5 2 3 9" xfId="5514"/>
    <cellStyle name="Comma 3 5 2 3 9 2" xfId="18145"/>
    <cellStyle name="Comma 3 5 2 3 9 2 2" xfId="53361"/>
    <cellStyle name="Comma 3 5 2 3 9 3" xfId="40764"/>
    <cellStyle name="Comma 3 5 2 3 9 4" xfId="30750"/>
    <cellStyle name="Comma 3 5 2 4" xfId="2279"/>
    <cellStyle name="Comma 3 5 2 4 10" xfId="10454"/>
    <cellStyle name="Comma 3 5 2 4 10 2" xfId="23070"/>
    <cellStyle name="Comma 3 5 2 4 10 2 2" xfId="58286"/>
    <cellStyle name="Comma 3 5 2 4 10 3" xfId="45689"/>
    <cellStyle name="Comma 3 5 2 4 10 4" xfId="35675"/>
    <cellStyle name="Comma 3 5 2 4 11" xfId="14995"/>
    <cellStyle name="Comma 3 5 2 4 11 2" xfId="50211"/>
    <cellStyle name="Comma 3 5 2 4 11 3" xfId="27600"/>
    <cellStyle name="Comma 3 5 2 4 12" xfId="12408"/>
    <cellStyle name="Comma 3 5 2 4 12 2" xfId="47626"/>
    <cellStyle name="Comma 3 5 2 4 13" xfId="37614"/>
    <cellStyle name="Comma 3 5 2 4 14" xfId="25015"/>
    <cellStyle name="Comma 3 5 2 4 15" xfId="60228"/>
    <cellStyle name="Comma 3 5 2 4 2" xfId="3130"/>
    <cellStyle name="Comma 3 5 2 4 2 10" xfId="25499"/>
    <cellStyle name="Comma 3 5 2 4 2 11" xfId="61034"/>
    <cellStyle name="Comma 3 5 2 4 2 2" xfId="4930"/>
    <cellStyle name="Comma 3 5 2 4 2 2 2" xfId="17577"/>
    <cellStyle name="Comma 3 5 2 4 2 2 2 2" xfId="52793"/>
    <cellStyle name="Comma 3 5 2 4 2 2 2 3" xfId="30182"/>
    <cellStyle name="Comma 3 5 2 4 2 2 3" xfId="14023"/>
    <cellStyle name="Comma 3 5 2 4 2 2 3 2" xfId="49241"/>
    <cellStyle name="Comma 3 5 2 4 2 2 4" xfId="40196"/>
    <cellStyle name="Comma 3 5 2 4 2 2 5" xfId="26630"/>
    <cellStyle name="Comma 3 5 2 4 2 3" xfId="6400"/>
    <cellStyle name="Comma 3 5 2 4 2 3 2" xfId="19031"/>
    <cellStyle name="Comma 3 5 2 4 2 3 2 2" xfId="54247"/>
    <cellStyle name="Comma 3 5 2 4 2 3 3" xfId="41650"/>
    <cellStyle name="Comma 3 5 2 4 2 3 4" xfId="31636"/>
    <cellStyle name="Comma 3 5 2 4 2 4" xfId="7859"/>
    <cellStyle name="Comma 3 5 2 4 2 4 2" xfId="20485"/>
    <cellStyle name="Comma 3 5 2 4 2 4 2 2" xfId="55701"/>
    <cellStyle name="Comma 3 5 2 4 2 4 3" xfId="43104"/>
    <cellStyle name="Comma 3 5 2 4 2 4 4" xfId="33090"/>
    <cellStyle name="Comma 3 5 2 4 2 5" xfId="9640"/>
    <cellStyle name="Comma 3 5 2 4 2 5 2" xfId="22261"/>
    <cellStyle name="Comma 3 5 2 4 2 5 2 2" xfId="57477"/>
    <cellStyle name="Comma 3 5 2 4 2 5 3" xfId="44880"/>
    <cellStyle name="Comma 3 5 2 4 2 5 4" xfId="34866"/>
    <cellStyle name="Comma 3 5 2 4 2 6" xfId="11434"/>
    <cellStyle name="Comma 3 5 2 4 2 6 2" xfId="24037"/>
    <cellStyle name="Comma 3 5 2 4 2 6 2 2" xfId="59253"/>
    <cellStyle name="Comma 3 5 2 4 2 6 3" xfId="46656"/>
    <cellStyle name="Comma 3 5 2 4 2 6 4" xfId="36642"/>
    <cellStyle name="Comma 3 5 2 4 2 7" xfId="15801"/>
    <cellStyle name="Comma 3 5 2 4 2 7 2" xfId="51017"/>
    <cellStyle name="Comma 3 5 2 4 2 7 3" xfId="28406"/>
    <cellStyle name="Comma 3 5 2 4 2 8" xfId="12892"/>
    <cellStyle name="Comma 3 5 2 4 2 8 2" xfId="48110"/>
    <cellStyle name="Comma 3 5 2 4 2 9" xfId="38420"/>
    <cellStyle name="Comma 3 5 2 4 3" xfId="3459"/>
    <cellStyle name="Comma 3 5 2 4 3 10" xfId="26955"/>
    <cellStyle name="Comma 3 5 2 4 3 11" xfId="61359"/>
    <cellStyle name="Comma 3 5 2 4 3 2" xfId="5255"/>
    <cellStyle name="Comma 3 5 2 4 3 2 2" xfId="17902"/>
    <cellStyle name="Comma 3 5 2 4 3 2 2 2" xfId="53118"/>
    <cellStyle name="Comma 3 5 2 4 3 2 3" xfId="40521"/>
    <cellStyle name="Comma 3 5 2 4 3 2 4" xfId="30507"/>
    <cellStyle name="Comma 3 5 2 4 3 3" xfId="6725"/>
    <cellStyle name="Comma 3 5 2 4 3 3 2" xfId="19356"/>
    <cellStyle name="Comma 3 5 2 4 3 3 2 2" xfId="54572"/>
    <cellStyle name="Comma 3 5 2 4 3 3 3" xfId="41975"/>
    <cellStyle name="Comma 3 5 2 4 3 3 4" xfId="31961"/>
    <cellStyle name="Comma 3 5 2 4 3 4" xfId="8184"/>
    <cellStyle name="Comma 3 5 2 4 3 4 2" xfId="20810"/>
    <cellStyle name="Comma 3 5 2 4 3 4 2 2" xfId="56026"/>
    <cellStyle name="Comma 3 5 2 4 3 4 3" xfId="43429"/>
    <cellStyle name="Comma 3 5 2 4 3 4 4" xfId="33415"/>
    <cellStyle name="Comma 3 5 2 4 3 5" xfId="9965"/>
    <cellStyle name="Comma 3 5 2 4 3 5 2" xfId="22586"/>
    <cellStyle name="Comma 3 5 2 4 3 5 2 2" xfId="57802"/>
    <cellStyle name="Comma 3 5 2 4 3 5 3" xfId="45205"/>
    <cellStyle name="Comma 3 5 2 4 3 5 4" xfId="35191"/>
    <cellStyle name="Comma 3 5 2 4 3 6" xfId="11759"/>
    <cellStyle name="Comma 3 5 2 4 3 6 2" xfId="24362"/>
    <cellStyle name="Comma 3 5 2 4 3 6 2 2" xfId="59578"/>
    <cellStyle name="Comma 3 5 2 4 3 6 3" xfId="46981"/>
    <cellStyle name="Comma 3 5 2 4 3 6 4" xfId="36967"/>
    <cellStyle name="Comma 3 5 2 4 3 7" xfId="16126"/>
    <cellStyle name="Comma 3 5 2 4 3 7 2" xfId="51342"/>
    <cellStyle name="Comma 3 5 2 4 3 7 3" xfId="28731"/>
    <cellStyle name="Comma 3 5 2 4 3 8" xfId="14348"/>
    <cellStyle name="Comma 3 5 2 4 3 8 2" xfId="49566"/>
    <cellStyle name="Comma 3 5 2 4 3 9" xfId="38745"/>
    <cellStyle name="Comma 3 5 2 4 4" xfId="2620"/>
    <cellStyle name="Comma 3 5 2 4 4 10" xfId="26146"/>
    <cellStyle name="Comma 3 5 2 4 4 11" xfId="60550"/>
    <cellStyle name="Comma 3 5 2 4 4 2" xfId="4446"/>
    <cellStyle name="Comma 3 5 2 4 4 2 2" xfId="17093"/>
    <cellStyle name="Comma 3 5 2 4 4 2 2 2" xfId="52309"/>
    <cellStyle name="Comma 3 5 2 4 4 2 3" xfId="39712"/>
    <cellStyle name="Comma 3 5 2 4 4 2 4" xfId="29698"/>
    <cellStyle name="Comma 3 5 2 4 4 3" xfId="5916"/>
    <cellStyle name="Comma 3 5 2 4 4 3 2" xfId="18547"/>
    <cellStyle name="Comma 3 5 2 4 4 3 2 2" xfId="53763"/>
    <cellStyle name="Comma 3 5 2 4 4 3 3" xfId="41166"/>
    <cellStyle name="Comma 3 5 2 4 4 3 4" xfId="31152"/>
    <cellStyle name="Comma 3 5 2 4 4 4" xfId="7375"/>
    <cellStyle name="Comma 3 5 2 4 4 4 2" xfId="20001"/>
    <cellStyle name="Comma 3 5 2 4 4 4 2 2" xfId="55217"/>
    <cellStyle name="Comma 3 5 2 4 4 4 3" xfId="42620"/>
    <cellStyle name="Comma 3 5 2 4 4 4 4" xfId="32606"/>
    <cellStyle name="Comma 3 5 2 4 4 5" xfId="9156"/>
    <cellStyle name="Comma 3 5 2 4 4 5 2" xfId="21777"/>
    <cellStyle name="Comma 3 5 2 4 4 5 2 2" xfId="56993"/>
    <cellStyle name="Comma 3 5 2 4 4 5 3" xfId="44396"/>
    <cellStyle name="Comma 3 5 2 4 4 5 4" xfId="34382"/>
    <cellStyle name="Comma 3 5 2 4 4 6" xfId="10950"/>
    <cellStyle name="Comma 3 5 2 4 4 6 2" xfId="23553"/>
    <cellStyle name="Comma 3 5 2 4 4 6 2 2" xfId="58769"/>
    <cellStyle name="Comma 3 5 2 4 4 6 3" xfId="46172"/>
    <cellStyle name="Comma 3 5 2 4 4 6 4" xfId="36158"/>
    <cellStyle name="Comma 3 5 2 4 4 7" xfId="15317"/>
    <cellStyle name="Comma 3 5 2 4 4 7 2" xfId="50533"/>
    <cellStyle name="Comma 3 5 2 4 4 7 3" xfId="27922"/>
    <cellStyle name="Comma 3 5 2 4 4 8" xfId="13539"/>
    <cellStyle name="Comma 3 5 2 4 4 8 2" xfId="48757"/>
    <cellStyle name="Comma 3 5 2 4 4 9" xfId="37936"/>
    <cellStyle name="Comma 3 5 2 4 5" xfId="3784"/>
    <cellStyle name="Comma 3 5 2 4 5 2" xfId="8507"/>
    <cellStyle name="Comma 3 5 2 4 5 2 2" xfId="21133"/>
    <cellStyle name="Comma 3 5 2 4 5 2 2 2" xfId="56349"/>
    <cellStyle name="Comma 3 5 2 4 5 2 3" xfId="43752"/>
    <cellStyle name="Comma 3 5 2 4 5 2 4" xfId="33738"/>
    <cellStyle name="Comma 3 5 2 4 5 3" xfId="10288"/>
    <cellStyle name="Comma 3 5 2 4 5 3 2" xfId="22909"/>
    <cellStyle name="Comma 3 5 2 4 5 3 2 2" xfId="58125"/>
    <cellStyle name="Comma 3 5 2 4 5 3 3" xfId="45528"/>
    <cellStyle name="Comma 3 5 2 4 5 3 4" xfId="35514"/>
    <cellStyle name="Comma 3 5 2 4 5 4" xfId="12084"/>
    <cellStyle name="Comma 3 5 2 4 5 4 2" xfId="24685"/>
    <cellStyle name="Comma 3 5 2 4 5 4 2 2" xfId="59901"/>
    <cellStyle name="Comma 3 5 2 4 5 4 3" xfId="47304"/>
    <cellStyle name="Comma 3 5 2 4 5 4 4" xfId="37290"/>
    <cellStyle name="Comma 3 5 2 4 5 5" xfId="16449"/>
    <cellStyle name="Comma 3 5 2 4 5 5 2" xfId="51665"/>
    <cellStyle name="Comma 3 5 2 4 5 5 3" xfId="29054"/>
    <cellStyle name="Comma 3 5 2 4 5 6" xfId="14671"/>
    <cellStyle name="Comma 3 5 2 4 5 6 2" xfId="49889"/>
    <cellStyle name="Comma 3 5 2 4 5 7" xfId="39068"/>
    <cellStyle name="Comma 3 5 2 4 5 8" xfId="27278"/>
    <cellStyle name="Comma 3 5 2 4 6" xfId="4124"/>
    <cellStyle name="Comma 3 5 2 4 6 2" xfId="16771"/>
    <cellStyle name="Comma 3 5 2 4 6 2 2" xfId="51987"/>
    <cellStyle name="Comma 3 5 2 4 6 2 3" xfId="29376"/>
    <cellStyle name="Comma 3 5 2 4 6 3" xfId="13217"/>
    <cellStyle name="Comma 3 5 2 4 6 3 2" xfId="48435"/>
    <cellStyle name="Comma 3 5 2 4 6 4" xfId="39390"/>
    <cellStyle name="Comma 3 5 2 4 6 5" xfId="25824"/>
    <cellStyle name="Comma 3 5 2 4 7" xfId="5594"/>
    <cellStyle name="Comma 3 5 2 4 7 2" xfId="18225"/>
    <cellStyle name="Comma 3 5 2 4 7 2 2" xfId="53441"/>
    <cellStyle name="Comma 3 5 2 4 7 3" xfId="40844"/>
    <cellStyle name="Comma 3 5 2 4 7 4" xfId="30830"/>
    <cellStyle name="Comma 3 5 2 4 8" xfId="7053"/>
    <cellStyle name="Comma 3 5 2 4 8 2" xfId="19679"/>
    <cellStyle name="Comma 3 5 2 4 8 2 2" xfId="54895"/>
    <cellStyle name="Comma 3 5 2 4 8 3" xfId="42298"/>
    <cellStyle name="Comma 3 5 2 4 8 4" xfId="32284"/>
    <cellStyle name="Comma 3 5 2 4 9" xfId="8834"/>
    <cellStyle name="Comma 3 5 2 4 9 2" xfId="21455"/>
    <cellStyle name="Comma 3 5 2 4 9 2 2" xfId="56671"/>
    <cellStyle name="Comma 3 5 2 4 9 3" xfId="44074"/>
    <cellStyle name="Comma 3 5 2 4 9 4" xfId="34060"/>
    <cellStyle name="Comma 3 5 2 5" xfId="2958"/>
    <cellStyle name="Comma 3 5 2 5 10" xfId="25338"/>
    <cellStyle name="Comma 3 5 2 5 11" xfId="60873"/>
    <cellStyle name="Comma 3 5 2 5 2" xfId="4769"/>
    <cellStyle name="Comma 3 5 2 5 2 2" xfId="17416"/>
    <cellStyle name="Comma 3 5 2 5 2 2 2" xfId="52632"/>
    <cellStyle name="Comma 3 5 2 5 2 2 3" xfId="30021"/>
    <cellStyle name="Comma 3 5 2 5 2 3" xfId="13862"/>
    <cellStyle name="Comma 3 5 2 5 2 3 2" xfId="49080"/>
    <cellStyle name="Comma 3 5 2 5 2 4" xfId="40035"/>
    <cellStyle name="Comma 3 5 2 5 2 5" xfId="26469"/>
    <cellStyle name="Comma 3 5 2 5 3" xfId="6239"/>
    <cellStyle name="Comma 3 5 2 5 3 2" xfId="18870"/>
    <cellStyle name="Comma 3 5 2 5 3 2 2" xfId="54086"/>
    <cellStyle name="Comma 3 5 2 5 3 3" xfId="41489"/>
    <cellStyle name="Comma 3 5 2 5 3 4" xfId="31475"/>
    <cellStyle name="Comma 3 5 2 5 4" xfId="7698"/>
    <cellStyle name="Comma 3 5 2 5 4 2" xfId="20324"/>
    <cellStyle name="Comma 3 5 2 5 4 2 2" xfId="55540"/>
    <cellStyle name="Comma 3 5 2 5 4 3" xfId="42943"/>
    <cellStyle name="Comma 3 5 2 5 4 4" xfId="32929"/>
    <cellStyle name="Comma 3 5 2 5 5" xfId="9479"/>
    <cellStyle name="Comma 3 5 2 5 5 2" xfId="22100"/>
    <cellStyle name="Comma 3 5 2 5 5 2 2" xfId="57316"/>
    <cellStyle name="Comma 3 5 2 5 5 3" xfId="44719"/>
    <cellStyle name="Comma 3 5 2 5 5 4" xfId="34705"/>
    <cellStyle name="Comma 3 5 2 5 6" xfId="11273"/>
    <cellStyle name="Comma 3 5 2 5 6 2" xfId="23876"/>
    <cellStyle name="Comma 3 5 2 5 6 2 2" xfId="59092"/>
    <cellStyle name="Comma 3 5 2 5 6 3" xfId="46495"/>
    <cellStyle name="Comma 3 5 2 5 6 4" xfId="36481"/>
    <cellStyle name="Comma 3 5 2 5 7" xfId="15640"/>
    <cellStyle name="Comma 3 5 2 5 7 2" xfId="50856"/>
    <cellStyle name="Comma 3 5 2 5 7 3" xfId="28245"/>
    <cellStyle name="Comma 3 5 2 5 8" xfId="12731"/>
    <cellStyle name="Comma 3 5 2 5 8 2" xfId="47949"/>
    <cellStyle name="Comma 3 5 2 5 9" xfId="38259"/>
    <cellStyle name="Comma 3 5 2 6" xfId="2793"/>
    <cellStyle name="Comma 3 5 2 6 10" xfId="25185"/>
    <cellStyle name="Comma 3 5 2 6 11" xfId="60720"/>
    <cellStyle name="Comma 3 5 2 6 2" xfId="4616"/>
    <cellStyle name="Comma 3 5 2 6 2 2" xfId="17263"/>
    <cellStyle name="Comma 3 5 2 6 2 2 2" xfId="52479"/>
    <cellStyle name="Comma 3 5 2 6 2 2 3" xfId="29868"/>
    <cellStyle name="Comma 3 5 2 6 2 3" xfId="13709"/>
    <cellStyle name="Comma 3 5 2 6 2 3 2" xfId="48927"/>
    <cellStyle name="Comma 3 5 2 6 2 4" xfId="39882"/>
    <cellStyle name="Comma 3 5 2 6 2 5" xfId="26316"/>
    <cellStyle name="Comma 3 5 2 6 3" xfId="6086"/>
    <cellStyle name="Comma 3 5 2 6 3 2" xfId="18717"/>
    <cellStyle name="Comma 3 5 2 6 3 2 2" xfId="53933"/>
    <cellStyle name="Comma 3 5 2 6 3 3" xfId="41336"/>
    <cellStyle name="Comma 3 5 2 6 3 4" xfId="31322"/>
    <cellStyle name="Comma 3 5 2 6 4" xfId="7545"/>
    <cellStyle name="Comma 3 5 2 6 4 2" xfId="20171"/>
    <cellStyle name="Comma 3 5 2 6 4 2 2" xfId="55387"/>
    <cellStyle name="Comma 3 5 2 6 4 3" xfId="42790"/>
    <cellStyle name="Comma 3 5 2 6 4 4" xfId="32776"/>
    <cellStyle name="Comma 3 5 2 6 5" xfId="9326"/>
    <cellStyle name="Comma 3 5 2 6 5 2" xfId="21947"/>
    <cellStyle name="Comma 3 5 2 6 5 2 2" xfId="57163"/>
    <cellStyle name="Comma 3 5 2 6 5 3" xfId="44566"/>
    <cellStyle name="Comma 3 5 2 6 5 4" xfId="34552"/>
    <cellStyle name="Comma 3 5 2 6 6" xfId="11120"/>
    <cellStyle name="Comma 3 5 2 6 6 2" xfId="23723"/>
    <cellStyle name="Comma 3 5 2 6 6 2 2" xfId="58939"/>
    <cellStyle name="Comma 3 5 2 6 6 3" xfId="46342"/>
    <cellStyle name="Comma 3 5 2 6 6 4" xfId="36328"/>
    <cellStyle name="Comma 3 5 2 6 7" xfId="15487"/>
    <cellStyle name="Comma 3 5 2 6 7 2" xfId="50703"/>
    <cellStyle name="Comma 3 5 2 6 7 3" xfId="28092"/>
    <cellStyle name="Comma 3 5 2 6 8" xfId="12578"/>
    <cellStyle name="Comma 3 5 2 6 8 2" xfId="47796"/>
    <cellStyle name="Comma 3 5 2 6 9" xfId="38106"/>
    <cellStyle name="Comma 3 5 2 7" xfId="3307"/>
    <cellStyle name="Comma 3 5 2 7 10" xfId="26803"/>
    <cellStyle name="Comma 3 5 2 7 11" xfId="61207"/>
    <cellStyle name="Comma 3 5 2 7 2" xfId="5103"/>
    <cellStyle name="Comma 3 5 2 7 2 2" xfId="17750"/>
    <cellStyle name="Comma 3 5 2 7 2 2 2" xfId="52966"/>
    <cellStyle name="Comma 3 5 2 7 2 3" xfId="40369"/>
    <cellStyle name="Comma 3 5 2 7 2 4" xfId="30355"/>
    <cellStyle name="Comma 3 5 2 7 3" xfId="6573"/>
    <cellStyle name="Comma 3 5 2 7 3 2" xfId="19204"/>
    <cellStyle name="Comma 3 5 2 7 3 2 2" xfId="54420"/>
    <cellStyle name="Comma 3 5 2 7 3 3" xfId="41823"/>
    <cellStyle name="Comma 3 5 2 7 3 4" xfId="31809"/>
    <cellStyle name="Comma 3 5 2 7 4" xfId="8032"/>
    <cellStyle name="Comma 3 5 2 7 4 2" xfId="20658"/>
    <cellStyle name="Comma 3 5 2 7 4 2 2" xfId="55874"/>
    <cellStyle name="Comma 3 5 2 7 4 3" xfId="43277"/>
    <cellStyle name="Comma 3 5 2 7 4 4" xfId="33263"/>
    <cellStyle name="Comma 3 5 2 7 5" xfId="9813"/>
    <cellStyle name="Comma 3 5 2 7 5 2" xfId="22434"/>
    <cellStyle name="Comma 3 5 2 7 5 2 2" xfId="57650"/>
    <cellStyle name="Comma 3 5 2 7 5 3" xfId="45053"/>
    <cellStyle name="Comma 3 5 2 7 5 4" xfId="35039"/>
    <cellStyle name="Comma 3 5 2 7 6" xfId="11607"/>
    <cellStyle name="Comma 3 5 2 7 6 2" xfId="24210"/>
    <cellStyle name="Comma 3 5 2 7 6 2 2" xfId="59426"/>
    <cellStyle name="Comma 3 5 2 7 6 3" xfId="46829"/>
    <cellStyle name="Comma 3 5 2 7 6 4" xfId="36815"/>
    <cellStyle name="Comma 3 5 2 7 7" xfId="15974"/>
    <cellStyle name="Comma 3 5 2 7 7 2" xfId="51190"/>
    <cellStyle name="Comma 3 5 2 7 7 3" xfId="28579"/>
    <cellStyle name="Comma 3 5 2 7 8" xfId="14196"/>
    <cellStyle name="Comma 3 5 2 7 8 2" xfId="49414"/>
    <cellStyle name="Comma 3 5 2 7 9" xfId="38593"/>
    <cellStyle name="Comma 3 5 2 8" xfId="2463"/>
    <cellStyle name="Comma 3 5 2 8 10" xfId="25994"/>
    <cellStyle name="Comma 3 5 2 8 11" xfId="60398"/>
    <cellStyle name="Comma 3 5 2 8 2" xfId="4294"/>
    <cellStyle name="Comma 3 5 2 8 2 2" xfId="16941"/>
    <cellStyle name="Comma 3 5 2 8 2 2 2" xfId="52157"/>
    <cellStyle name="Comma 3 5 2 8 2 3" xfId="39560"/>
    <cellStyle name="Comma 3 5 2 8 2 4" xfId="29546"/>
    <cellStyle name="Comma 3 5 2 8 3" xfId="5764"/>
    <cellStyle name="Comma 3 5 2 8 3 2" xfId="18395"/>
    <cellStyle name="Comma 3 5 2 8 3 2 2" xfId="53611"/>
    <cellStyle name="Comma 3 5 2 8 3 3" xfId="41014"/>
    <cellStyle name="Comma 3 5 2 8 3 4" xfId="31000"/>
    <cellStyle name="Comma 3 5 2 8 4" xfId="7223"/>
    <cellStyle name="Comma 3 5 2 8 4 2" xfId="19849"/>
    <cellStyle name="Comma 3 5 2 8 4 2 2" xfId="55065"/>
    <cellStyle name="Comma 3 5 2 8 4 3" xfId="42468"/>
    <cellStyle name="Comma 3 5 2 8 4 4" xfId="32454"/>
    <cellStyle name="Comma 3 5 2 8 5" xfId="9004"/>
    <cellStyle name="Comma 3 5 2 8 5 2" xfId="21625"/>
    <cellStyle name="Comma 3 5 2 8 5 2 2" xfId="56841"/>
    <cellStyle name="Comma 3 5 2 8 5 3" xfId="44244"/>
    <cellStyle name="Comma 3 5 2 8 5 4" xfId="34230"/>
    <cellStyle name="Comma 3 5 2 8 6" xfId="10798"/>
    <cellStyle name="Comma 3 5 2 8 6 2" xfId="23401"/>
    <cellStyle name="Comma 3 5 2 8 6 2 2" xfId="58617"/>
    <cellStyle name="Comma 3 5 2 8 6 3" xfId="46020"/>
    <cellStyle name="Comma 3 5 2 8 6 4" xfId="36006"/>
    <cellStyle name="Comma 3 5 2 8 7" xfId="15165"/>
    <cellStyle name="Comma 3 5 2 8 7 2" xfId="50381"/>
    <cellStyle name="Comma 3 5 2 8 7 3" xfId="27770"/>
    <cellStyle name="Comma 3 5 2 8 8" xfId="13387"/>
    <cellStyle name="Comma 3 5 2 8 8 2" xfId="48605"/>
    <cellStyle name="Comma 3 5 2 8 9" xfId="37784"/>
    <cellStyle name="Comma 3 5 2 9" xfId="3631"/>
    <cellStyle name="Comma 3 5 2 9 2" xfId="8355"/>
    <cellStyle name="Comma 3 5 2 9 2 2" xfId="20981"/>
    <cellStyle name="Comma 3 5 2 9 2 2 2" xfId="56197"/>
    <cellStyle name="Comma 3 5 2 9 2 3" xfId="43600"/>
    <cellStyle name="Comma 3 5 2 9 2 4" xfId="33586"/>
    <cellStyle name="Comma 3 5 2 9 3" xfId="10136"/>
    <cellStyle name="Comma 3 5 2 9 3 2" xfId="22757"/>
    <cellStyle name="Comma 3 5 2 9 3 2 2" xfId="57973"/>
    <cellStyle name="Comma 3 5 2 9 3 3" xfId="45376"/>
    <cellStyle name="Comma 3 5 2 9 3 4" xfId="35362"/>
    <cellStyle name="Comma 3 5 2 9 4" xfId="11932"/>
    <cellStyle name="Comma 3 5 2 9 4 2" xfId="24533"/>
    <cellStyle name="Comma 3 5 2 9 4 2 2" xfId="59749"/>
    <cellStyle name="Comma 3 5 2 9 4 3" xfId="47152"/>
    <cellStyle name="Comma 3 5 2 9 4 4" xfId="37138"/>
    <cellStyle name="Comma 3 5 2 9 5" xfId="16297"/>
    <cellStyle name="Comma 3 5 2 9 5 2" xfId="51513"/>
    <cellStyle name="Comma 3 5 2 9 5 3" xfId="28902"/>
    <cellStyle name="Comma 3 5 2 9 6" xfId="14519"/>
    <cellStyle name="Comma 3 5 2 9 6 2" xfId="49737"/>
    <cellStyle name="Comma 3 5 2 9 7" xfId="38916"/>
    <cellStyle name="Comma 3 5 2 9 8" xfId="27126"/>
    <cellStyle name="Comma 3 5 3" xfId="145"/>
    <cellStyle name="Comma 3 6" xfId="1271"/>
    <cellStyle name="Comma 4" xfId="14"/>
    <cellStyle name="Comma 4 10" xfId="3612"/>
    <cellStyle name="Comma 4 10 2" xfId="8337"/>
    <cellStyle name="Comma 4 10 2 2" xfId="20963"/>
    <cellStyle name="Comma 4 10 2 2 2" xfId="56179"/>
    <cellStyle name="Comma 4 10 2 3" xfId="43582"/>
    <cellStyle name="Comma 4 10 2 4" xfId="33568"/>
    <cellStyle name="Comma 4 10 3" xfId="10118"/>
    <cellStyle name="Comma 4 10 3 2" xfId="22739"/>
    <cellStyle name="Comma 4 10 3 2 2" xfId="57955"/>
    <cellStyle name="Comma 4 10 3 3" xfId="45358"/>
    <cellStyle name="Comma 4 10 3 4" xfId="35344"/>
    <cellStyle name="Comma 4 10 4" xfId="11914"/>
    <cellStyle name="Comma 4 10 4 2" xfId="24515"/>
    <cellStyle name="Comma 4 10 4 2 2" xfId="59731"/>
    <cellStyle name="Comma 4 10 4 3" xfId="47134"/>
    <cellStyle name="Comma 4 10 4 4" xfId="37120"/>
    <cellStyle name="Comma 4 10 5" xfId="16279"/>
    <cellStyle name="Comma 4 10 5 2" xfId="51495"/>
    <cellStyle name="Comma 4 10 5 3" xfId="28884"/>
    <cellStyle name="Comma 4 10 6" xfId="14501"/>
    <cellStyle name="Comma 4 10 6 2" xfId="49719"/>
    <cellStyle name="Comma 4 10 7" xfId="38898"/>
    <cellStyle name="Comma 4 10 8" xfId="27108"/>
    <cellStyle name="Comma 4 11" xfId="3937"/>
    <cellStyle name="Comma 4 11 2" xfId="16601"/>
    <cellStyle name="Comma 4 11 2 2" xfId="51817"/>
    <cellStyle name="Comma 4 11 2 3" xfId="29206"/>
    <cellStyle name="Comma 4 11 3" xfId="13047"/>
    <cellStyle name="Comma 4 11 3 2" xfId="48265"/>
    <cellStyle name="Comma 4 11 4" xfId="39220"/>
    <cellStyle name="Comma 4 11 5" xfId="25654"/>
    <cellStyle name="Comma 4 12" xfId="5423"/>
    <cellStyle name="Comma 4 12 2" xfId="18055"/>
    <cellStyle name="Comma 4 12 2 2" xfId="53271"/>
    <cellStyle name="Comma 4 12 3" xfId="40674"/>
    <cellStyle name="Comma 4 12 4" xfId="30660"/>
    <cellStyle name="Comma 4 13" xfId="6879"/>
    <cellStyle name="Comma 4 13 2" xfId="19509"/>
    <cellStyle name="Comma 4 13 2 2" xfId="54725"/>
    <cellStyle name="Comma 4 13 3" xfId="42128"/>
    <cellStyle name="Comma 4 13 4" xfId="32114"/>
    <cellStyle name="Comma 4 14" xfId="8661"/>
    <cellStyle name="Comma 4 14 2" xfId="21285"/>
    <cellStyle name="Comma 4 14 2 2" xfId="56501"/>
    <cellStyle name="Comma 4 14 3" xfId="43904"/>
    <cellStyle name="Comma 4 14 4" xfId="33890"/>
    <cellStyle name="Comma 4 15" xfId="14823"/>
    <cellStyle name="Comma 4 15 2" xfId="50041"/>
    <cellStyle name="Comma 4 15 3" xfId="27430"/>
    <cellStyle name="Comma 4 16" xfId="12237"/>
    <cellStyle name="Comma 4 16 2" xfId="47456"/>
    <cellStyle name="Comma 4 17" xfId="37442"/>
    <cellStyle name="Comma 4 18" xfId="24844"/>
    <cellStyle name="Comma 4 19" xfId="60057"/>
    <cellStyle name="Comma 4 2" xfId="15"/>
    <cellStyle name="Comma 4 2 2" xfId="146"/>
    <cellStyle name="Comma 4 2 2 2" xfId="1371"/>
    <cellStyle name="Comma 4 2 3" xfId="147"/>
    <cellStyle name="Comma 4 3" xfId="16"/>
    <cellStyle name="Comma 4 3 2" xfId="148"/>
    <cellStyle name="Comma 4 4" xfId="1272"/>
    <cellStyle name="Comma 4 4 10" xfId="6954"/>
    <cellStyle name="Comma 4 4 10 2" xfId="19581"/>
    <cellStyle name="Comma 4 4 10 2 2" xfId="54797"/>
    <cellStyle name="Comma 4 4 10 3" xfId="42200"/>
    <cellStyle name="Comma 4 4 10 4" xfId="32186"/>
    <cellStyle name="Comma 4 4 11" xfId="8735"/>
    <cellStyle name="Comma 4 4 11 2" xfId="21357"/>
    <cellStyle name="Comma 4 4 11 2 2" xfId="56573"/>
    <cellStyle name="Comma 4 4 11 3" xfId="43976"/>
    <cellStyle name="Comma 4 4 11 4" xfId="33962"/>
    <cellStyle name="Comma 4 4 12" xfId="10455"/>
    <cellStyle name="Comma 4 4 12 2" xfId="23071"/>
    <cellStyle name="Comma 4 4 12 2 2" xfId="58287"/>
    <cellStyle name="Comma 4 4 12 3" xfId="45690"/>
    <cellStyle name="Comma 4 4 12 4" xfId="35676"/>
    <cellStyle name="Comma 4 4 13" xfId="14896"/>
    <cellStyle name="Comma 4 4 13 2" xfId="50113"/>
    <cellStyle name="Comma 4 4 13 3" xfId="27502"/>
    <cellStyle name="Comma 4 4 14" xfId="12310"/>
    <cellStyle name="Comma 4 4 14 2" xfId="47528"/>
    <cellStyle name="Comma 4 4 15" xfId="37515"/>
    <cellStyle name="Comma 4 4 16" xfId="24917"/>
    <cellStyle name="Comma 4 4 17" xfId="60130"/>
    <cellStyle name="Comma 4 4 2" xfId="2340"/>
    <cellStyle name="Comma 4 4 2 10" xfId="10456"/>
    <cellStyle name="Comma 4 4 2 10 2" xfId="23072"/>
    <cellStyle name="Comma 4 4 2 10 2 2" xfId="58288"/>
    <cellStyle name="Comma 4 4 2 10 3" xfId="45691"/>
    <cellStyle name="Comma 4 4 2 10 4" xfId="35677"/>
    <cellStyle name="Comma 4 4 2 11" xfId="15051"/>
    <cellStyle name="Comma 4 4 2 11 2" xfId="50267"/>
    <cellStyle name="Comma 4 4 2 11 3" xfId="27656"/>
    <cellStyle name="Comma 4 4 2 12" xfId="12464"/>
    <cellStyle name="Comma 4 4 2 12 2" xfId="47682"/>
    <cellStyle name="Comma 4 4 2 13" xfId="37670"/>
    <cellStyle name="Comma 4 4 2 14" xfId="25071"/>
    <cellStyle name="Comma 4 4 2 15" xfId="60284"/>
    <cellStyle name="Comma 4 4 2 2" xfId="3186"/>
    <cellStyle name="Comma 4 4 2 2 10" xfId="25555"/>
    <cellStyle name="Comma 4 4 2 2 11" xfId="61090"/>
    <cellStyle name="Comma 4 4 2 2 2" xfId="4986"/>
    <cellStyle name="Comma 4 4 2 2 2 2" xfId="17633"/>
    <cellStyle name="Comma 4 4 2 2 2 2 2" xfId="52849"/>
    <cellStyle name="Comma 4 4 2 2 2 2 3" xfId="30238"/>
    <cellStyle name="Comma 4 4 2 2 2 3" xfId="14079"/>
    <cellStyle name="Comma 4 4 2 2 2 3 2" xfId="49297"/>
    <cellStyle name="Comma 4 4 2 2 2 4" xfId="40252"/>
    <cellStyle name="Comma 4 4 2 2 2 5" xfId="26686"/>
    <cellStyle name="Comma 4 4 2 2 3" xfId="6456"/>
    <cellStyle name="Comma 4 4 2 2 3 2" xfId="19087"/>
    <cellStyle name="Comma 4 4 2 2 3 2 2" xfId="54303"/>
    <cellStyle name="Comma 4 4 2 2 3 3" xfId="41706"/>
    <cellStyle name="Comma 4 4 2 2 3 4" xfId="31692"/>
    <cellStyle name="Comma 4 4 2 2 4" xfId="7915"/>
    <cellStyle name="Comma 4 4 2 2 4 2" xfId="20541"/>
    <cellStyle name="Comma 4 4 2 2 4 2 2" xfId="55757"/>
    <cellStyle name="Comma 4 4 2 2 4 3" xfId="43160"/>
    <cellStyle name="Comma 4 4 2 2 4 4" xfId="33146"/>
    <cellStyle name="Comma 4 4 2 2 5" xfId="9696"/>
    <cellStyle name="Comma 4 4 2 2 5 2" xfId="22317"/>
    <cellStyle name="Comma 4 4 2 2 5 2 2" xfId="57533"/>
    <cellStyle name="Comma 4 4 2 2 5 3" xfId="44936"/>
    <cellStyle name="Comma 4 4 2 2 5 4" xfId="34922"/>
    <cellStyle name="Comma 4 4 2 2 6" xfId="11490"/>
    <cellStyle name="Comma 4 4 2 2 6 2" xfId="24093"/>
    <cellStyle name="Comma 4 4 2 2 6 2 2" xfId="59309"/>
    <cellStyle name="Comma 4 4 2 2 6 3" xfId="46712"/>
    <cellStyle name="Comma 4 4 2 2 6 4" xfId="36698"/>
    <cellStyle name="Comma 4 4 2 2 7" xfId="15857"/>
    <cellStyle name="Comma 4 4 2 2 7 2" xfId="51073"/>
    <cellStyle name="Comma 4 4 2 2 7 3" xfId="28462"/>
    <cellStyle name="Comma 4 4 2 2 8" xfId="12948"/>
    <cellStyle name="Comma 4 4 2 2 8 2" xfId="48166"/>
    <cellStyle name="Comma 4 4 2 2 9" xfId="38476"/>
    <cellStyle name="Comma 4 4 2 3" xfId="3515"/>
    <cellStyle name="Comma 4 4 2 3 10" xfId="27011"/>
    <cellStyle name="Comma 4 4 2 3 11" xfId="61415"/>
    <cellStyle name="Comma 4 4 2 3 2" xfId="5311"/>
    <cellStyle name="Comma 4 4 2 3 2 2" xfId="17958"/>
    <cellStyle name="Comma 4 4 2 3 2 2 2" xfId="53174"/>
    <cellStyle name="Comma 4 4 2 3 2 3" xfId="40577"/>
    <cellStyle name="Comma 4 4 2 3 2 4" xfId="30563"/>
    <cellStyle name="Comma 4 4 2 3 3" xfId="6781"/>
    <cellStyle name="Comma 4 4 2 3 3 2" xfId="19412"/>
    <cellStyle name="Comma 4 4 2 3 3 2 2" xfId="54628"/>
    <cellStyle name="Comma 4 4 2 3 3 3" xfId="42031"/>
    <cellStyle name="Comma 4 4 2 3 3 4" xfId="32017"/>
    <cellStyle name="Comma 4 4 2 3 4" xfId="8240"/>
    <cellStyle name="Comma 4 4 2 3 4 2" xfId="20866"/>
    <cellStyle name="Comma 4 4 2 3 4 2 2" xfId="56082"/>
    <cellStyle name="Comma 4 4 2 3 4 3" xfId="43485"/>
    <cellStyle name="Comma 4 4 2 3 4 4" xfId="33471"/>
    <cellStyle name="Comma 4 4 2 3 5" xfId="10021"/>
    <cellStyle name="Comma 4 4 2 3 5 2" xfId="22642"/>
    <cellStyle name="Comma 4 4 2 3 5 2 2" xfId="57858"/>
    <cellStyle name="Comma 4 4 2 3 5 3" xfId="45261"/>
    <cellStyle name="Comma 4 4 2 3 5 4" xfId="35247"/>
    <cellStyle name="Comma 4 4 2 3 6" xfId="11815"/>
    <cellStyle name="Comma 4 4 2 3 6 2" xfId="24418"/>
    <cellStyle name="Comma 4 4 2 3 6 2 2" xfId="59634"/>
    <cellStyle name="Comma 4 4 2 3 6 3" xfId="47037"/>
    <cellStyle name="Comma 4 4 2 3 6 4" xfId="37023"/>
    <cellStyle name="Comma 4 4 2 3 7" xfId="16182"/>
    <cellStyle name="Comma 4 4 2 3 7 2" xfId="51398"/>
    <cellStyle name="Comma 4 4 2 3 7 3" xfId="28787"/>
    <cellStyle name="Comma 4 4 2 3 8" xfId="14404"/>
    <cellStyle name="Comma 4 4 2 3 8 2" xfId="49622"/>
    <cellStyle name="Comma 4 4 2 3 9" xfId="38801"/>
    <cellStyle name="Comma 4 4 2 4" xfId="2676"/>
    <cellStyle name="Comma 4 4 2 4 10" xfId="26202"/>
    <cellStyle name="Comma 4 4 2 4 11" xfId="60606"/>
    <cellStyle name="Comma 4 4 2 4 2" xfId="4502"/>
    <cellStyle name="Comma 4 4 2 4 2 2" xfId="17149"/>
    <cellStyle name="Comma 4 4 2 4 2 2 2" xfId="52365"/>
    <cellStyle name="Comma 4 4 2 4 2 3" xfId="39768"/>
    <cellStyle name="Comma 4 4 2 4 2 4" xfId="29754"/>
    <cellStyle name="Comma 4 4 2 4 3" xfId="5972"/>
    <cellStyle name="Comma 4 4 2 4 3 2" xfId="18603"/>
    <cellStyle name="Comma 4 4 2 4 3 2 2" xfId="53819"/>
    <cellStyle name="Comma 4 4 2 4 3 3" xfId="41222"/>
    <cellStyle name="Comma 4 4 2 4 3 4" xfId="31208"/>
    <cellStyle name="Comma 4 4 2 4 4" xfId="7431"/>
    <cellStyle name="Comma 4 4 2 4 4 2" xfId="20057"/>
    <cellStyle name="Comma 4 4 2 4 4 2 2" xfId="55273"/>
    <cellStyle name="Comma 4 4 2 4 4 3" xfId="42676"/>
    <cellStyle name="Comma 4 4 2 4 4 4" xfId="32662"/>
    <cellStyle name="Comma 4 4 2 4 5" xfId="9212"/>
    <cellStyle name="Comma 4 4 2 4 5 2" xfId="21833"/>
    <cellStyle name="Comma 4 4 2 4 5 2 2" xfId="57049"/>
    <cellStyle name="Comma 4 4 2 4 5 3" xfId="44452"/>
    <cellStyle name="Comma 4 4 2 4 5 4" xfId="34438"/>
    <cellStyle name="Comma 4 4 2 4 6" xfId="11006"/>
    <cellStyle name="Comma 4 4 2 4 6 2" xfId="23609"/>
    <cellStyle name="Comma 4 4 2 4 6 2 2" xfId="58825"/>
    <cellStyle name="Comma 4 4 2 4 6 3" xfId="46228"/>
    <cellStyle name="Comma 4 4 2 4 6 4" xfId="36214"/>
    <cellStyle name="Comma 4 4 2 4 7" xfId="15373"/>
    <cellStyle name="Comma 4 4 2 4 7 2" xfId="50589"/>
    <cellStyle name="Comma 4 4 2 4 7 3" xfId="27978"/>
    <cellStyle name="Comma 4 4 2 4 8" xfId="13595"/>
    <cellStyle name="Comma 4 4 2 4 8 2" xfId="48813"/>
    <cellStyle name="Comma 4 4 2 4 9" xfId="37992"/>
    <cellStyle name="Comma 4 4 2 5" xfId="3840"/>
    <cellStyle name="Comma 4 4 2 5 2" xfId="8563"/>
    <cellStyle name="Comma 4 4 2 5 2 2" xfId="21189"/>
    <cellStyle name="Comma 4 4 2 5 2 2 2" xfId="56405"/>
    <cellStyle name="Comma 4 4 2 5 2 3" xfId="43808"/>
    <cellStyle name="Comma 4 4 2 5 2 4" xfId="33794"/>
    <cellStyle name="Comma 4 4 2 5 3" xfId="10344"/>
    <cellStyle name="Comma 4 4 2 5 3 2" xfId="22965"/>
    <cellStyle name="Comma 4 4 2 5 3 2 2" xfId="58181"/>
    <cellStyle name="Comma 4 4 2 5 3 3" xfId="45584"/>
    <cellStyle name="Comma 4 4 2 5 3 4" xfId="35570"/>
    <cellStyle name="Comma 4 4 2 5 4" xfId="12140"/>
    <cellStyle name="Comma 4 4 2 5 4 2" xfId="24741"/>
    <cellStyle name="Comma 4 4 2 5 4 2 2" xfId="59957"/>
    <cellStyle name="Comma 4 4 2 5 4 3" xfId="47360"/>
    <cellStyle name="Comma 4 4 2 5 4 4" xfId="37346"/>
    <cellStyle name="Comma 4 4 2 5 5" xfId="16505"/>
    <cellStyle name="Comma 4 4 2 5 5 2" xfId="51721"/>
    <cellStyle name="Comma 4 4 2 5 5 3" xfId="29110"/>
    <cellStyle name="Comma 4 4 2 5 6" xfId="14727"/>
    <cellStyle name="Comma 4 4 2 5 6 2" xfId="49945"/>
    <cellStyle name="Comma 4 4 2 5 7" xfId="39124"/>
    <cellStyle name="Comma 4 4 2 5 8" xfId="27334"/>
    <cellStyle name="Comma 4 4 2 6" xfId="4180"/>
    <cellStyle name="Comma 4 4 2 6 2" xfId="16827"/>
    <cellStyle name="Comma 4 4 2 6 2 2" xfId="52043"/>
    <cellStyle name="Comma 4 4 2 6 2 3" xfId="29432"/>
    <cellStyle name="Comma 4 4 2 6 3" xfId="13273"/>
    <cellStyle name="Comma 4 4 2 6 3 2" xfId="48491"/>
    <cellStyle name="Comma 4 4 2 6 4" xfId="39446"/>
    <cellStyle name="Comma 4 4 2 6 5" xfId="25880"/>
    <cellStyle name="Comma 4 4 2 7" xfId="5650"/>
    <cellStyle name="Comma 4 4 2 7 2" xfId="18281"/>
    <cellStyle name="Comma 4 4 2 7 2 2" xfId="53497"/>
    <cellStyle name="Comma 4 4 2 7 3" xfId="40900"/>
    <cellStyle name="Comma 4 4 2 7 4" xfId="30886"/>
    <cellStyle name="Comma 4 4 2 8" xfId="7109"/>
    <cellStyle name="Comma 4 4 2 8 2" xfId="19735"/>
    <cellStyle name="Comma 4 4 2 8 2 2" xfId="54951"/>
    <cellStyle name="Comma 4 4 2 8 3" xfId="42354"/>
    <cellStyle name="Comma 4 4 2 8 4" xfId="32340"/>
    <cellStyle name="Comma 4 4 2 9" xfId="8890"/>
    <cellStyle name="Comma 4 4 2 9 2" xfId="21511"/>
    <cellStyle name="Comma 4 4 2 9 2 2" xfId="56727"/>
    <cellStyle name="Comma 4 4 2 9 3" xfId="44130"/>
    <cellStyle name="Comma 4 4 2 9 4" xfId="34116"/>
    <cellStyle name="Comma 4 4 3" xfId="3025"/>
    <cellStyle name="Comma 4 4 3 10" xfId="25398"/>
    <cellStyle name="Comma 4 4 3 11" xfId="60933"/>
    <cellStyle name="Comma 4 4 3 2" xfId="4829"/>
    <cellStyle name="Comma 4 4 3 2 2" xfId="17476"/>
    <cellStyle name="Comma 4 4 3 2 2 2" xfId="52692"/>
    <cellStyle name="Comma 4 4 3 2 2 3" xfId="30081"/>
    <cellStyle name="Comma 4 4 3 2 3" xfId="13922"/>
    <cellStyle name="Comma 4 4 3 2 3 2" xfId="49140"/>
    <cellStyle name="Comma 4 4 3 2 4" xfId="40095"/>
    <cellStyle name="Comma 4 4 3 2 5" xfId="26529"/>
    <cellStyle name="Comma 4 4 3 3" xfId="6299"/>
    <cellStyle name="Comma 4 4 3 3 2" xfId="18930"/>
    <cellStyle name="Comma 4 4 3 3 2 2" xfId="54146"/>
    <cellStyle name="Comma 4 4 3 3 3" xfId="41549"/>
    <cellStyle name="Comma 4 4 3 3 4" xfId="31535"/>
    <cellStyle name="Comma 4 4 3 4" xfId="7758"/>
    <cellStyle name="Comma 4 4 3 4 2" xfId="20384"/>
    <cellStyle name="Comma 4 4 3 4 2 2" xfId="55600"/>
    <cellStyle name="Comma 4 4 3 4 3" xfId="43003"/>
    <cellStyle name="Comma 4 4 3 4 4" xfId="32989"/>
    <cellStyle name="Comma 4 4 3 5" xfId="9539"/>
    <cellStyle name="Comma 4 4 3 5 2" xfId="22160"/>
    <cellStyle name="Comma 4 4 3 5 2 2" xfId="57376"/>
    <cellStyle name="Comma 4 4 3 5 3" xfId="44779"/>
    <cellStyle name="Comma 4 4 3 5 4" xfId="34765"/>
    <cellStyle name="Comma 4 4 3 6" xfId="11333"/>
    <cellStyle name="Comma 4 4 3 6 2" xfId="23936"/>
    <cellStyle name="Comma 4 4 3 6 2 2" xfId="59152"/>
    <cellStyle name="Comma 4 4 3 6 3" xfId="46555"/>
    <cellStyle name="Comma 4 4 3 6 4" xfId="36541"/>
    <cellStyle name="Comma 4 4 3 7" xfId="15700"/>
    <cellStyle name="Comma 4 4 3 7 2" xfId="50916"/>
    <cellStyle name="Comma 4 4 3 7 3" xfId="28305"/>
    <cellStyle name="Comma 4 4 3 8" xfId="12791"/>
    <cellStyle name="Comma 4 4 3 8 2" xfId="48009"/>
    <cellStyle name="Comma 4 4 3 9" xfId="38319"/>
    <cellStyle name="Comma 4 4 4" xfId="2852"/>
    <cellStyle name="Comma 4 4 4 10" xfId="25239"/>
    <cellStyle name="Comma 4 4 4 11" xfId="60774"/>
    <cellStyle name="Comma 4 4 4 2" xfId="4670"/>
    <cellStyle name="Comma 4 4 4 2 2" xfId="17317"/>
    <cellStyle name="Comma 4 4 4 2 2 2" xfId="52533"/>
    <cellStyle name="Comma 4 4 4 2 2 3" xfId="29922"/>
    <cellStyle name="Comma 4 4 4 2 3" xfId="13763"/>
    <cellStyle name="Comma 4 4 4 2 3 2" xfId="48981"/>
    <cellStyle name="Comma 4 4 4 2 4" xfId="39936"/>
    <cellStyle name="Comma 4 4 4 2 5" xfId="26370"/>
    <cellStyle name="Comma 4 4 4 3" xfId="6140"/>
    <cellStyle name="Comma 4 4 4 3 2" xfId="18771"/>
    <cellStyle name="Comma 4 4 4 3 2 2" xfId="53987"/>
    <cellStyle name="Comma 4 4 4 3 3" xfId="41390"/>
    <cellStyle name="Comma 4 4 4 3 4" xfId="31376"/>
    <cellStyle name="Comma 4 4 4 4" xfId="7599"/>
    <cellStyle name="Comma 4 4 4 4 2" xfId="20225"/>
    <cellStyle name="Comma 4 4 4 4 2 2" xfId="55441"/>
    <cellStyle name="Comma 4 4 4 4 3" xfId="42844"/>
    <cellStyle name="Comma 4 4 4 4 4" xfId="32830"/>
    <cellStyle name="Comma 4 4 4 5" xfId="9380"/>
    <cellStyle name="Comma 4 4 4 5 2" xfId="22001"/>
    <cellStyle name="Comma 4 4 4 5 2 2" xfId="57217"/>
    <cellStyle name="Comma 4 4 4 5 3" xfId="44620"/>
    <cellStyle name="Comma 4 4 4 5 4" xfId="34606"/>
    <cellStyle name="Comma 4 4 4 6" xfId="11174"/>
    <cellStyle name="Comma 4 4 4 6 2" xfId="23777"/>
    <cellStyle name="Comma 4 4 4 6 2 2" xfId="58993"/>
    <cellStyle name="Comma 4 4 4 6 3" xfId="46396"/>
    <cellStyle name="Comma 4 4 4 6 4" xfId="36382"/>
    <cellStyle name="Comma 4 4 4 7" xfId="15541"/>
    <cellStyle name="Comma 4 4 4 7 2" xfId="50757"/>
    <cellStyle name="Comma 4 4 4 7 3" xfId="28146"/>
    <cellStyle name="Comma 4 4 4 8" xfId="12632"/>
    <cellStyle name="Comma 4 4 4 8 2" xfId="47850"/>
    <cellStyle name="Comma 4 4 4 9" xfId="38160"/>
    <cellStyle name="Comma 4 4 5" xfId="3361"/>
    <cellStyle name="Comma 4 4 5 10" xfId="26857"/>
    <cellStyle name="Comma 4 4 5 11" xfId="61261"/>
    <cellStyle name="Comma 4 4 5 2" xfId="5157"/>
    <cellStyle name="Comma 4 4 5 2 2" xfId="17804"/>
    <cellStyle name="Comma 4 4 5 2 2 2" xfId="53020"/>
    <cellStyle name="Comma 4 4 5 2 3" xfId="40423"/>
    <cellStyle name="Comma 4 4 5 2 4" xfId="30409"/>
    <cellStyle name="Comma 4 4 5 3" xfId="6627"/>
    <cellStyle name="Comma 4 4 5 3 2" xfId="19258"/>
    <cellStyle name="Comma 4 4 5 3 2 2" xfId="54474"/>
    <cellStyle name="Comma 4 4 5 3 3" xfId="41877"/>
    <cellStyle name="Comma 4 4 5 3 4" xfId="31863"/>
    <cellStyle name="Comma 4 4 5 4" xfId="8086"/>
    <cellStyle name="Comma 4 4 5 4 2" xfId="20712"/>
    <cellStyle name="Comma 4 4 5 4 2 2" xfId="55928"/>
    <cellStyle name="Comma 4 4 5 4 3" xfId="43331"/>
    <cellStyle name="Comma 4 4 5 4 4" xfId="33317"/>
    <cellStyle name="Comma 4 4 5 5" xfId="9867"/>
    <cellStyle name="Comma 4 4 5 5 2" xfId="22488"/>
    <cellStyle name="Comma 4 4 5 5 2 2" xfId="57704"/>
    <cellStyle name="Comma 4 4 5 5 3" xfId="45107"/>
    <cellStyle name="Comma 4 4 5 5 4" xfId="35093"/>
    <cellStyle name="Comma 4 4 5 6" xfId="11661"/>
    <cellStyle name="Comma 4 4 5 6 2" xfId="24264"/>
    <cellStyle name="Comma 4 4 5 6 2 2" xfId="59480"/>
    <cellStyle name="Comma 4 4 5 6 3" xfId="46883"/>
    <cellStyle name="Comma 4 4 5 6 4" xfId="36869"/>
    <cellStyle name="Comma 4 4 5 7" xfId="16028"/>
    <cellStyle name="Comma 4 4 5 7 2" xfId="51244"/>
    <cellStyle name="Comma 4 4 5 7 3" xfId="28633"/>
    <cellStyle name="Comma 4 4 5 8" xfId="14250"/>
    <cellStyle name="Comma 4 4 5 8 2" xfId="49468"/>
    <cellStyle name="Comma 4 4 5 9" xfId="38647"/>
    <cellStyle name="Comma 4 4 6" xfId="2521"/>
    <cellStyle name="Comma 4 4 6 10" xfId="26048"/>
    <cellStyle name="Comma 4 4 6 11" xfId="60452"/>
    <cellStyle name="Comma 4 4 6 2" xfId="4348"/>
    <cellStyle name="Comma 4 4 6 2 2" xfId="16995"/>
    <cellStyle name="Comma 4 4 6 2 2 2" xfId="52211"/>
    <cellStyle name="Comma 4 4 6 2 3" xfId="39614"/>
    <cellStyle name="Comma 4 4 6 2 4" xfId="29600"/>
    <cellStyle name="Comma 4 4 6 3" xfId="5818"/>
    <cellStyle name="Comma 4 4 6 3 2" xfId="18449"/>
    <cellStyle name="Comma 4 4 6 3 2 2" xfId="53665"/>
    <cellStyle name="Comma 4 4 6 3 3" xfId="41068"/>
    <cellStyle name="Comma 4 4 6 3 4" xfId="31054"/>
    <cellStyle name="Comma 4 4 6 4" xfId="7277"/>
    <cellStyle name="Comma 4 4 6 4 2" xfId="19903"/>
    <cellStyle name="Comma 4 4 6 4 2 2" xfId="55119"/>
    <cellStyle name="Comma 4 4 6 4 3" xfId="42522"/>
    <cellStyle name="Comma 4 4 6 4 4" xfId="32508"/>
    <cellStyle name="Comma 4 4 6 5" xfId="9058"/>
    <cellStyle name="Comma 4 4 6 5 2" xfId="21679"/>
    <cellStyle name="Comma 4 4 6 5 2 2" xfId="56895"/>
    <cellStyle name="Comma 4 4 6 5 3" xfId="44298"/>
    <cellStyle name="Comma 4 4 6 5 4" xfId="34284"/>
    <cellStyle name="Comma 4 4 6 6" xfId="10852"/>
    <cellStyle name="Comma 4 4 6 6 2" xfId="23455"/>
    <cellStyle name="Comma 4 4 6 6 2 2" xfId="58671"/>
    <cellStyle name="Comma 4 4 6 6 3" xfId="46074"/>
    <cellStyle name="Comma 4 4 6 6 4" xfId="36060"/>
    <cellStyle name="Comma 4 4 6 7" xfId="15219"/>
    <cellStyle name="Comma 4 4 6 7 2" xfId="50435"/>
    <cellStyle name="Comma 4 4 6 7 3" xfId="27824"/>
    <cellStyle name="Comma 4 4 6 8" xfId="13441"/>
    <cellStyle name="Comma 4 4 6 8 2" xfId="48659"/>
    <cellStyle name="Comma 4 4 6 9" xfId="37838"/>
    <cellStyle name="Comma 4 4 7" xfId="3685"/>
    <cellStyle name="Comma 4 4 7 2" xfId="8409"/>
    <cellStyle name="Comma 4 4 7 2 2" xfId="21035"/>
    <cellStyle name="Comma 4 4 7 2 2 2" xfId="56251"/>
    <cellStyle name="Comma 4 4 7 2 3" xfId="43654"/>
    <cellStyle name="Comma 4 4 7 2 4" xfId="33640"/>
    <cellStyle name="Comma 4 4 7 3" xfId="10190"/>
    <cellStyle name="Comma 4 4 7 3 2" xfId="22811"/>
    <cellStyle name="Comma 4 4 7 3 2 2" xfId="58027"/>
    <cellStyle name="Comma 4 4 7 3 3" xfId="45430"/>
    <cellStyle name="Comma 4 4 7 3 4" xfId="35416"/>
    <cellStyle name="Comma 4 4 7 4" xfId="11986"/>
    <cellStyle name="Comma 4 4 7 4 2" xfId="24587"/>
    <cellStyle name="Comma 4 4 7 4 2 2" xfId="59803"/>
    <cellStyle name="Comma 4 4 7 4 3" xfId="47206"/>
    <cellStyle name="Comma 4 4 7 4 4" xfId="37192"/>
    <cellStyle name="Comma 4 4 7 5" xfId="16351"/>
    <cellStyle name="Comma 4 4 7 5 2" xfId="51567"/>
    <cellStyle name="Comma 4 4 7 5 3" xfId="28956"/>
    <cellStyle name="Comma 4 4 7 6" xfId="14573"/>
    <cellStyle name="Comma 4 4 7 6 2" xfId="49791"/>
    <cellStyle name="Comma 4 4 7 7" xfId="38970"/>
    <cellStyle name="Comma 4 4 7 8" xfId="27180"/>
    <cellStyle name="Comma 4 4 8" xfId="4021"/>
    <cellStyle name="Comma 4 4 8 2" xfId="16673"/>
    <cellStyle name="Comma 4 4 8 2 2" xfId="51889"/>
    <cellStyle name="Comma 4 4 8 2 3" xfId="29278"/>
    <cellStyle name="Comma 4 4 8 3" xfId="13119"/>
    <cellStyle name="Comma 4 4 8 3 2" xfId="48337"/>
    <cellStyle name="Comma 4 4 8 4" xfId="39292"/>
    <cellStyle name="Comma 4 4 8 5" xfId="25726"/>
    <cellStyle name="Comma 4 4 9" xfId="5496"/>
    <cellStyle name="Comma 4 4 9 2" xfId="18127"/>
    <cellStyle name="Comma 4 4 9 2 2" xfId="53343"/>
    <cellStyle name="Comma 4 4 9 3" xfId="40746"/>
    <cellStyle name="Comma 4 4 9 4" xfId="30732"/>
    <cellStyle name="Comma 4 5" xfId="2258"/>
    <cellStyle name="Comma 4 5 10" xfId="10457"/>
    <cellStyle name="Comma 4 5 10 2" xfId="23073"/>
    <cellStyle name="Comma 4 5 10 2 2" xfId="58289"/>
    <cellStyle name="Comma 4 5 10 3" xfId="45692"/>
    <cellStyle name="Comma 4 5 10 4" xfId="35678"/>
    <cellStyle name="Comma 4 5 11" xfId="14977"/>
    <cellStyle name="Comma 4 5 11 2" xfId="50193"/>
    <cellStyle name="Comma 4 5 11 3" xfId="27582"/>
    <cellStyle name="Comma 4 5 12" xfId="12390"/>
    <cellStyle name="Comma 4 5 12 2" xfId="47608"/>
    <cellStyle name="Comma 4 5 13" xfId="37596"/>
    <cellStyle name="Comma 4 5 14" xfId="24997"/>
    <cellStyle name="Comma 4 5 15" xfId="60210"/>
    <cellStyle name="Comma 4 5 2" xfId="3112"/>
    <cellStyle name="Comma 4 5 2 10" xfId="25481"/>
    <cellStyle name="Comma 4 5 2 11" xfId="61016"/>
    <cellStyle name="Comma 4 5 2 2" xfId="4912"/>
    <cellStyle name="Comma 4 5 2 2 2" xfId="17559"/>
    <cellStyle name="Comma 4 5 2 2 2 2" xfId="52775"/>
    <cellStyle name="Comma 4 5 2 2 2 3" xfId="30164"/>
    <cellStyle name="Comma 4 5 2 2 3" xfId="14005"/>
    <cellStyle name="Comma 4 5 2 2 3 2" xfId="49223"/>
    <cellStyle name="Comma 4 5 2 2 4" xfId="40178"/>
    <cellStyle name="Comma 4 5 2 2 5" xfId="26612"/>
    <cellStyle name="Comma 4 5 2 3" xfId="6382"/>
    <cellStyle name="Comma 4 5 2 3 2" xfId="19013"/>
    <cellStyle name="Comma 4 5 2 3 2 2" xfId="54229"/>
    <cellStyle name="Comma 4 5 2 3 3" xfId="41632"/>
    <cellStyle name="Comma 4 5 2 3 4" xfId="31618"/>
    <cellStyle name="Comma 4 5 2 4" xfId="7841"/>
    <cellStyle name="Comma 4 5 2 4 2" xfId="20467"/>
    <cellStyle name="Comma 4 5 2 4 2 2" xfId="55683"/>
    <cellStyle name="Comma 4 5 2 4 3" xfId="43086"/>
    <cellStyle name="Comma 4 5 2 4 4" xfId="33072"/>
    <cellStyle name="Comma 4 5 2 5" xfId="9622"/>
    <cellStyle name="Comma 4 5 2 5 2" xfId="22243"/>
    <cellStyle name="Comma 4 5 2 5 2 2" xfId="57459"/>
    <cellStyle name="Comma 4 5 2 5 3" xfId="44862"/>
    <cellStyle name="Comma 4 5 2 5 4" xfId="34848"/>
    <cellStyle name="Comma 4 5 2 6" xfId="11416"/>
    <cellStyle name="Comma 4 5 2 6 2" xfId="24019"/>
    <cellStyle name="Comma 4 5 2 6 2 2" xfId="59235"/>
    <cellStyle name="Comma 4 5 2 6 3" xfId="46638"/>
    <cellStyle name="Comma 4 5 2 6 4" xfId="36624"/>
    <cellStyle name="Comma 4 5 2 7" xfId="15783"/>
    <cellStyle name="Comma 4 5 2 7 2" xfId="50999"/>
    <cellStyle name="Comma 4 5 2 7 3" xfId="28388"/>
    <cellStyle name="Comma 4 5 2 8" xfId="12874"/>
    <cellStyle name="Comma 4 5 2 8 2" xfId="48092"/>
    <cellStyle name="Comma 4 5 2 9" xfId="38402"/>
    <cellStyle name="Comma 4 5 3" xfId="3441"/>
    <cellStyle name="Comma 4 5 3 10" xfId="26937"/>
    <cellStyle name="Comma 4 5 3 11" xfId="61341"/>
    <cellStyle name="Comma 4 5 3 2" xfId="5237"/>
    <cellStyle name="Comma 4 5 3 2 2" xfId="17884"/>
    <cellStyle name="Comma 4 5 3 2 2 2" xfId="53100"/>
    <cellStyle name="Comma 4 5 3 2 3" xfId="40503"/>
    <cellStyle name="Comma 4 5 3 2 4" xfId="30489"/>
    <cellStyle name="Comma 4 5 3 3" xfId="6707"/>
    <cellStyle name="Comma 4 5 3 3 2" xfId="19338"/>
    <cellStyle name="Comma 4 5 3 3 2 2" xfId="54554"/>
    <cellStyle name="Comma 4 5 3 3 3" xfId="41957"/>
    <cellStyle name="Comma 4 5 3 3 4" xfId="31943"/>
    <cellStyle name="Comma 4 5 3 4" xfId="8166"/>
    <cellStyle name="Comma 4 5 3 4 2" xfId="20792"/>
    <cellStyle name="Comma 4 5 3 4 2 2" xfId="56008"/>
    <cellStyle name="Comma 4 5 3 4 3" xfId="43411"/>
    <cellStyle name="Comma 4 5 3 4 4" xfId="33397"/>
    <cellStyle name="Comma 4 5 3 5" xfId="9947"/>
    <cellStyle name="Comma 4 5 3 5 2" xfId="22568"/>
    <cellStyle name="Comma 4 5 3 5 2 2" xfId="57784"/>
    <cellStyle name="Comma 4 5 3 5 3" xfId="45187"/>
    <cellStyle name="Comma 4 5 3 5 4" xfId="35173"/>
    <cellStyle name="Comma 4 5 3 6" xfId="11741"/>
    <cellStyle name="Comma 4 5 3 6 2" xfId="24344"/>
    <cellStyle name="Comma 4 5 3 6 2 2" xfId="59560"/>
    <cellStyle name="Comma 4 5 3 6 3" xfId="46963"/>
    <cellStyle name="Comma 4 5 3 6 4" xfId="36949"/>
    <cellStyle name="Comma 4 5 3 7" xfId="16108"/>
    <cellStyle name="Comma 4 5 3 7 2" xfId="51324"/>
    <cellStyle name="Comma 4 5 3 7 3" xfId="28713"/>
    <cellStyle name="Comma 4 5 3 8" xfId="14330"/>
    <cellStyle name="Comma 4 5 3 8 2" xfId="49548"/>
    <cellStyle name="Comma 4 5 3 9" xfId="38727"/>
    <cellStyle name="Comma 4 5 4" xfId="2602"/>
    <cellStyle name="Comma 4 5 4 10" xfId="26128"/>
    <cellStyle name="Comma 4 5 4 11" xfId="60532"/>
    <cellStyle name="Comma 4 5 4 2" xfId="4428"/>
    <cellStyle name="Comma 4 5 4 2 2" xfId="17075"/>
    <cellStyle name="Comma 4 5 4 2 2 2" xfId="52291"/>
    <cellStyle name="Comma 4 5 4 2 3" xfId="39694"/>
    <cellStyle name="Comma 4 5 4 2 4" xfId="29680"/>
    <cellStyle name="Comma 4 5 4 3" xfId="5898"/>
    <cellStyle name="Comma 4 5 4 3 2" xfId="18529"/>
    <cellStyle name="Comma 4 5 4 3 2 2" xfId="53745"/>
    <cellStyle name="Comma 4 5 4 3 3" xfId="41148"/>
    <cellStyle name="Comma 4 5 4 3 4" xfId="31134"/>
    <cellStyle name="Comma 4 5 4 4" xfId="7357"/>
    <cellStyle name="Comma 4 5 4 4 2" xfId="19983"/>
    <cellStyle name="Comma 4 5 4 4 2 2" xfId="55199"/>
    <cellStyle name="Comma 4 5 4 4 3" xfId="42602"/>
    <cellStyle name="Comma 4 5 4 4 4" xfId="32588"/>
    <cellStyle name="Comma 4 5 4 5" xfId="9138"/>
    <cellStyle name="Comma 4 5 4 5 2" xfId="21759"/>
    <cellStyle name="Comma 4 5 4 5 2 2" xfId="56975"/>
    <cellStyle name="Comma 4 5 4 5 3" xfId="44378"/>
    <cellStyle name="Comma 4 5 4 5 4" xfId="34364"/>
    <cellStyle name="Comma 4 5 4 6" xfId="10932"/>
    <cellStyle name="Comma 4 5 4 6 2" xfId="23535"/>
    <cellStyle name="Comma 4 5 4 6 2 2" xfId="58751"/>
    <cellStyle name="Comma 4 5 4 6 3" xfId="46154"/>
    <cellStyle name="Comma 4 5 4 6 4" xfId="36140"/>
    <cellStyle name="Comma 4 5 4 7" xfId="15299"/>
    <cellStyle name="Comma 4 5 4 7 2" xfId="50515"/>
    <cellStyle name="Comma 4 5 4 7 3" xfId="27904"/>
    <cellStyle name="Comma 4 5 4 8" xfId="13521"/>
    <cellStyle name="Comma 4 5 4 8 2" xfId="48739"/>
    <cellStyle name="Comma 4 5 4 9" xfId="37918"/>
    <cellStyle name="Comma 4 5 5" xfId="3766"/>
    <cellStyle name="Comma 4 5 5 2" xfId="8489"/>
    <cellStyle name="Comma 4 5 5 2 2" xfId="21115"/>
    <cellStyle name="Comma 4 5 5 2 2 2" xfId="56331"/>
    <cellStyle name="Comma 4 5 5 2 3" xfId="43734"/>
    <cellStyle name="Comma 4 5 5 2 4" xfId="33720"/>
    <cellStyle name="Comma 4 5 5 3" xfId="10270"/>
    <cellStyle name="Comma 4 5 5 3 2" xfId="22891"/>
    <cellStyle name="Comma 4 5 5 3 2 2" xfId="58107"/>
    <cellStyle name="Comma 4 5 5 3 3" xfId="45510"/>
    <cellStyle name="Comma 4 5 5 3 4" xfId="35496"/>
    <cellStyle name="Comma 4 5 5 4" xfId="12066"/>
    <cellStyle name="Comma 4 5 5 4 2" xfId="24667"/>
    <cellStyle name="Comma 4 5 5 4 2 2" xfId="59883"/>
    <cellStyle name="Comma 4 5 5 4 3" xfId="47286"/>
    <cellStyle name="Comma 4 5 5 4 4" xfId="37272"/>
    <cellStyle name="Comma 4 5 5 5" xfId="16431"/>
    <cellStyle name="Comma 4 5 5 5 2" xfId="51647"/>
    <cellStyle name="Comma 4 5 5 5 3" xfId="29036"/>
    <cellStyle name="Comma 4 5 5 6" xfId="14653"/>
    <cellStyle name="Comma 4 5 5 6 2" xfId="49871"/>
    <cellStyle name="Comma 4 5 5 7" xfId="39050"/>
    <cellStyle name="Comma 4 5 5 8" xfId="27260"/>
    <cellStyle name="Comma 4 5 6" xfId="4106"/>
    <cellStyle name="Comma 4 5 6 2" xfId="16753"/>
    <cellStyle name="Comma 4 5 6 2 2" xfId="51969"/>
    <cellStyle name="Comma 4 5 6 2 3" xfId="29358"/>
    <cellStyle name="Comma 4 5 6 3" xfId="13199"/>
    <cellStyle name="Comma 4 5 6 3 2" xfId="48417"/>
    <cellStyle name="Comma 4 5 6 4" xfId="39372"/>
    <cellStyle name="Comma 4 5 6 5" xfId="25806"/>
    <cellStyle name="Comma 4 5 7" xfId="5576"/>
    <cellStyle name="Comma 4 5 7 2" xfId="18207"/>
    <cellStyle name="Comma 4 5 7 2 2" xfId="53423"/>
    <cellStyle name="Comma 4 5 7 3" xfId="40826"/>
    <cellStyle name="Comma 4 5 7 4" xfId="30812"/>
    <cellStyle name="Comma 4 5 8" xfId="7035"/>
    <cellStyle name="Comma 4 5 8 2" xfId="19661"/>
    <cellStyle name="Comma 4 5 8 2 2" xfId="54877"/>
    <cellStyle name="Comma 4 5 8 3" xfId="42280"/>
    <cellStyle name="Comma 4 5 8 4" xfId="32266"/>
    <cellStyle name="Comma 4 5 9" xfId="8816"/>
    <cellStyle name="Comma 4 5 9 2" xfId="21437"/>
    <cellStyle name="Comma 4 5 9 2 2" xfId="56653"/>
    <cellStyle name="Comma 4 5 9 3" xfId="44056"/>
    <cellStyle name="Comma 4 5 9 4" xfId="34042"/>
    <cellStyle name="Comma 4 6" xfId="2935"/>
    <cellStyle name="Comma 4 6 10" xfId="25319"/>
    <cellStyle name="Comma 4 6 11" xfId="60854"/>
    <cellStyle name="Comma 4 6 2" xfId="4750"/>
    <cellStyle name="Comma 4 6 2 2" xfId="17397"/>
    <cellStyle name="Comma 4 6 2 2 2" xfId="52613"/>
    <cellStyle name="Comma 4 6 2 2 3" xfId="30002"/>
    <cellStyle name="Comma 4 6 2 3" xfId="13843"/>
    <cellStyle name="Comma 4 6 2 3 2" xfId="49061"/>
    <cellStyle name="Comma 4 6 2 4" xfId="40016"/>
    <cellStyle name="Comma 4 6 2 5" xfId="26450"/>
    <cellStyle name="Comma 4 6 3" xfId="6220"/>
    <cellStyle name="Comma 4 6 3 2" xfId="18851"/>
    <cellStyle name="Comma 4 6 3 2 2" xfId="54067"/>
    <cellStyle name="Comma 4 6 3 3" xfId="41470"/>
    <cellStyle name="Comma 4 6 3 4" xfId="31456"/>
    <cellStyle name="Comma 4 6 4" xfId="7679"/>
    <cellStyle name="Comma 4 6 4 2" xfId="20305"/>
    <cellStyle name="Comma 4 6 4 2 2" xfId="55521"/>
    <cellStyle name="Comma 4 6 4 3" xfId="42924"/>
    <cellStyle name="Comma 4 6 4 4" xfId="32910"/>
    <cellStyle name="Comma 4 6 5" xfId="9460"/>
    <cellStyle name="Comma 4 6 5 2" xfId="22081"/>
    <cellStyle name="Comma 4 6 5 2 2" xfId="57297"/>
    <cellStyle name="Comma 4 6 5 3" xfId="44700"/>
    <cellStyle name="Comma 4 6 5 4" xfId="34686"/>
    <cellStyle name="Comma 4 6 6" xfId="11254"/>
    <cellStyle name="Comma 4 6 6 2" xfId="23857"/>
    <cellStyle name="Comma 4 6 6 2 2" xfId="59073"/>
    <cellStyle name="Comma 4 6 6 3" xfId="46476"/>
    <cellStyle name="Comma 4 6 6 4" xfId="36462"/>
    <cellStyle name="Comma 4 6 7" xfId="15621"/>
    <cellStyle name="Comma 4 6 7 2" xfId="50837"/>
    <cellStyle name="Comma 4 6 7 3" xfId="28226"/>
    <cellStyle name="Comma 4 6 8" xfId="12712"/>
    <cellStyle name="Comma 4 6 8 2" xfId="47930"/>
    <cellStyle name="Comma 4 6 9" xfId="38240"/>
    <cellStyle name="Comma 4 7" xfId="2772"/>
    <cellStyle name="Comma 4 7 10" xfId="25167"/>
    <cellStyle name="Comma 4 7 11" xfId="60702"/>
    <cellStyle name="Comma 4 7 2" xfId="4598"/>
    <cellStyle name="Comma 4 7 2 2" xfId="17245"/>
    <cellStyle name="Comma 4 7 2 2 2" xfId="52461"/>
    <cellStyle name="Comma 4 7 2 2 3" xfId="29850"/>
    <cellStyle name="Comma 4 7 2 3" xfId="13691"/>
    <cellStyle name="Comma 4 7 2 3 2" xfId="48909"/>
    <cellStyle name="Comma 4 7 2 4" xfId="39864"/>
    <cellStyle name="Comma 4 7 2 5" xfId="26298"/>
    <cellStyle name="Comma 4 7 3" xfId="6068"/>
    <cellStyle name="Comma 4 7 3 2" xfId="18699"/>
    <cellStyle name="Comma 4 7 3 2 2" xfId="53915"/>
    <cellStyle name="Comma 4 7 3 3" xfId="41318"/>
    <cellStyle name="Comma 4 7 3 4" xfId="31304"/>
    <cellStyle name="Comma 4 7 4" xfId="7527"/>
    <cellStyle name="Comma 4 7 4 2" xfId="20153"/>
    <cellStyle name="Comma 4 7 4 2 2" xfId="55369"/>
    <cellStyle name="Comma 4 7 4 3" xfId="42772"/>
    <cellStyle name="Comma 4 7 4 4" xfId="32758"/>
    <cellStyle name="Comma 4 7 5" xfId="9308"/>
    <cellStyle name="Comma 4 7 5 2" xfId="21929"/>
    <cellStyle name="Comma 4 7 5 2 2" xfId="57145"/>
    <cellStyle name="Comma 4 7 5 3" xfId="44548"/>
    <cellStyle name="Comma 4 7 5 4" xfId="34534"/>
    <cellStyle name="Comma 4 7 6" xfId="11102"/>
    <cellStyle name="Comma 4 7 6 2" xfId="23705"/>
    <cellStyle name="Comma 4 7 6 2 2" xfId="58921"/>
    <cellStyle name="Comma 4 7 6 3" xfId="46324"/>
    <cellStyle name="Comma 4 7 6 4" xfId="36310"/>
    <cellStyle name="Comma 4 7 7" xfId="15469"/>
    <cellStyle name="Comma 4 7 7 2" xfId="50685"/>
    <cellStyle name="Comma 4 7 7 3" xfId="28074"/>
    <cellStyle name="Comma 4 7 8" xfId="12560"/>
    <cellStyle name="Comma 4 7 8 2" xfId="47778"/>
    <cellStyle name="Comma 4 7 9" xfId="38088"/>
    <cellStyle name="Comma 4 8" xfId="3288"/>
    <cellStyle name="Comma 4 8 10" xfId="26785"/>
    <cellStyle name="Comma 4 8 11" xfId="61189"/>
    <cellStyle name="Comma 4 8 2" xfId="5085"/>
    <cellStyle name="Comma 4 8 2 2" xfId="17732"/>
    <cellStyle name="Comma 4 8 2 2 2" xfId="52948"/>
    <cellStyle name="Comma 4 8 2 3" xfId="40351"/>
    <cellStyle name="Comma 4 8 2 4" xfId="30337"/>
    <cellStyle name="Comma 4 8 3" xfId="6555"/>
    <cellStyle name="Comma 4 8 3 2" xfId="19186"/>
    <cellStyle name="Comma 4 8 3 2 2" xfId="54402"/>
    <cellStyle name="Comma 4 8 3 3" xfId="41805"/>
    <cellStyle name="Comma 4 8 3 4" xfId="31791"/>
    <cellStyle name="Comma 4 8 4" xfId="8014"/>
    <cellStyle name="Comma 4 8 4 2" xfId="20640"/>
    <cellStyle name="Comma 4 8 4 2 2" xfId="55856"/>
    <cellStyle name="Comma 4 8 4 3" xfId="43259"/>
    <cellStyle name="Comma 4 8 4 4" xfId="33245"/>
    <cellStyle name="Comma 4 8 5" xfId="9795"/>
    <cellStyle name="Comma 4 8 5 2" xfId="22416"/>
    <cellStyle name="Comma 4 8 5 2 2" xfId="57632"/>
    <cellStyle name="Comma 4 8 5 3" xfId="45035"/>
    <cellStyle name="Comma 4 8 5 4" xfId="35021"/>
    <cellStyle name="Comma 4 8 6" xfId="11589"/>
    <cellStyle name="Comma 4 8 6 2" xfId="24192"/>
    <cellStyle name="Comma 4 8 6 2 2" xfId="59408"/>
    <cellStyle name="Comma 4 8 6 3" xfId="46811"/>
    <cellStyle name="Comma 4 8 6 4" xfId="36797"/>
    <cellStyle name="Comma 4 8 7" xfId="15956"/>
    <cellStyle name="Comma 4 8 7 2" xfId="51172"/>
    <cellStyle name="Comma 4 8 7 3" xfId="28561"/>
    <cellStyle name="Comma 4 8 8" xfId="14178"/>
    <cellStyle name="Comma 4 8 8 2" xfId="49396"/>
    <cellStyle name="Comma 4 8 9" xfId="38575"/>
    <cellStyle name="Comma 4 9" xfId="2442"/>
    <cellStyle name="Comma 4 9 10" xfId="25976"/>
    <cellStyle name="Comma 4 9 11" xfId="60380"/>
    <cellStyle name="Comma 4 9 2" xfId="4276"/>
    <cellStyle name="Comma 4 9 2 2" xfId="16923"/>
    <cellStyle name="Comma 4 9 2 2 2" xfId="52139"/>
    <cellStyle name="Comma 4 9 2 3" xfId="39542"/>
    <cellStyle name="Comma 4 9 2 4" xfId="29528"/>
    <cellStyle name="Comma 4 9 3" xfId="5746"/>
    <cellStyle name="Comma 4 9 3 2" xfId="18377"/>
    <cellStyle name="Comma 4 9 3 2 2" xfId="53593"/>
    <cellStyle name="Comma 4 9 3 3" xfId="40996"/>
    <cellStyle name="Comma 4 9 3 4" xfId="30982"/>
    <cellStyle name="Comma 4 9 4" xfId="7205"/>
    <cellStyle name="Comma 4 9 4 2" xfId="19831"/>
    <cellStyle name="Comma 4 9 4 2 2" xfId="55047"/>
    <cellStyle name="Comma 4 9 4 3" xfId="42450"/>
    <cellStyle name="Comma 4 9 4 4" xfId="32436"/>
    <cellStyle name="Comma 4 9 5" xfId="8986"/>
    <cellStyle name="Comma 4 9 5 2" xfId="21607"/>
    <cellStyle name="Comma 4 9 5 2 2" xfId="56823"/>
    <cellStyle name="Comma 4 9 5 3" xfId="44226"/>
    <cellStyle name="Comma 4 9 5 4" xfId="34212"/>
    <cellStyle name="Comma 4 9 6" xfId="10780"/>
    <cellStyle name="Comma 4 9 6 2" xfId="23383"/>
    <cellStyle name="Comma 4 9 6 2 2" xfId="58599"/>
    <cellStyle name="Comma 4 9 6 3" xfId="46002"/>
    <cellStyle name="Comma 4 9 6 4" xfId="35988"/>
    <cellStyle name="Comma 4 9 7" xfId="15147"/>
    <cellStyle name="Comma 4 9 7 2" xfId="50363"/>
    <cellStyle name="Comma 4 9 7 3" xfId="27752"/>
    <cellStyle name="Comma 4 9 8" xfId="13369"/>
    <cellStyle name="Comma 4 9 8 2" xfId="48587"/>
    <cellStyle name="Comma 4 9 9" xfId="37766"/>
    <cellStyle name="Comma 5" xfId="17"/>
    <cellStyle name="Comma 5 2" xfId="149"/>
    <cellStyle name="Comma 5 2 2" xfId="150"/>
    <cellStyle name="Comma 5 2 2 2" xfId="1373"/>
    <cellStyle name="Comma 5 2 3" xfId="151"/>
    <cellStyle name="Comma 5 2 3 2" xfId="152"/>
    <cellStyle name="Comma 5 2 3 2 2" xfId="1375"/>
    <cellStyle name="Comma 5 2 3 3" xfId="153"/>
    <cellStyle name="Comma 5 2 3 3 2" xfId="154"/>
    <cellStyle name="Comma 5 2 3 3 2 2" xfId="1377"/>
    <cellStyle name="Comma 5 2 3 3 3" xfId="155"/>
    <cellStyle name="Comma 5 2 3 3 3 2" xfId="156"/>
    <cellStyle name="Comma 5 2 3 3 3 2 2" xfId="1379"/>
    <cellStyle name="Comma 5 2 3 3 3 3" xfId="1378"/>
    <cellStyle name="Comma 5 2 3 3 4" xfId="157"/>
    <cellStyle name="Comma 5 2 3 3 4 2" xfId="158"/>
    <cellStyle name="Comma 5 2 3 3 4 2 2" xfId="1381"/>
    <cellStyle name="Comma 5 2 3 3 4 3" xfId="159"/>
    <cellStyle name="Comma 5 2 3 3 4 3 2" xfId="1382"/>
    <cellStyle name="Comma 5 2 3 3 4 4" xfId="160"/>
    <cellStyle name="Comma 5 2 3 3 4 4 2" xfId="161"/>
    <cellStyle name="Comma 5 2 3 3 4 4 2 2" xfId="162"/>
    <cellStyle name="Comma 5 2 3 3 4 4 2 2 2" xfId="1385"/>
    <cellStyle name="Comma 5 2 3 3 4 4 2 3" xfId="163"/>
    <cellStyle name="Comma 5 2 3 3 4 4 2 3 2" xfId="164"/>
    <cellStyle name="Comma 5 2 3 3 4 4 2 3 2 2" xfId="1387"/>
    <cellStyle name="Comma 5 2 3 3 4 4 2 3 3" xfId="165"/>
    <cellStyle name="Comma 5 2 3 3 4 4 2 3 3 2" xfId="166"/>
    <cellStyle name="Comma 5 2 3 3 4 4 2 3 3 2 2" xfId="1389"/>
    <cellStyle name="Comma 5 2 3 3 4 4 2 3 3 3" xfId="1388"/>
    <cellStyle name="Comma 5 2 3 3 4 4 2 3 4" xfId="1386"/>
    <cellStyle name="Comma 5 2 3 3 4 4 2 4" xfId="1384"/>
    <cellStyle name="Comma 5 2 3 3 4 4 3" xfId="167"/>
    <cellStyle name="Comma 5 2 3 3 4 4 3 2" xfId="1390"/>
    <cellStyle name="Comma 5 2 3 3 4 4 4" xfId="168"/>
    <cellStyle name="Comma 5 2 3 3 4 4 4 2" xfId="169"/>
    <cellStyle name="Comma 5 2 3 3 4 4 4 2 2" xfId="1392"/>
    <cellStyle name="Comma 5 2 3 3 4 4 4 3" xfId="170"/>
    <cellStyle name="Comma 5 2 3 3 4 4 4 3 2" xfId="171"/>
    <cellStyle name="Comma 5 2 3 3 4 4 4 3 2 2" xfId="1394"/>
    <cellStyle name="Comma 5 2 3 3 4 4 4 3 3" xfId="1393"/>
    <cellStyle name="Comma 5 2 3 3 4 4 4 4" xfId="1391"/>
    <cellStyle name="Comma 5 2 3 3 4 4 5" xfId="1383"/>
    <cellStyle name="Comma 5 2 3 3 4 5" xfId="1380"/>
    <cellStyle name="Comma 5 2 3 3 5" xfId="1376"/>
    <cellStyle name="Comma 5 2 3 4" xfId="172"/>
    <cellStyle name="Comma 5 2 3 4 2" xfId="173"/>
    <cellStyle name="Comma 5 2 3 4 2 2" xfId="1396"/>
    <cellStyle name="Comma 5 2 3 4 3" xfId="1395"/>
    <cellStyle name="Comma 5 2 3 5" xfId="174"/>
    <cellStyle name="Comma 5 2 3 5 2" xfId="175"/>
    <cellStyle name="Comma 5 2 3 5 2 2" xfId="1398"/>
    <cellStyle name="Comma 5 2 3 5 3" xfId="176"/>
    <cellStyle name="Comma 5 2 3 5 3 2" xfId="1399"/>
    <cellStyle name="Comma 5 2 3 5 4" xfId="177"/>
    <cellStyle name="Comma 5 2 3 5 4 2" xfId="178"/>
    <cellStyle name="Comma 5 2 3 5 4 2 2" xfId="179"/>
    <cellStyle name="Comma 5 2 3 5 4 2 2 2" xfId="1402"/>
    <cellStyle name="Comma 5 2 3 5 4 2 3" xfId="180"/>
    <cellStyle name="Comma 5 2 3 5 4 2 3 2" xfId="181"/>
    <cellStyle name="Comma 5 2 3 5 4 2 3 2 2" xfId="1404"/>
    <cellStyle name="Comma 5 2 3 5 4 2 3 3" xfId="182"/>
    <cellStyle name="Comma 5 2 3 5 4 2 3 3 2" xfId="183"/>
    <cellStyle name="Comma 5 2 3 5 4 2 3 3 2 2" xfId="1406"/>
    <cellStyle name="Comma 5 2 3 5 4 2 3 3 3" xfId="1405"/>
    <cellStyle name="Comma 5 2 3 5 4 2 3 4" xfId="1403"/>
    <cellStyle name="Comma 5 2 3 5 4 2 4" xfId="1401"/>
    <cellStyle name="Comma 5 2 3 5 4 3" xfId="184"/>
    <cellStyle name="Comma 5 2 3 5 4 3 2" xfId="1407"/>
    <cellStyle name="Comma 5 2 3 5 4 4" xfId="185"/>
    <cellStyle name="Comma 5 2 3 5 4 4 2" xfId="186"/>
    <cellStyle name="Comma 5 2 3 5 4 4 2 2" xfId="1409"/>
    <cellStyle name="Comma 5 2 3 5 4 4 3" xfId="187"/>
    <cellStyle name="Comma 5 2 3 5 4 4 3 2" xfId="188"/>
    <cellStyle name="Comma 5 2 3 5 4 4 3 2 2" xfId="1411"/>
    <cellStyle name="Comma 5 2 3 5 4 4 3 3" xfId="1410"/>
    <cellStyle name="Comma 5 2 3 5 4 4 4" xfId="1408"/>
    <cellStyle name="Comma 5 2 3 5 4 5" xfId="1400"/>
    <cellStyle name="Comma 5 2 3 5 5" xfId="1397"/>
    <cellStyle name="Comma 5 2 3 6" xfId="1374"/>
    <cellStyle name="Comma 5 2 4" xfId="189"/>
    <cellStyle name="Comma 5 2 4 2" xfId="190"/>
    <cellStyle name="Comma 5 2 4 2 2" xfId="1413"/>
    <cellStyle name="Comma 5 2 4 3" xfId="191"/>
    <cellStyle name="Comma 5 2 4 3 2" xfId="192"/>
    <cellStyle name="Comma 5 2 4 3 2 2" xfId="1415"/>
    <cellStyle name="Comma 5 2 4 3 3" xfId="1414"/>
    <cellStyle name="Comma 5 2 4 4" xfId="193"/>
    <cellStyle name="Comma 5 2 4 4 2" xfId="194"/>
    <cellStyle name="Comma 5 2 4 4 2 2" xfId="1417"/>
    <cellStyle name="Comma 5 2 4 4 3" xfId="195"/>
    <cellStyle name="Comma 5 2 4 4 3 2" xfId="1418"/>
    <cellStyle name="Comma 5 2 4 4 4" xfId="196"/>
    <cellStyle name="Comma 5 2 4 4 4 2" xfId="197"/>
    <cellStyle name="Comma 5 2 4 4 4 2 2" xfId="198"/>
    <cellStyle name="Comma 5 2 4 4 4 2 2 2" xfId="1421"/>
    <cellStyle name="Comma 5 2 4 4 4 2 3" xfId="199"/>
    <cellStyle name="Comma 5 2 4 4 4 2 3 2" xfId="200"/>
    <cellStyle name="Comma 5 2 4 4 4 2 3 2 2" xfId="1423"/>
    <cellStyle name="Comma 5 2 4 4 4 2 3 3" xfId="201"/>
    <cellStyle name="Comma 5 2 4 4 4 2 3 3 2" xfId="202"/>
    <cellStyle name="Comma 5 2 4 4 4 2 3 3 2 2" xfId="1425"/>
    <cellStyle name="Comma 5 2 4 4 4 2 3 3 3" xfId="1424"/>
    <cellStyle name="Comma 5 2 4 4 4 2 3 4" xfId="1422"/>
    <cellStyle name="Comma 5 2 4 4 4 2 4" xfId="1420"/>
    <cellStyle name="Comma 5 2 4 4 4 3" xfId="203"/>
    <cellStyle name="Comma 5 2 4 4 4 3 2" xfId="1426"/>
    <cellStyle name="Comma 5 2 4 4 4 4" xfId="204"/>
    <cellStyle name="Comma 5 2 4 4 4 4 2" xfId="205"/>
    <cellStyle name="Comma 5 2 4 4 4 4 2 2" xfId="1428"/>
    <cellStyle name="Comma 5 2 4 4 4 4 3" xfId="206"/>
    <cellStyle name="Comma 5 2 4 4 4 4 3 2" xfId="207"/>
    <cellStyle name="Comma 5 2 4 4 4 4 3 2 2" xfId="1430"/>
    <cellStyle name="Comma 5 2 4 4 4 4 3 3" xfId="1429"/>
    <cellStyle name="Comma 5 2 4 4 4 4 4" xfId="1427"/>
    <cellStyle name="Comma 5 2 4 4 4 5" xfId="1419"/>
    <cellStyle name="Comma 5 2 4 4 5" xfId="1416"/>
    <cellStyle name="Comma 5 2 4 5" xfId="1412"/>
    <cellStyle name="Comma 5 2 5" xfId="208"/>
    <cellStyle name="Comma 5 2 5 2" xfId="209"/>
    <cellStyle name="Comma 5 2 5 2 2" xfId="1432"/>
    <cellStyle name="Comma 5 2 5 3" xfId="1431"/>
    <cellStyle name="Comma 5 2 6" xfId="210"/>
    <cellStyle name="Comma 5 2 6 2" xfId="211"/>
    <cellStyle name="Comma 5 2 6 2 2" xfId="1434"/>
    <cellStyle name="Comma 5 2 6 3" xfId="212"/>
    <cellStyle name="Comma 5 2 6 3 2" xfId="1435"/>
    <cellStyle name="Comma 5 2 6 4" xfId="213"/>
    <cellStyle name="Comma 5 2 6 4 2" xfId="214"/>
    <cellStyle name="Comma 5 2 6 4 2 2" xfId="215"/>
    <cellStyle name="Comma 5 2 6 4 2 2 2" xfId="1438"/>
    <cellStyle name="Comma 5 2 6 4 2 3" xfId="216"/>
    <cellStyle name="Comma 5 2 6 4 2 3 2" xfId="217"/>
    <cellStyle name="Comma 5 2 6 4 2 3 2 2" xfId="1440"/>
    <cellStyle name="Comma 5 2 6 4 2 3 3" xfId="218"/>
    <cellStyle name="Comma 5 2 6 4 2 3 3 2" xfId="219"/>
    <cellStyle name="Comma 5 2 6 4 2 3 3 2 2" xfId="1442"/>
    <cellStyle name="Comma 5 2 6 4 2 3 3 3" xfId="1441"/>
    <cellStyle name="Comma 5 2 6 4 2 3 4" xfId="1439"/>
    <cellStyle name="Comma 5 2 6 4 2 4" xfId="1437"/>
    <cellStyle name="Comma 5 2 6 4 3" xfId="220"/>
    <cellStyle name="Comma 5 2 6 4 3 2" xfId="1443"/>
    <cellStyle name="Comma 5 2 6 4 4" xfId="221"/>
    <cellStyle name="Comma 5 2 6 4 4 2" xfId="222"/>
    <cellStyle name="Comma 5 2 6 4 4 2 2" xfId="1445"/>
    <cellStyle name="Comma 5 2 6 4 4 3" xfId="223"/>
    <cellStyle name="Comma 5 2 6 4 4 3 2" xfId="224"/>
    <cellStyle name="Comma 5 2 6 4 4 3 2 2" xfId="1447"/>
    <cellStyle name="Comma 5 2 6 4 4 3 3" xfId="1446"/>
    <cellStyle name="Comma 5 2 6 4 4 4" xfId="1444"/>
    <cellStyle name="Comma 5 2 6 4 5" xfId="1436"/>
    <cellStyle name="Comma 5 2 6 5" xfId="1433"/>
    <cellStyle name="Comma 5 2 7" xfId="1372"/>
    <cellStyle name="Comma 5 3" xfId="225"/>
    <cellStyle name="Comma 5 3 2" xfId="1448"/>
    <cellStyle name="Comma 5 4" xfId="226"/>
    <cellStyle name="Comma 5 4 10" xfId="3632"/>
    <cellStyle name="Comma 5 4 10 2" xfId="8356"/>
    <cellStyle name="Comma 5 4 10 2 2" xfId="20982"/>
    <cellStyle name="Comma 5 4 10 2 2 2" xfId="56198"/>
    <cellStyle name="Comma 5 4 10 2 3" xfId="43601"/>
    <cellStyle name="Comma 5 4 10 2 4" xfId="33587"/>
    <cellStyle name="Comma 5 4 10 3" xfId="10137"/>
    <cellStyle name="Comma 5 4 10 3 2" xfId="22758"/>
    <cellStyle name="Comma 5 4 10 3 2 2" xfId="57974"/>
    <cellStyle name="Comma 5 4 10 3 3" xfId="45377"/>
    <cellStyle name="Comma 5 4 10 3 4" xfId="35363"/>
    <cellStyle name="Comma 5 4 10 4" xfId="11933"/>
    <cellStyle name="Comma 5 4 10 4 2" xfId="24534"/>
    <cellStyle name="Comma 5 4 10 4 2 2" xfId="59750"/>
    <cellStyle name="Comma 5 4 10 4 3" xfId="47153"/>
    <cellStyle name="Comma 5 4 10 4 4" xfId="37139"/>
    <cellStyle name="Comma 5 4 10 5" xfId="16298"/>
    <cellStyle name="Comma 5 4 10 5 2" xfId="51514"/>
    <cellStyle name="Comma 5 4 10 5 3" xfId="28903"/>
    <cellStyle name="Comma 5 4 10 6" xfId="14520"/>
    <cellStyle name="Comma 5 4 10 6 2" xfId="49738"/>
    <cellStyle name="Comma 5 4 10 7" xfId="38917"/>
    <cellStyle name="Comma 5 4 10 8" xfId="27127"/>
    <cellStyle name="Comma 5 4 11" xfId="3958"/>
    <cellStyle name="Comma 5 4 11 2" xfId="16620"/>
    <cellStyle name="Comma 5 4 11 2 2" xfId="51836"/>
    <cellStyle name="Comma 5 4 11 2 3" xfId="29225"/>
    <cellStyle name="Comma 5 4 11 3" xfId="13066"/>
    <cellStyle name="Comma 5 4 11 3 2" xfId="48284"/>
    <cellStyle name="Comma 5 4 11 4" xfId="39239"/>
    <cellStyle name="Comma 5 4 11 5" xfId="25673"/>
    <cellStyle name="Comma 5 4 12" xfId="5443"/>
    <cellStyle name="Comma 5 4 12 2" xfId="18074"/>
    <cellStyle name="Comma 5 4 12 2 2" xfId="53290"/>
    <cellStyle name="Comma 5 4 12 3" xfId="40693"/>
    <cellStyle name="Comma 5 4 12 4" xfId="30679"/>
    <cellStyle name="Comma 5 4 13" xfId="6899"/>
    <cellStyle name="Comma 5 4 13 2" xfId="19528"/>
    <cellStyle name="Comma 5 4 13 2 2" xfId="54744"/>
    <cellStyle name="Comma 5 4 13 3" xfId="42147"/>
    <cellStyle name="Comma 5 4 13 4" xfId="32133"/>
    <cellStyle name="Comma 5 4 14" xfId="8681"/>
    <cellStyle name="Comma 5 4 14 2" xfId="21304"/>
    <cellStyle name="Comma 5 4 14 2 2" xfId="56520"/>
    <cellStyle name="Comma 5 4 14 3" xfId="43923"/>
    <cellStyle name="Comma 5 4 14 4" xfId="33909"/>
    <cellStyle name="Comma 5 4 15" xfId="10459"/>
    <cellStyle name="Comma 5 4 15 2" xfId="23074"/>
    <cellStyle name="Comma 5 4 15 2 2" xfId="58290"/>
    <cellStyle name="Comma 5 4 15 3" xfId="45693"/>
    <cellStyle name="Comma 5 4 15 4" xfId="35679"/>
    <cellStyle name="Comma 5 4 16" xfId="14843"/>
    <cellStyle name="Comma 5 4 16 2" xfId="50060"/>
    <cellStyle name="Comma 5 4 16 3" xfId="27449"/>
    <cellStyle name="Comma 5 4 17" xfId="12257"/>
    <cellStyle name="Comma 5 4 17 2" xfId="47475"/>
    <cellStyle name="Comma 5 4 18" xfId="37462"/>
    <cellStyle name="Comma 5 4 19" xfId="24864"/>
    <cellStyle name="Comma 5 4 2" xfId="227"/>
    <cellStyle name="Comma 5 4 2 10" xfId="5444"/>
    <cellStyle name="Comma 5 4 2 10 2" xfId="18075"/>
    <cellStyle name="Comma 5 4 2 10 2 2" xfId="53291"/>
    <cellStyle name="Comma 5 4 2 10 3" xfId="40694"/>
    <cellStyle name="Comma 5 4 2 10 4" xfId="30680"/>
    <cellStyle name="Comma 5 4 2 11" xfId="6900"/>
    <cellStyle name="Comma 5 4 2 11 2" xfId="19529"/>
    <cellStyle name="Comma 5 4 2 11 2 2" xfId="54745"/>
    <cellStyle name="Comma 5 4 2 11 3" xfId="42148"/>
    <cellStyle name="Comma 5 4 2 11 4" xfId="32134"/>
    <cellStyle name="Comma 5 4 2 12" xfId="8682"/>
    <cellStyle name="Comma 5 4 2 12 2" xfId="21305"/>
    <cellStyle name="Comma 5 4 2 12 2 2" xfId="56521"/>
    <cellStyle name="Comma 5 4 2 12 3" xfId="43924"/>
    <cellStyle name="Comma 5 4 2 12 4" xfId="33910"/>
    <cellStyle name="Comma 5 4 2 13" xfId="10460"/>
    <cellStyle name="Comma 5 4 2 13 2" xfId="23075"/>
    <cellStyle name="Comma 5 4 2 13 2 2" xfId="58291"/>
    <cellStyle name="Comma 5 4 2 13 3" xfId="45694"/>
    <cellStyle name="Comma 5 4 2 13 4" xfId="35680"/>
    <cellStyle name="Comma 5 4 2 14" xfId="14844"/>
    <cellStyle name="Comma 5 4 2 14 2" xfId="50061"/>
    <cellStyle name="Comma 5 4 2 14 3" xfId="27450"/>
    <cellStyle name="Comma 5 4 2 15" xfId="12258"/>
    <cellStyle name="Comma 5 4 2 15 2" xfId="47476"/>
    <cellStyle name="Comma 5 4 2 16" xfId="37463"/>
    <cellStyle name="Comma 5 4 2 17" xfId="24865"/>
    <cellStyle name="Comma 5 4 2 18" xfId="60078"/>
    <cellStyle name="Comma 5 4 2 2" xfId="1450"/>
    <cellStyle name="Comma 5 4 2 2 10" xfId="6974"/>
    <cellStyle name="Comma 5 4 2 2 10 2" xfId="19601"/>
    <cellStyle name="Comma 5 4 2 2 10 2 2" xfId="54817"/>
    <cellStyle name="Comma 5 4 2 2 10 3" xfId="42220"/>
    <cellStyle name="Comma 5 4 2 2 10 4" xfId="32206"/>
    <cellStyle name="Comma 5 4 2 2 11" xfId="8755"/>
    <cellStyle name="Comma 5 4 2 2 11 2" xfId="21377"/>
    <cellStyle name="Comma 5 4 2 2 11 2 2" xfId="56593"/>
    <cellStyle name="Comma 5 4 2 2 11 3" xfId="43996"/>
    <cellStyle name="Comma 5 4 2 2 11 4" xfId="33982"/>
    <cellStyle name="Comma 5 4 2 2 12" xfId="10461"/>
    <cellStyle name="Comma 5 4 2 2 12 2" xfId="23076"/>
    <cellStyle name="Comma 5 4 2 2 12 2 2" xfId="58292"/>
    <cellStyle name="Comma 5 4 2 2 12 3" xfId="45695"/>
    <cellStyle name="Comma 5 4 2 2 12 4" xfId="35681"/>
    <cellStyle name="Comma 5 4 2 2 13" xfId="14916"/>
    <cellStyle name="Comma 5 4 2 2 13 2" xfId="50133"/>
    <cellStyle name="Comma 5 4 2 2 13 3" xfId="27522"/>
    <cellStyle name="Comma 5 4 2 2 14" xfId="12330"/>
    <cellStyle name="Comma 5 4 2 2 14 2" xfId="47548"/>
    <cellStyle name="Comma 5 4 2 2 15" xfId="37535"/>
    <cellStyle name="Comma 5 4 2 2 16" xfId="24937"/>
    <cellStyle name="Comma 5 4 2 2 17" xfId="60150"/>
    <cellStyle name="Comma 5 4 2 2 2" xfId="2360"/>
    <cellStyle name="Comma 5 4 2 2 2 10" xfId="10462"/>
    <cellStyle name="Comma 5 4 2 2 2 10 2" xfId="23077"/>
    <cellStyle name="Comma 5 4 2 2 2 10 2 2" xfId="58293"/>
    <cellStyle name="Comma 5 4 2 2 2 10 3" xfId="45696"/>
    <cellStyle name="Comma 5 4 2 2 2 10 4" xfId="35682"/>
    <cellStyle name="Comma 5 4 2 2 2 11" xfId="15071"/>
    <cellStyle name="Comma 5 4 2 2 2 11 2" xfId="50287"/>
    <cellStyle name="Comma 5 4 2 2 2 11 3" xfId="27676"/>
    <cellStyle name="Comma 5 4 2 2 2 12" xfId="12484"/>
    <cellStyle name="Comma 5 4 2 2 2 12 2" xfId="47702"/>
    <cellStyle name="Comma 5 4 2 2 2 13" xfId="37690"/>
    <cellStyle name="Comma 5 4 2 2 2 14" xfId="25091"/>
    <cellStyle name="Comma 5 4 2 2 2 15" xfId="60304"/>
    <cellStyle name="Comma 5 4 2 2 2 2" xfId="3206"/>
    <cellStyle name="Comma 5 4 2 2 2 2 10" xfId="25575"/>
    <cellStyle name="Comma 5 4 2 2 2 2 11" xfId="61110"/>
    <cellStyle name="Comma 5 4 2 2 2 2 2" xfId="5006"/>
    <cellStyle name="Comma 5 4 2 2 2 2 2 2" xfId="17653"/>
    <cellStyle name="Comma 5 4 2 2 2 2 2 2 2" xfId="52869"/>
    <cellStyle name="Comma 5 4 2 2 2 2 2 2 3" xfId="30258"/>
    <cellStyle name="Comma 5 4 2 2 2 2 2 3" xfId="14099"/>
    <cellStyle name="Comma 5 4 2 2 2 2 2 3 2" xfId="49317"/>
    <cellStyle name="Comma 5 4 2 2 2 2 2 4" xfId="40272"/>
    <cellStyle name="Comma 5 4 2 2 2 2 2 5" xfId="26706"/>
    <cellStyle name="Comma 5 4 2 2 2 2 3" xfId="6476"/>
    <cellStyle name="Comma 5 4 2 2 2 2 3 2" xfId="19107"/>
    <cellStyle name="Comma 5 4 2 2 2 2 3 2 2" xfId="54323"/>
    <cellStyle name="Comma 5 4 2 2 2 2 3 3" xfId="41726"/>
    <cellStyle name="Comma 5 4 2 2 2 2 3 4" xfId="31712"/>
    <cellStyle name="Comma 5 4 2 2 2 2 4" xfId="7935"/>
    <cellStyle name="Comma 5 4 2 2 2 2 4 2" xfId="20561"/>
    <cellStyle name="Comma 5 4 2 2 2 2 4 2 2" xfId="55777"/>
    <cellStyle name="Comma 5 4 2 2 2 2 4 3" xfId="43180"/>
    <cellStyle name="Comma 5 4 2 2 2 2 4 4" xfId="33166"/>
    <cellStyle name="Comma 5 4 2 2 2 2 5" xfId="9716"/>
    <cellStyle name="Comma 5 4 2 2 2 2 5 2" xfId="22337"/>
    <cellStyle name="Comma 5 4 2 2 2 2 5 2 2" xfId="57553"/>
    <cellStyle name="Comma 5 4 2 2 2 2 5 3" xfId="44956"/>
    <cellStyle name="Comma 5 4 2 2 2 2 5 4" xfId="34942"/>
    <cellStyle name="Comma 5 4 2 2 2 2 6" xfId="11510"/>
    <cellStyle name="Comma 5 4 2 2 2 2 6 2" xfId="24113"/>
    <cellStyle name="Comma 5 4 2 2 2 2 6 2 2" xfId="59329"/>
    <cellStyle name="Comma 5 4 2 2 2 2 6 3" xfId="46732"/>
    <cellStyle name="Comma 5 4 2 2 2 2 6 4" xfId="36718"/>
    <cellStyle name="Comma 5 4 2 2 2 2 7" xfId="15877"/>
    <cellStyle name="Comma 5 4 2 2 2 2 7 2" xfId="51093"/>
    <cellStyle name="Comma 5 4 2 2 2 2 7 3" xfId="28482"/>
    <cellStyle name="Comma 5 4 2 2 2 2 8" xfId="12968"/>
    <cellStyle name="Comma 5 4 2 2 2 2 8 2" xfId="48186"/>
    <cellStyle name="Comma 5 4 2 2 2 2 9" xfId="38496"/>
    <cellStyle name="Comma 5 4 2 2 2 3" xfId="3535"/>
    <cellStyle name="Comma 5 4 2 2 2 3 10" xfId="27031"/>
    <cellStyle name="Comma 5 4 2 2 2 3 11" xfId="61435"/>
    <cellStyle name="Comma 5 4 2 2 2 3 2" xfId="5331"/>
    <cellStyle name="Comma 5 4 2 2 2 3 2 2" xfId="17978"/>
    <cellStyle name="Comma 5 4 2 2 2 3 2 2 2" xfId="53194"/>
    <cellStyle name="Comma 5 4 2 2 2 3 2 3" xfId="40597"/>
    <cellStyle name="Comma 5 4 2 2 2 3 2 4" xfId="30583"/>
    <cellStyle name="Comma 5 4 2 2 2 3 3" xfId="6801"/>
    <cellStyle name="Comma 5 4 2 2 2 3 3 2" xfId="19432"/>
    <cellStyle name="Comma 5 4 2 2 2 3 3 2 2" xfId="54648"/>
    <cellStyle name="Comma 5 4 2 2 2 3 3 3" xfId="42051"/>
    <cellStyle name="Comma 5 4 2 2 2 3 3 4" xfId="32037"/>
    <cellStyle name="Comma 5 4 2 2 2 3 4" xfId="8260"/>
    <cellStyle name="Comma 5 4 2 2 2 3 4 2" xfId="20886"/>
    <cellStyle name="Comma 5 4 2 2 2 3 4 2 2" xfId="56102"/>
    <cellStyle name="Comma 5 4 2 2 2 3 4 3" xfId="43505"/>
    <cellStyle name="Comma 5 4 2 2 2 3 4 4" xfId="33491"/>
    <cellStyle name="Comma 5 4 2 2 2 3 5" xfId="10041"/>
    <cellStyle name="Comma 5 4 2 2 2 3 5 2" xfId="22662"/>
    <cellStyle name="Comma 5 4 2 2 2 3 5 2 2" xfId="57878"/>
    <cellStyle name="Comma 5 4 2 2 2 3 5 3" xfId="45281"/>
    <cellStyle name="Comma 5 4 2 2 2 3 5 4" xfId="35267"/>
    <cellStyle name="Comma 5 4 2 2 2 3 6" xfId="11835"/>
    <cellStyle name="Comma 5 4 2 2 2 3 6 2" xfId="24438"/>
    <cellStyle name="Comma 5 4 2 2 2 3 6 2 2" xfId="59654"/>
    <cellStyle name="Comma 5 4 2 2 2 3 6 3" xfId="47057"/>
    <cellStyle name="Comma 5 4 2 2 2 3 6 4" xfId="37043"/>
    <cellStyle name="Comma 5 4 2 2 2 3 7" xfId="16202"/>
    <cellStyle name="Comma 5 4 2 2 2 3 7 2" xfId="51418"/>
    <cellStyle name="Comma 5 4 2 2 2 3 7 3" xfId="28807"/>
    <cellStyle name="Comma 5 4 2 2 2 3 8" xfId="14424"/>
    <cellStyle name="Comma 5 4 2 2 2 3 8 2" xfId="49642"/>
    <cellStyle name="Comma 5 4 2 2 2 3 9" xfId="38821"/>
    <cellStyle name="Comma 5 4 2 2 2 4" xfId="2696"/>
    <cellStyle name="Comma 5 4 2 2 2 4 10" xfId="26222"/>
    <cellStyle name="Comma 5 4 2 2 2 4 11" xfId="60626"/>
    <cellStyle name="Comma 5 4 2 2 2 4 2" xfId="4522"/>
    <cellStyle name="Comma 5 4 2 2 2 4 2 2" xfId="17169"/>
    <cellStyle name="Comma 5 4 2 2 2 4 2 2 2" xfId="52385"/>
    <cellStyle name="Comma 5 4 2 2 2 4 2 3" xfId="39788"/>
    <cellStyle name="Comma 5 4 2 2 2 4 2 4" xfId="29774"/>
    <cellStyle name="Comma 5 4 2 2 2 4 3" xfId="5992"/>
    <cellStyle name="Comma 5 4 2 2 2 4 3 2" xfId="18623"/>
    <cellStyle name="Comma 5 4 2 2 2 4 3 2 2" xfId="53839"/>
    <cellStyle name="Comma 5 4 2 2 2 4 3 3" xfId="41242"/>
    <cellStyle name="Comma 5 4 2 2 2 4 3 4" xfId="31228"/>
    <cellStyle name="Comma 5 4 2 2 2 4 4" xfId="7451"/>
    <cellStyle name="Comma 5 4 2 2 2 4 4 2" xfId="20077"/>
    <cellStyle name="Comma 5 4 2 2 2 4 4 2 2" xfId="55293"/>
    <cellStyle name="Comma 5 4 2 2 2 4 4 3" xfId="42696"/>
    <cellStyle name="Comma 5 4 2 2 2 4 4 4" xfId="32682"/>
    <cellStyle name="Comma 5 4 2 2 2 4 5" xfId="9232"/>
    <cellStyle name="Comma 5 4 2 2 2 4 5 2" xfId="21853"/>
    <cellStyle name="Comma 5 4 2 2 2 4 5 2 2" xfId="57069"/>
    <cellStyle name="Comma 5 4 2 2 2 4 5 3" xfId="44472"/>
    <cellStyle name="Comma 5 4 2 2 2 4 5 4" xfId="34458"/>
    <cellStyle name="Comma 5 4 2 2 2 4 6" xfId="11026"/>
    <cellStyle name="Comma 5 4 2 2 2 4 6 2" xfId="23629"/>
    <cellStyle name="Comma 5 4 2 2 2 4 6 2 2" xfId="58845"/>
    <cellStyle name="Comma 5 4 2 2 2 4 6 3" xfId="46248"/>
    <cellStyle name="Comma 5 4 2 2 2 4 6 4" xfId="36234"/>
    <cellStyle name="Comma 5 4 2 2 2 4 7" xfId="15393"/>
    <cellStyle name="Comma 5 4 2 2 2 4 7 2" xfId="50609"/>
    <cellStyle name="Comma 5 4 2 2 2 4 7 3" xfId="27998"/>
    <cellStyle name="Comma 5 4 2 2 2 4 8" xfId="13615"/>
    <cellStyle name="Comma 5 4 2 2 2 4 8 2" xfId="48833"/>
    <cellStyle name="Comma 5 4 2 2 2 4 9" xfId="38012"/>
    <cellStyle name="Comma 5 4 2 2 2 5" xfId="3860"/>
    <cellStyle name="Comma 5 4 2 2 2 5 2" xfId="8583"/>
    <cellStyle name="Comma 5 4 2 2 2 5 2 2" xfId="21209"/>
    <cellStyle name="Comma 5 4 2 2 2 5 2 2 2" xfId="56425"/>
    <cellStyle name="Comma 5 4 2 2 2 5 2 3" xfId="43828"/>
    <cellStyle name="Comma 5 4 2 2 2 5 2 4" xfId="33814"/>
    <cellStyle name="Comma 5 4 2 2 2 5 3" xfId="10364"/>
    <cellStyle name="Comma 5 4 2 2 2 5 3 2" xfId="22985"/>
    <cellStyle name="Comma 5 4 2 2 2 5 3 2 2" xfId="58201"/>
    <cellStyle name="Comma 5 4 2 2 2 5 3 3" xfId="45604"/>
    <cellStyle name="Comma 5 4 2 2 2 5 3 4" xfId="35590"/>
    <cellStyle name="Comma 5 4 2 2 2 5 4" xfId="12160"/>
    <cellStyle name="Comma 5 4 2 2 2 5 4 2" xfId="24761"/>
    <cellStyle name="Comma 5 4 2 2 2 5 4 2 2" xfId="59977"/>
    <cellStyle name="Comma 5 4 2 2 2 5 4 3" xfId="47380"/>
    <cellStyle name="Comma 5 4 2 2 2 5 4 4" xfId="37366"/>
    <cellStyle name="Comma 5 4 2 2 2 5 5" xfId="16525"/>
    <cellStyle name="Comma 5 4 2 2 2 5 5 2" xfId="51741"/>
    <cellStyle name="Comma 5 4 2 2 2 5 5 3" xfId="29130"/>
    <cellStyle name="Comma 5 4 2 2 2 5 6" xfId="14747"/>
    <cellStyle name="Comma 5 4 2 2 2 5 6 2" xfId="49965"/>
    <cellStyle name="Comma 5 4 2 2 2 5 7" xfId="39144"/>
    <cellStyle name="Comma 5 4 2 2 2 5 8" xfId="27354"/>
    <cellStyle name="Comma 5 4 2 2 2 6" xfId="4200"/>
    <cellStyle name="Comma 5 4 2 2 2 6 2" xfId="16847"/>
    <cellStyle name="Comma 5 4 2 2 2 6 2 2" xfId="52063"/>
    <cellStyle name="Comma 5 4 2 2 2 6 2 3" xfId="29452"/>
    <cellStyle name="Comma 5 4 2 2 2 6 3" xfId="13293"/>
    <cellStyle name="Comma 5 4 2 2 2 6 3 2" xfId="48511"/>
    <cellStyle name="Comma 5 4 2 2 2 6 4" xfId="39466"/>
    <cellStyle name="Comma 5 4 2 2 2 6 5" xfId="25900"/>
    <cellStyle name="Comma 5 4 2 2 2 7" xfId="5670"/>
    <cellStyle name="Comma 5 4 2 2 2 7 2" xfId="18301"/>
    <cellStyle name="Comma 5 4 2 2 2 7 2 2" xfId="53517"/>
    <cellStyle name="Comma 5 4 2 2 2 7 3" xfId="40920"/>
    <cellStyle name="Comma 5 4 2 2 2 7 4" xfId="30906"/>
    <cellStyle name="Comma 5 4 2 2 2 8" xfId="7129"/>
    <cellStyle name="Comma 5 4 2 2 2 8 2" xfId="19755"/>
    <cellStyle name="Comma 5 4 2 2 2 8 2 2" xfId="54971"/>
    <cellStyle name="Comma 5 4 2 2 2 8 3" xfId="42374"/>
    <cellStyle name="Comma 5 4 2 2 2 8 4" xfId="32360"/>
    <cellStyle name="Comma 5 4 2 2 2 9" xfId="8910"/>
    <cellStyle name="Comma 5 4 2 2 2 9 2" xfId="21531"/>
    <cellStyle name="Comma 5 4 2 2 2 9 2 2" xfId="56747"/>
    <cellStyle name="Comma 5 4 2 2 2 9 3" xfId="44150"/>
    <cellStyle name="Comma 5 4 2 2 2 9 4" xfId="34136"/>
    <cellStyle name="Comma 5 4 2 2 3" xfId="3045"/>
    <cellStyle name="Comma 5 4 2 2 3 10" xfId="25418"/>
    <cellStyle name="Comma 5 4 2 2 3 11" xfId="60953"/>
    <cellStyle name="Comma 5 4 2 2 3 2" xfId="4849"/>
    <cellStyle name="Comma 5 4 2 2 3 2 2" xfId="17496"/>
    <cellStyle name="Comma 5 4 2 2 3 2 2 2" xfId="52712"/>
    <cellStyle name="Comma 5 4 2 2 3 2 2 3" xfId="30101"/>
    <cellStyle name="Comma 5 4 2 2 3 2 3" xfId="13942"/>
    <cellStyle name="Comma 5 4 2 2 3 2 3 2" xfId="49160"/>
    <cellStyle name="Comma 5 4 2 2 3 2 4" xfId="40115"/>
    <cellStyle name="Comma 5 4 2 2 3 2 5" xfId="26549"/>
    <cellStyle name="Comma 5 4 2 2 3 3" xfId="6319"/>
    <cellStyle name="Comma 5 4 2 2 3 3 2" xfId="18950"/>
    <cellStyle name="Comma 5 4 2 2 3 3 2 2" xfId="54166"/>
    <cellStyle name="Comma 5 4 2 2 3 3 3" xfId="41569"/>
    <cellStyle name="Comma 5 4 2 2 3 3 4" xfId="31555"/>
    <cellStyle name="Comma 5 4 2 2 3 4" xfId="7778"/>
    <cellStyle name="Comma 5 4 2 2 3 4 2" xfId="20404"/>
    <cellStyle name="Comma 5 4 2 2 3 4 2 2" xfId="55620"/>
    <cellStyle name="Comma 5 4 2 2 3 4 3" xfId="43023"/>
    <cellStyle name="Comma 5 4 2 2 3 4 4" xfId="33009"/>
    <cellStyle name="Comma 5 4 2 2 3 5" xfId="9559"/>
    <cellStyle name="Comma 5 4 2 2 3 5 2" xfId="22180"/>
    <cellStyle name="Comma 5 4 2 2 3 5 2 2" xfId="57396"/>
    <cellStyle name="Comma 5 4 2 2 3 5 3" xfId="44799"/>
    <cellStyle name="Comma 5 4 2 2 3 5 4" xfId="34785"/>
    <cellStyle name="Comma 5 4 2 2 3 6" xfId="11353"/>
    <cellStyle name="Comma 5 4 2 2 3 6 2" xfId="23956"/>
    <cellStyle name="Comma 5 4 2 2 3 6 2 2" xfId="59172"/>
    <cellStyle name="Comma 5 4 2 2 3 6 3" xfId="46575"/>
    <cellStyle name="Comma 5 4 2 2 3 6 4" xfId="36561"/>
    <cellStyle name="Comma 5 4 2 2 3 7" xfId="15720"/>
    <cellStyle name="Comma 5 4 2 2 3 7 2" xfId="50936"/>
    <cellStyle name="Comma 5 4 2 2 3 7 3" xfId="28325"/>
    <cellStyle name="Comma 5 4 2 2 3 8" xfId="12811"/>
    <cellStyle name="Comma 5 4 2 2 3 8 2" xfId="48029"/>
    <cellStyle name="Comma 5 4 2 2 3 9" xfId="38339"/>
    <cellStyle name="Comma 5 4 2 2 4" xfId="2872"/>
    <cellStyle name="Comma 5 4 2 2 4 10" xfId="25259"/>
    <cellStyle name="Comma 5 4 2 2 4 11" xfId="60794"/>
    <cellStyle name="Comma 5 4 2 2 4 2" xfId="4690"/>
    <cellStyle name="Comma 5 4 2 2 4 2 2" xfId="17337"/>
    <cellStyle name="Comma 5 4 2 2 4 2 2 2" xfId="52553"/>
    <cellStyle name="Comma 5 4 2 2 4 2 2 3" xfId="29942"/>
    <cellStyle name="Comma 5 4 2 2 4 2 3" xfId="13783"/>
    <cellStyle name="Comma 5 4 2 2 4 2 3 2" xfId="49001"/>
    <cellStyle name="Comma 5 4 2 2 4 2 4" xfId="39956"/>
    <cellStyle name="Comma 5 4 2 2 4 2 5" xfId="26390"/>
    <cellStyle name="Comma 5 4 2 2 4 3" xfId="6160"/>
    <cellStyle name="Comma 5 4 2 2 4 3 2" xfId="18791"/>
    <cellStyle name="Comma 5 4 2 2 4 3 2 2" xfId="54007"/>
    <cellStyle name="Comma 5 4 2 2 4 3 3" xfId="41410"/>
    <cellStyle name="Comma 5 4 2 2 4 3 4" xfId="31396"/>
    <cellStyle name="Comma 5 4 2 2 4 4" xfId="7619"/>
    <cellStyle name="Comma 5 4 2 2 4 4 2" xfId="20245"/>
    <cellStyle name="Comma 5 4 2 2 4 4 2 2" xfId="55461"/>
    <cellStyle name="Comma 5 4 2 2 4 4 3" xfId="42864"/>
    <cellStyle name="Comma 5 4 2 2 4 4 4" xfId="32850"/>
    <cellStyle name="Comma 5 4 2 2 4 5" xfId="9400"/>
    <cellStyle name="Comma 5 4 2 2 4 5 2" xfId="22021"/>
    <cellStyle name="Comma 5 4 2 2 4 5 2 2" xfId="57237"/>
    <cellStyle name="Comma 5 4 2 2 4 5 3" xfId="44640"/>
    <cellStyle name="Comma 5 4 2 2 4 5 4" xfId="34626"/>
    <cellStyle name="Comma 5 4 2 2 4 6" xfId="11194"/>
    <cellStyle name="Comma 5 4 2 2 4 6 2" xfId="23797"/>
    <cellStyle name="Comma 5 4 2 2 4 6 2 2" xfId="59013"/>
    <cellStyle name="Comma 5 4 2 2 4 6 3" xfId="46416"/>
    <cellStyle name="Comma 5 4 2 2 4 6 4" xfId="36402"/>
    <cellStyle name="Comma 5 4 2 2 4 7" xfId="15561"/>
    <cellStyle name="Comma 5 4 2 2 4 7 2" xfId="50777"/>
    <cellStyle name="Comma 5 4 2 2 4 7 3" xfId="28166"/>
    <cellStyle name="Comma 5 4 2 2 4 8" xfId="12652"/>
    <cellStyle name="Comma 5 4 2 2 4 8 2" xfId="47870"/>
    <cellStyle name="Comma 5 4 2 2 4 9" xfId="38180"/>
    <cellStyle name="Comma 5 4 2 2 5" xfId="3381"/>
    <cellStyle name="Comma 5 4 2 2 5 10" xfId="26877"/>
    <cellStyle name="Comma 5 4 2 2 5 11" xfId="61281"/>
    <cellStyle name="Comma 5 4 2 2 5 2" xfId="5177"/>
    <cellStyle name="Comma 5 4 2 2 5 2 2" xfId="17824"/>
    <cellStyle name="Comma 5 4 2 2 5 2 2 2" xfId="53040"/>
    <cellStyle name="Comma 5 4 2 2 5 2 3" xfId="40443"/>
    <cellStyle name="Comma 5 4 2 2 5 2 4" xfId="30429"/>
    <cellStyle name="Comma 5 4 2 2 5 3" xfId="6647"/>
    <cellStyle name="Comma 5 4 2 2 5 3 2" xfId="19278"/>
    <cellStyle name="Comma 5 4 2 2 5 3 2 2" xfId="54494"/>
    <cellStyle name="Comma 5 4 2 2 5 3 3" xfId="41897"/>
    <cellStyle name="Comma 5 4 2 2 5 3 4" xfId="31883"/>
    <cellStyle name="Comma 5 4 2 2 5 4" xfId="8106"/>
    <cellStyle name="Comma 5 4 2 2 5 4 2" xfId="20732"/>
    <cellStyle name="Comma 5 4 2 2 5 4 2 2" xfId="55948"/>
    <cellStyle name="Comma 5 4 2 2 5 4 3" xfId="43351"/>
    <cellStyle name="Comma 5 4 2 2 5 4 4" xfId="33337"/>
    <cellStyle name="Comma 5 4 2 2 5 5" xfId="9887"/>
    <cellStyle name="Comma 5 4 2 2 5 5 2" xfId="22508"/>
    <cellStyle name="Comma 5 4 2 2 5 5 2 2" xfId="57724"/>
    <cellStyle name="Comma 5 4 2 2 5 5 3" xfId="45127"/>
    <cellStyle name="Comma 5 4 2 2 5 5 4" xfId="35113"/>
    <cellStyle name="Comma 5 4 2 2 5 6" xfId="11681"/>
    <cellStyle name="Comma 5 4 2 2 5 6 2" xfId="24284"/>
    <cellStyle name="Comma 5 4 2 2 5 6 2 2" xfId="59500"/>
    <cellStyle name="Comma 5 4 2 2 5 6 3" xfId="46903"/>
    <cellStyle name="Comma 5 4 2 2 5 6 4" xfId="36889"/>
    <cellStyle name="Comma 5 4 2 2 5 7" xfId="16048"/>
    <cellStyle name="Comma 5 4 2 2 5 7 2" xfId="51264"/>
    <cellStyle name="Comma 5 4 2 2 5 7 3" xfId="28653"/>
    <cellStyle name="Comma 5 4 2 2 5 8" xfId="14270"/>
    <cellStyle name="Comma 5 4 2 2 5 8 2" xfId="49488"/>
    <cellStyle name="Comma 5 4 2 2 5 9" xfId="38667"/>
    <cellStyle name="Comma 5 4 2 2 6" xfId="2541"/>
    <cellStyle name="Comma 5 4 2 2 6 10" xfId="26068"/>
    <cellStyle name="Comma 5 4 2 2 6 11" xfId="60472"/>
    <cellStyle name="Comma 5 4 2 2 6 2" xfId="4368"/>
    <cellStyle name="Comma 5 4 2 2 6 2 2" xfId="17015"/>
    <cellStyle name="Comma 5 4 2 2 6 2 2 2" xfId="52231"/>
    <cellStyle name="Comma 5 4 2 2 6 2 3" xfId="39634"/>
    <cellStyle name="Comma 5 4 2 2 6 2 4" xfId="29620"/>
    <cellStyle name="Comma 5 4 2 2 6 3" xfId="5838"/>
    <cellStyle name="Comma 5 4 2 2 6 3 2" xfId="18469"/>
    <cellStyle name="Comma 5 4 2 2 6 3 2 2" xfId="53685"/>
    <cellStyle name="Comma 5 4 2 2 6 3 3" xfId="41088"/>
    <cellStyle name="Comma 5 4 2 2 6 3 4" xfId="31074"/>
    <cellStyle name="Comma 5 4 2 2 6 4" xfId="7297"/>
    <cellStyle name="Comma 5 4 2 2 6 4 2" xfId="19923"/>
    <cellStyle name="Comma 5 4 2 2 6 4 2 2" xfId="55139"/>
    <cellStyle name="Comma 5 4 2 2 6 4 3" xfId="42542"/>
    <cellStyle name="Comma 5 4 2 2 6 4 4" xfId="32528"/>
    <cellStyle name="Comma 5 4 2 2 6 5" xfId="9078"/>
    <cellStyle name="Comma 5 4 2 2 6 5 2" xfId="21699"/>
    <cellStyle name="Comma 5 4 2 2 6 5 2 2" xfId="56915"/>
    <cellStyle name="Comma 5 4 2 2 6 5 3" xfId="44318"/>
    <cellStyle name="Comma 5 4 2 2 6 5 4" xfId="34304"/>
    <cellStyle name="Comma 5 4 2 2 6 6" xfId="10872"/>
    <cellStyle name="Comma 5 4 2 2 6 6 2" xfId="23475"/>
    <cellStyle name="Comma 5 4 2 2 6 6 2 2" xfId="58691"/>
    <cellStyle name="Comma 5 4 2 2 6 6 3" xfId="46094"/>
    <cellStyle name="Comma 5 4 2 2 6 6 4" xfId="36080"/>
    <cellStyle name="Comma 5 4 2 2 6 7" xfId="15239"/>
    <cellStyle name="Comma 5 4 2 2 6 7 2" xfId="50455"/>
    <cellStyle name="Comma 5 4 2 2 6 7 3" xfId="27844"/>
    <cellStyle name="Comma 5 4 2 2 6 8" xfId="13461"/>
    <cellStyle name="Comma 5 4 2 2 6 8 2" xfId="48679"/>
    <cellStyle name="Comma 5 4 2 2 6 9" xfId="37858"/>
    <cellStyle name="Comma 5 4 2 2 7" xfId="3705"/>
    <cellStyle name="Comma 5 4 2 2 7 2" xfId="8429"/>
    <cellStyle name="Comma 5 4 2 2 7 2 2" xfId="21055"/>
    <cellStyle name="Comma 5 4 2 2 7 2 2 2" xfId="56271"/>
    <cellStyle name="Comma 5 4 2 2 7 2 3" xfId="43674"/>
    <cellStyle name="Comma 5 4 2 2 7 2 4" xfId="33660"/>
    <cellStyle name="Comma 5 4 2 2 7 3" xfId="10210"/>
    <cellStyle name="Comma 5 4 2 2 7 3 2" xfId="22831"/>
    <cellStyle name="Comma 5 4 2 2 7 3 2 2" xfId="58047"/>
    <cellStyle name="Comma 5 4 2 2 7 3 3" xfId="45450"/>
    <cellStyle name="Comma 5 4 2 2 7 3 4" xfId="35436"/>
    <cellStyle name="Comma 5 4 2 2 7 4" xfId="12006"/>
    <cellStyle name="Comma 5 4 2 2 7 4 2" xfId="24607"/>
    <cellStyle name="Comma 5 4 2 2 7 4 2 2" xfId="59823"/>
    <cellStyle name="Comma 5 4 2 2 7 4 3" xfId="47226"/>
    <cellStyle name="Comma 5 4 2 2 7 4 4" xfId="37212"/>
    <cellStyle name="Comma 5 4 2 2 7 5" xfId="16371"/>
    <cellStyle name="Comma 5 4 2 2 7 5 2" xfId="51587"/>
    <cellStyle name="Comma 5 4 2 2 7 5 3" xfId="28976"/>
    <cellStyle name="Comma 5 4 2 2 7 6" xfId="14593"/>
    <cellStyle name="Comma 5 4 2 2 7 6 2" xfId="49811"/>
    <cellStyle name="Comma 5 4 2 2 7 7" xfId="38990"/>
    <cellStyle name="Comma 5 4 2 2 7 8" xfId="27200"/>
    <cellStyle name="Comma 5 4 2 2 8" xfId="4041"/>
    <cellStyle name="Comma 5 4 2 2 8 2" xfId="16693"/>
    <cellStyle name="Comma 5 4 2 2 8 2 2" xfId="51909"/>
    <cellStyle name="Comma 5 4 2 2 8 2 3" xfId="29298"/>
    <cellStyle name="Comma 5 4 2 2 8 3" xfId="13139"/>
    <cellStyle name="Comma 5 4 2 2 8 3 2" xfId="48357"/>
    <cellStyle name="Comma 5 4 2 2 8 4" xfId="39312"/>
    <cellStyle name="Comma 5 4 2 2 8 5" xfId="25746"/>
    <cellStyle name="Comma 5 4 2 2 9" xfId="5516"/>
    <cellStyle name="Comma 5 4 2 2 9 2" xfId="18147"/>
    <cellStyle name="Comma 5 4 2 2 9 2 2" xfId="53363"/>
    <cellStyle name="Comma 5 4 2 2 9 3" xfId="40766"/>
    <cellStyle name="Comma 5 4 2 2 9 4" xfId="30752"/>
    <cellStyle name="Comma 5 4 2 3" xfId="2281"/>
    <cellStyle name="Comma 5 4 2 3 10" xfId="10463"/>
    <cellStyle name="Comma 5 4 2 3 10 2" xfId="23078"/>
    <cellStyle name="Comma 5 4 2 3 10 2 2" xfId="58294"/>
    <cellStyle name="Comma 5 4 2 3 10 3" xfId="45697"/>
    <cellStyle name="Comma 5 4 2 3 10 4" xfId="35683"/>
    <cellStyle name="Comma 5 4 2 3 11" xfId="14997"/>
    <cellStyle name="Comma 5 4 2 3 11 2" xfId="50213"/>
    <cellStyle name="Comma 5 4 2 3 11 3" xfId="27602"/>
    <cellStyle name="Comma 5 4 2 3 12" xfId="12410"/>
    <cellStyle name="Comma 5 4 2 3 12 2" xfId="47628"/>
    <cellStyle name="Comma 5 4 2 3 13" xfId="37616"/>
    <cellStyle name="Comma 5 4 2 3 14" xfId="25017"/>
    <cellStyle name="Comma 5 4 2 3 15" xfId="60230"/>
    <cellStyle name="Comma 5 4 2 3 2" xfId="3132"/>
    <cellStyle name="Comma 5 4 2 3 2 10" xfId="25501"/>
    <cellStyle name="Comma 5 4 2 3 2 11" xfId="61036"/>
    <cellStyle name="Comma 5 4 2 3 2 2" xfId="4932"/>
    <cellStyle name="Comma 5 4 2 3 2 2 2" xfId="17579"/>
    <cellStyle name="Comma 5 4 2 3 2 2 2 2" xfId="52795"/>
    <cellStyle name="Comma 5 4 2 3 2 2 2 3" xfId="30184"/>
    <cellStyle name="Comma 5 4 2 3 2 2 3" xfId="14025"/>
    <cellStyle name="Comma 5 4 2 3 2 2 3 2" xfId="49243"/>
    <cellStyle name="Comma 5 4 2 3 2 2 4" xfId="40198"/>
    <cellStyle name="Comma 5 4 2 3 2 2 5" xfId="26632"/>
    <cellStyle name="Comma 5 4 2 3 2 3" xfId="6402"/>
    <cellStyle name="Comma 5 4 2 3 2 3 2" xfId="19033"/>
    <cellStyle name="Comma 5 4 2 3 2 3 2 2" xfId="54249"/>
    <cellStyle name="Comma 5 4 2 3 2 3 3" xfId="41652"/>
    <cellStyle name="Comma 5 4 2 3 2 3 4" xfId="31638"/>
    <cellStyle name="Comma 5 4 2 3 2 4" xfId="7861"/>
    <cellStyle name="Comma 5 4 2 3 2 4 2" xfId="20487"/>
    <cellStyle name="Comma 5 4 2 3 2 4 2 2" xfId="55703"/>
    <cellStyle name="Comma 5 4 2 3 2 4 3" xfId="43106"/>
    <cellStyle name="Comma 5 4 2 3 2 4 4" xfId="33092"/>
    <cellStyle name="Comma 5 4 2 3 2 5" xfId="9642"/>
    <cellStyle name="Comma 5 4 2 3 2 5 2" xfId="22263"/>
    <cellStyle name="Comma 5 4 2 3 2 5 2 2" xfId="57479"/>
    <cellStyle name="Comma 5 4 2 3 2 5 3" xfId="44882"/>
    <cellStyle name="Comma 5 4 2 3 2 5 4" xfId="34868"/>
    <cellStyle name="Comma 5 4 2 3 2 6" xfId="11436"/>
    <cellStyle name="Comma 5 4 2 3 2 6 2" xfId="24039"/>
    <cellStyle name="Comma 5 4 2 3 2 6 2 2" xfId="59255"/>
    <cellStyle name="Comma 5 4 2 3 2 6 3" xfId="46658"/>
    <cellStyle name="Comma 5 4 2 3 2 6 4" xfId="36644"/>
    <cellStyle name="Comma 5 4 2 3 2 7" xfId="15803"/>
    <cellStyle name="Comma 5 4 2 3 2 7 2" xfId="51019"/>
    <cellStyle name="Comma 5 4 2 3 2 7 3" xfId="28408"/>
    <cellStyle name="Comma 5 4 2 3 2 8" xfId="12894"/>
    <cellStyle name="Comma 5 4 2 3 2 8 2" xfId="48112"/>
    <cellStyle name="Comma 5 4 2 3 2 9" xfId="38422"/>
    <cellStyle name="Comma 5 4 2 3 3" xfId="3461"/>
    <cellStyle name="Comma 5 4 2 3 3 10" xfId="26957"/>
    <cellStyle name="Comma 5 4 2 3 3 11" xfId="61361"/>
    <cellStyle name="Comma 5 4 2 3 3 2" xfId="5257"/>
    <cellStyle name="Comma 5 4 2 3 3 2 2" xfId="17904"/>
    <cellStyle name="Comma 5 4 2 3 3 2 2 2" xfId="53120"/>
    <cellStyle name="Comma 5 4 2 3 3 2 3" xfId="40523"/>
    <cellStyle name="Comma 5 4 2 3 3 2 4" xfId="30509"/>
    <cellStyle name="Comma 5 4 2 3 3 3" xfId="6727"/>
    <cellStyle name="Comma 5 4 2 3 3 3 2" xfId="19358"/>
    <cellStyle name="Comma 5 4 2 3 3 3 2 2" xfId="54574"/>
    <cellStyle name="Comma 5 4 2 3 3 3 3" xfId="41977"/>
    <cellStyle name="Comma 5 4 2 3 3 3 4" xfId="31963"/>
    <cellStyle name="Comma 5 4 2 3 3 4" xfId="8186"/>
    <cellStyle name="Comma 5 4 2 3 3 4 2" xfId="20812"/>
    <cellStyle name="Comma 5 4 2 3 3 4 2 2" xfId="56028"/>
    <cellStyle name="Comma 5 4 2 3 3 4 3" xfId="43431"/>
    <cellStyle name="Comma 5 4 2 3 3 4 4" xfId="33417"/>
    <cellStyle name="Comma 5 4 2 3 3 5" xfId="9967"/>
    <cellStyle name="Comma 5 4 2 3 3 5 2" xfId="22588"/>
    <cellStyle name="Comma 5 4 2 3 3 5 2 2" xfId="57804"/>
    <cellStyle name="Comma 5 4 2 3 3 5 3" xfId="45207"/>
    <cellStyle name="Comma 5 4 2 3 3 5 4" xfId="35193"/>
    <cellStyle name="Comma 5 4 2 3 3 6" xfId="11761"/>
    <cellStyle name="Comma 5 4 2 3 3 6 2" xfId="24364"/>
    <cellStyle name="Comma 5 4 2 3 3 6 2 2" xfId="59580"/>
    <cellStyle name="Comma 5 4 2 3 3 6 3" xfId="46983"/>
    <cellStyle name="Comma 5 4 2 3 3 6 4" xfId="36969"/>
    <cellStyle name="Comma 5 4 2 3 3 7" xfId="16128"/>
    <cellStyle name="Comma 5 4 2 3 3 7 2" xfId="51344"/>
    <cellStyle name="Comma 5 4 2 3 3 7 3" xfId="28733"/>
    <cellStyle name="Comma 5 4 2 3 3 8" xfId="14350"/>
    <cellStyle name="Comma 5 4 2 3 3 8 2" xfId="49568"/>
    <cellStyle name="Comma 5 4 2 3 3 9" xfId="38747"/>
    <cellStyle name="Comma 5 4 2 3 4" xfId="2622"/>
    <cellStyle name="Comma 5 4 2 3 4 10" xfId="26148"/>
    <cellStyle name="Comma 5 4 2 3 4 11" xfId="60552"/>
    <cellStyle name="Comma 5 4 2 3 4 2" xfId="4448"/>
    <cellStyle name="Comma 5 4 2 3 4 2 2" xfId="17095"/>
    <cellStyle name="Comma 5 4 2 3 4 2 2 2" xfId="52311"/>
    <cellStyle name="Comma 5 4 2 3 4 2 3" xfId="39714"/>
    <cellStyle name="Comma 5 4 2 3 4 2 4" xfId="29700"/>
    <cellStyle name="Comma 5 4 2 3 4 3" xfId="5918"/>
    <cellStyle name="Comma 5 4 2 3 4 3 2" xfId="18549"/>
    <cellStyle name="Comma 5 4 2 3 4 3 2 2" xfId="53765"/>
    <cellStyle name="Comma 5 4 2 3 4 3 3" xfId="41168"/>
    <cellStyle name="Comma 5 4 2 3 4 3 4" xfId="31154"/>
    <cellStyle name="Comma 5 4 2 3 4 4" xfId="7377"/>
    <cellStyle name="Comma 5 4 2 3 4 4 2" xfId="20003"/>
    <cellStyle name="Comma 5 4 2 3 4 4 2 2" xfId="55219"/>
    <cellStyle name="Comma 5 4 2 3 4 4 3" xfId="42622"/>
    <cellStyle name="Comma 5 4 2 3 4 4 4" xfId="32608"/>
    <cellStyle name="Comma 5 4 2 3 4 5" xfId="9158"/>
    <cellStyle name="Comma 5 4 2 3 4 5 2" xfId="21779"/>
    <cellStyle name="Comma 5 4 2 3 4 5 2 2" xfId="56995"/>
    <cellStyle name="Comma 5 4 2 3 4 5 3" xfId="44398"/>
    <cellStyle name="Comma 5 4 2 3 4 5 4" xfId="34384"/>
    <cellStyle name="Comma 5 4 2 3 4 6" xfId="10952"/>
    <cellStyle name="Comma 5 4 2 3 4 6 2" xfId="23555"/>
    <cellStyle name="Comma 5 4 2 3 4 6 2 2" xfId="58771"/>
    <cellStyle name="Comma 5 4 2 3 4 6 3" xfId="46174"/>
    <cellStyle name="Comma 5 4 2 3 4 6 4" xfId="36160"/>
    <cellStyle name="Comma 5 4 2 3 4 7" xfId="15319"/>
    <cellStyle name="Comma 5 4 2 3 4 7 2" xfId="50535"/>
    <cellStyle name="Comma 5 4 2 3 4 7 3" xfId="27924"/>
    <cellStyle name="Comma 5 4 2 3 4 8" xfId="13541"/>
    <cellStyle name="Comma 5 4 2 3 4 8 2" xfId="48759"/>
    <cellStyle name="Comma 5 4 2 3 4 9" xfId="37938"/>
    <cellStyle name="Comma 5 4 2 3 5" xfId="3786"/>
    <cellStyle name="Comma 5 4 2 3 5 2" xfId="8509"/>
    <cellStyle name="Comma 5 4 2 3 5 2 2" xfId="21135"/>
    <cellStyle name="Comma 5 4 2 3 5 2 2 2" xfId="56351"/>
    <cellStyle name="Comma 5 4 2 3 5 2 3" xfId="43754"/>
    <cellStyle name="Comma 5 4 2 3 5 2 4" xfId="33740"/>
    <cellStyle name="Comma 5 4 2 3 5 3" xfId="10290"/>
    <cellStyle name="Comma 5 4 2 3 5 3 2" xfId="22911"/>
    <cellStyle name="Comma 5 4 2 3 5 3 2 2" xfId="58127"/>
    <cellStyle name="Comma 5 4 2 3 5 3 3" xfId="45530"/>
    <cellStyle name="Comma 5 4 2 3 5 3 4" xfId="35516"/>
    <cellStyle name="Comma 5 4 2 3 5 4" xfId="12086"/>
    <cellStyle name="Comma 5 4 2 3 5 4 2" xfId="24687"/>
    <cellStyle name="Comma 5 4 2 3 5 4 2 2" xfId="59903"/>
    <cellStyle name="Comma 5 4 2 3 5 4 3" xfId="47306"/>
    <cellStyle name="Comma 5 4 2 3 5 4 4" xfId="37292"/>
    <cellStyle name="Comma 5 4 2 3 5 5" xfId="16451"/>
    <cellStyle name="Comma 5 4 2 3 5 5 2" xfId="51667"/>
    <cellStyle name="Comma 5 4 2 3 5 5 3" xfId="29056"/>
    <cellStyle name="Comma 5 4 2 3 5 6" xfId="14673"/>
    <cellStyle name="Comma 5 4 2 3 5 6 2" xfId="49891"/>
    <cellStyle name="Comma 5 4 2 3 5 7" xfId="39070"/>
    <cellStyle name="Comma 5 4 2 3 5 8" xfId="27280"/>
    <cellStyle name="Comma 5 4 2 3 6" xfId="4126"/>
    <cellStyle name="Comma 5 4 2 3 6 2" xfId="16773"/>
    <cellStyle name="Comma 5 4 2 3 6 2 2" xfId="51989"/>
    <cellStyle name="Comma 5 4 2 3 6 2 3" xfId="29378"/>
    <cellStyle name="Comma 5 4 2 3 6 3" xfId="13219"/>
    <cellStyle name="Comma 5 4 2 3 6 3 2" xfId="48437"/>
    <cellStyle name="Comma 5 4 2 3 6 4" xfId="39392"/>
    <cellStyle name="Comma 5 4 2 3 6 5" xfId="25826"/>
    <cellStyle name="Comma 5 4 2 3 7" xfId="5596"/>
    <cellStyle name="Comma 5 4 2 3 7 2" xfId="18227"/>
    <cellStyle name="Comma 5 4 2 3 7 2 2" xfId="53443"/>
    <cellStyle name="Comma 5 4 2 3 7 3" xfId="40846"/>
    <cellStyle name="Comma 5 4 2 3 7 4" xfId="30832"/>
    <cellStyle name="Comma 5 4 2 3 8" xfId="7055"/>
    <cellStyle name="Comma 5 4 2 3 8 2" xfId="19681"/>
    <cellStyle name="Comma 5 4 2 3 8 2 2" xfId="54897"/>
    <cellStyle name="Comma 5 4 2 3 8 3" xfId="42300"/>
    <cellStyle name="Comma 5 4 2 3 8 4" xfId="32286"/>
    <cellStyle name="Comma 5 4 2 3 9" xfId="8836"/>
    <cellStyle name="Comma 5 4 2 3 9 2" xfId="21457"/>
    <cellStyle name="Comma 5 4 2 3 9 2 2" xfId="56673"/>
    <cellStyle name="Comma 5 4 2 3 9 3" xfId="44076"/>
    <cellStyle name="Comma 5 4 2 3 9 4" xfId="34062"/>
    <cellStyle name="Comma 5 4 2 4" xfId="2962"/>
    <cellStyle name="Comma 5 4 2 4 10" xfId="25342"/>
    <cellStyle name="Comma 5 4 2 4 11" xfId="60877"/>
    <cellStyle name="Comma 5 4 2 4 2" xfId="4773"/>
    <cellStyle name="Comma 5 4 2 4 2 2" xfId="17420"/>
    <cellStyle name="Comma 5 4 2 4 2 2 2" xfId="52636"/>
    <cellStyle name="Comma 5 4 2 4 2 2 3" xfId="30025"/>
    <cellStyle name="Comma 5 4 2 4 2 3" xfId="13866"/>
    <cellStyle name="Comma 5 4 2 4 2 3 2" xfId="49084"/>
    <cellStyle name="Comma 5 4 2 4 2 4" xfId="40039"/>
    <cellStyle name="Comma 5 4 2 4 2 5" xfId="26473"/>
    <cellStyle name="Comma 5 4 2 4 3" xfId="6243"/>
    <cellStyle name="Comma 5 4 2 4 3 2" xfId="18874"/>
    <cellStyle name="Comma 5 4 2 4 3 2 2" xfId="54090"/>
    <cellStyle name="Comma 5 4 2 4 3 3" xfId="41493"/>
    <cellStyle name="Comma 5 4 2 4 3 4" xfId="31479"/>
    <cellStyle name="Comma 5 4 2 4 4" xfId="7702"/>
    <cellStyle name="Comma 5 4 2 4 4 2" xfId="20328"/>
    <cellStyle name="Comma 5 4 2 4 4 2 2" xfId="55544"/>
    <cellStyle name="Comma 5 4 2 4 4 3" xfId="42947"/>
    <cellStyle name="Comma 5 4 2 4 4 4" xfId="32933"/>
    <cellStyle name="Comma 5 4 2 4 5" xfId="9483"/>
    <cellStyle name="Comma 5 4 2 4 5 2" xfId="22104"/>
    <cellStyle name="Comma 5 4 2 4 5 2 2" xfId="57320"/>
    <cellStyle name="Comma 5 4 2 4 5 3" xfId="44723"/>
    <cellStyle name="Comma 5 4 2 4 5 4" xfId="34709"/>
    <cellStyle name="Comma 5 4 2 4 6" xfId="11277"/>
    <cellStyle name="Comma 5 4 2 4 6 2" xfId="23880"/>
    <cellStyle name="Comma 5 4 2 4 6 2 2" xfId="59096"/>
    <cellStyle name="Comma 5 4 2 4 6 3" xfId="46499"/>
    <cellStyle name="Comma 5 4 2 4 6 4" xfId="36485"/>
    <cellStyle name="Comma 5 4 2 4 7" xfId="15644"/>
    <cellStyle name="Comma 5 4 2 4 7 2" xfId="50860"/>
    <cellStyle name="Comma 5 4 2 4 7 3" xfId="28249"/>
    <cellStyle name="Comma 5 4 2 4 8" xfId="12735"/>
    <cellStyle name="Comma 5 4 2 4 8 2" xfId="47953"/>
    <cellStyle name="Comma 5 4 2 4 9" xfId="38263"/>
    <cellStyle name="Comma 5 4 2 5" xfId="2795"/>
    <cellStyle name="Comma 5 4 2 5 10" xfId="25187"/>
    <cellStyle name="Comma 5 4 2 5 11" xfId="60722"/>
    <cellStyle name="Comma 5 4 2 5 2" xfId="4618"/>
    <cellStyle name="Comma 5 4 2 5 2 2" xfId="17265"/>
    <cellStyle name="Comma 5 4 2 5 2 2 2" xfId="52481"/>
    <cellStyle name="Comma 5 4 2 5 2 2 3" xfId="29870"/>
    <cellStyle name="Comma 5 4 2 5 2 3" xfId="13711"/>
    <cellStyle name="Comma 5 4 2 5 2 3 2" xfId="48929"/>
    <cellStyle name="Comma 5 4 2 5 2 4" xfId="39884"/>
    <cellStyle name="Comma 5 4 2 5 2 5" xfId="26318"/>
    <cellStyle name="Comma 5 4 2 5 3" xfId="6088"/>
    <cellStyle name="Comma 5 4 2 5 3 2" xfId="18719"/>
    <cellStyle name="Comma 5 4 2 5 3 2 2" xfId="53935"/>
    <cellStyle name="Comma 5 4 2 5 3 3" xfId="41338"/>
    <cellStyle name="Comma 5 4 2 5 3 4" xfId="31324"/>
    <cellStyle name="Comma 5 4 2 5 4" xfId="7547"/>
    <cellStyle name="Comma 5 4 2 5 4 2" xfId="20173"/>
    <cellStyle name="Comma 5 4 2 5 4 2 2" xfId="55389"/>
    <cellStyle name="Comma 5 4 2 5 4 3" xfId="42792"/>
    <cellStyle name="Comma 5 4 2 5 4 4" xfId="32778"/>
    <cellStyle name="Comma 5 4 2 5 5" xfId="9328"/>
    <cellStyle name="Comma 5 4 2 5 5 2" xfId="21949"/>
    <cellStyle name="Comma 5 4 2 5 5 2 2" xfId="57165"/>
    <cellStyle name="Comma 5 4 2 5 5 3" xfId="44568"/>
    <cellStyle name="Comma 5 4 2 5 5 4" xfId="34554"/>
    <cellStyle name="Comma 5 4 2 5 6" xfId="11122"/>
    <cellStyle name="Comma 5 4 2 5 6 2" xfId="23725"/>
    <cellStyle name="Comma 5 4 2 5 6 2 2" xfId="58941"/>
    <cellStyle name="Comma 5 4 2 5 6 3" xfId="46344"/>
    <cellStyle name="Comma 5 4 2 5 6 4" xfId="36330"/>
    <cellStyle name="Comma 5 4 2 5 7" xfId="15489"/>
    <cellStyle name="Comma 5 4 2 5 7 2" xfId="50705"/>
    <cellStyle name="Comma 5 4 2 5 7 3" xfId="28094"/>
    <cellStyle name="Comma 5 4 2 5 8" xfId="12580"/>
    <cellStyle name="Comma 5 4 2 5 8 2" xfId="47798"/>
    <cellStyle name="Comma 5 4 2 5 9" xfId="38108"/>
    <cellStyle name="Comma 5 4 2 6" xfId="3309"/>
    <cellStyle name="Comma 5 4 2 6 10" xfId="26805"/>
    <cellStyle name="Comma 5 4 2 6 11" xfId="61209"/>
    <cellStyle name="Comma 5 4 2 6 2" xfId="5105"/>
    <cellStyle name="Comma 5 4 2 6 2 2" xfId="17752"/>
    <cellStyle name="Comma 5 4 2 6 2 2 2" xfId="52968"/>
    <cellStyle name="Comma 5 4 2 6 2 3" xfId="40371"/>
    <cellStyle name="Comma 5 4 2 6 2 4" xfId="30357"/>
    <cellStyle name="Comma 5 4 2 6 3" xfId="6575"/>
    <cellStyle name="Comma 5 4 2 6 3 2" xfId="19206"/>
    <cellStyle name="Comma 5 4 2 6 3 2 2" xfId="54422"/>
    <cellStyle name="Comma 5 4 2 6 3 3" xfId="41825"/>
    <cellStyle name="Comma 5 4 2 6 3 4" xfId="31811"/>
    <cellStyle name="Comma 5 4 2 6 4" xfId="8034"/>
    <cellStyle name="Comma 5 4 2 6 4 2" xfId="20660"/>
    <cellStyle name="Comma 5 4 2 6 4 2 2" xfId="55876"/>
    <cellStyle name="Comma 5 4 2 6 4 3" xfId="43279"/>
    <cellStyle name="Comma 5 4 2 6 4 4" xfId="33265"/>
    <cellStyle name="Comma 5 4 2 6 5" xfId="9815"/>
    <cellStyle name="Comma 5 4 2 6 5 2" xfId="22436"/>
    <cellStyle name="Comma 5 4 2 6 5 2 2" xfId="57652"/>
    <cellStyle name="Comma 5 4 2 6 5 3" xfId="45055"/>
    <cellStyle name="Comma 5 4 2 6 5 4" xfId="35041"/>
    <cellStyle name="Comma 5 4 2 6 6" xfId="11609"/>
    <cellStyle name="Comma 5 4 2 6 6 2" xfId="24212"/>
    <cellStyle name="Comma 5 4 2 6 6 2 2" xfId="59428"/>
    <cellStyle name="Comma 5 4 2 6 6 3" xfId="46831"/>
    <cellStyle name="Comma 5 4 2 6 6 4" xfId="36817"/>
    <cellStyle name="Comma 5 4 2 6 7" xfId="15976"/>
    <cellStyle name="Comma 5 4 2 6 7 2" xfId="51192"/>
    <cellStyle name="Comma 5 4 2 6 7 3" xfId="28581"/>
    <cellStyle name="Comma 5 4 2 6 8" xfId="14198"/>
    <cellStyle name="Comma 5 4 2 6 8 2" xfId="49416"/>
    <cellStyle name="Comma 5 4 2 6 9" xfId="38595"/>
    <cellStyle name="Comma 5 4 2 7" xfId="2465"/>
    <cellStyle name="Comma 5 4 2 7 10" xfId="25996"/>
    <cellStyle name="Comma 5 4 2 7 11" xfId="60400"/>
    <cellStyle name="Comma 5 4 2 7 2" xfId="4296"/>
    <cellStyle name="Comma 5 4 2 7 2 2" xfId="16943"/>
    <cellStyle name="Comma 5 4 2 7 2 2 2" xfId="52159"/>
    <cellStyle name="Comma 5 4 2 7 2 3" xfId="39562"/>
    <cellStyle name="Comma 5 4 2 7 2 4" xfId="29548"/>
    <cellStyle name="Comma 5 4 2 7 3" xfId="5766"/>
    <cellStyle name="Comma 5 4 2 7 3 2" xfId="18397"/>
    <cellStyle name="Comma 5 4 2 7 3 2 2" xfId="53613"/>
    <cellStyle name="Comma 5 4 2 7 3 3" xfId="41016"/>
    <cellStyle name="Comma 5 4 2 7 3 4" xfId="31002"/>
    <cellStyle name="Comma 5 4 2 7 4" xfId="7225"/>
    <cellStyle name="Comma 5 4 2 7 4 2" xfId="19851"/>
    <cellStyle name="Comma 5 4 2 7 4 2 2" xfId="55067"/>
    <cellStyle name="Comma 5 4 2 7 4 3" xfId="42470"/>
    <cellStyle name="Comma 5 4 2 7 4 4" xfId="32456"/>
    <cellStyle name="Comma 5 4 2 7 5" xfId="9006"/>
    <cellStyle name="Comma 5 4 2 7 5 2" xfId="21627"/>
    <cellStyle name="Comma 5 4 2 7 5 2 2" xfId="56843"/>
    <cellStyle name="Comma 5 4 2 7 5 3" xfId="44246"/>
    <cellStyle name="Comma 5 4 2 7 5 4" xfId="34232"/>
    <cellStyle name="Comma 5 4 2 7 6" xfId="10800"/>
    <cellStyle name="Comma 5 4 2 7 6 2" xfId="23403"/>
    <cellStyle name="Comma 5 4 2 7 6 2 2" xfId="58619"/>
    <cellStyle name="Comma 5 4 2 7 6 3" xfId="46022"/>
    <cellStyle name="Comma 5 4 2 7 6 4" xfId="36008"/>
    <cellStyle name="Comma 5 4 2 7 7" xfId="15167"/>
    <cellStyle name="Comma 5 4 2 7 7 2" xfId="50383"/>
    <cellStyle name="Comma 5 4 2 7 7 3" xfId="27772"/>
    <cellStyle name="Comma 5 4 2 7 8" xfId="13389"/>
    <cellStyle name="Comma 5 4 2 7 8 2" xfId="48607"/>
    <cellStyle name="Comma 5 4 2 7 9" xfId="37786"/>
    <cellStyle name="Comma 5 4 2 8" xfId="3633"/>
    <cellStyle name="Comma 5 4 2 8 2" xfId="8357"/>
    <cellStyle name="Comma 5 4 2 8 2 2" xfId="20983"/>
    <cellStyle name="Comma 5 4 2 8 2 2 2" xfId="56199"/>
    <cellStyle name="Comma 5 4 2 8 2 3" xfId="43602"/>
    <cellStyle name="Comma 5 4 2 8 2 4" xfId="33588"/>
    <cellStyle name="Comma 5 4 2 8 3" xfId="10138"/>
    <cellStyle name="Comma 5 4 2 8 3 2" xfId="22759"/>
    <cellStyle name="Comma 5 4 2 8 3 2 2" xfId="57975"/>
    <cellStyle name="Comma 5 4 2 8 3 3" xfId="45378"/>
    <cellStyle name="Comma 5 4 2 8 3 4" xfId="35364"/>
    <cellStyle name="Comma 5 4 2 8 4" xfId="11934"/>
    <cellStyle name="Comma 5 4 2 8 4 2" xfId="24535"/>
    <cellStyle name="Comma 5 4 2 8 4 2 2" xfId="59751"/>
    <cellStyle name="Comma 5 4 2 8 4 3" xfId="47154"/>
    <cellStyle name="Comma 5 4 2 8 4 4" xfId="37140"/>
    <cellStyle name="Comma 5 4 2 8 5" xfId="16299"/>
    <cellStyle name="Comma 5 4 2 8 5 2" xfId="51515"/>
    <cellStyle name="Comma 5 4 2 8 5 3" xfId="28904"/>
    <cellStyle name="Comma 5 4 2 8 6" xfId="14521"/>
    <cellStyle name="Comma 5 4 2 8 6 2" xfId="49739"/>
    <cellStyle name="Comma 5 4 2 8 7" xfId="38918"/>
    <cellStyle name="Comma 5 4 2 8 8" xfId="27128"/>
    <cellStyle name="Comma 5 4 2 9" xfId="3959"/>
    <cellStyle name="Comma 5 4 2 9 2" xfId="16621"/>
    <cellStyle name="Comma 5 4 2 9 2 2" xfId="51837"/>
    <cellStyle name="Comma 5 4 2 9 2 3" xfId="29226"/>
    <cellStyle name="Comma 5 4 2 9 3" xfId="13067"/>
    <cellStyle name="Comma 5 4 2 9 3 2" xfId="48285"/>
    <cellStyle name="Comma 5 4 2 9 4" xfId="39240"/>
    <cellStyle name="Comma 5 4 2 9 5" xfId="25674"/>
    <cellStyle name="Comma 5 4 20" xfId="60077"/>
    <cellStyle name="Comma 5 4 3" xfId="228"/>
    <cellStyle name="Comma 5 4 4" xfId="1449"/>
    <cellStyle name="Comma 5 4 4 10" xfId="6973"/>
    <cellStyle name="Comma 5 4 4 10 2" xfId="19600"/>
    <cellStyle name="Comma 5 4 4 10 2 2" xfId="54816"/>
    <cellStyle name="Comma 5 4 4 10 3" xfId="42219"/>
    <cellStyle name="Comma 5 4 4 10 4" xfId="32205"/>
    <cellStyle name="Comma 5 4 4 11" xfId="8754"/>
    <cellStyle name="Comma 5 4 4 11 2" xfId="21376"/>
    <cellStyle name="Comma 5 4 4 11 2 2" xfId="56592"/>
    <cellStyle name="Comma 5 4 4 11 3" xfId="43995"/>
    <cellStyle name="Comma 5 4 4 11 4" xfId="33981"/>
    <cellStyle name="Comma 5 4 4 12" xfId="10464"/>
    <cellStyle name="Comma 5 4 4 12 2" xfId="23079"/>
    <cellStyle name="Comma 5 4 4 12 2 2" xfId="58295"/>
    <cellStyle name="Comma 5 4 4 12 3" xfId="45698"/>
    <cellStyle name="Comma 5 4 4 12 4" xfId="35684"/>
    <cellStyle name="Comma 5 4 4 13" xfId="14915"/>
    <cellStyle name="Comma 5 4 4 13 2" xfId="50132"/>
    <cellStyle name="Comma 5 4 4 13 3" xfId="27521"/>
    <cellStyle name="Comma 5 4 4 14" xfId="12329"/>
    <cellStyle name="Comma 5 4 4 14 2" xfId="47547"/>
    <cellStyle name="Comma 5 4 4 15" xfId="37534"/>
    <cellStyle name="Comma 5 4 4 16" xfId="24936"/>
    <cellStyle name="Comma 5 4 4 17" xfId="60149"/>
    <cellStyle name="Comma 5 4 4 2" xfId="2359"/>
    <cellStyle name="Comma 5 4 4 2 10" xfId="10465"/>
    <cellStyle name="Comma 5 4 4 2 10 2" xfId="23080"/>
    <cellStyle name="Comma 5 4 4 2 10 2 2" xfId="58296"/>
    <cellStyle name="Comma 5 4 4 2 10 3" xfId="45699"/>
    <cellStyle name="Comma 5 4 4 2 10 4" xfId="35685"/>
    <cellStyle name="Comma 5 4 4 2 11" xfId="15070"/>
    <cellStyle name="Comma 5 4 4 2 11 2" xfId="50286"/>
    <cellStyle name="Comma 5 4 4 2 11 3" xfId="27675"/>
    <cellStyle name="Comma 5 4 4 2 12" xfId="12483"/>
    <cellStyle name="Comma 5 4 4 2 12 2" xfId="47701"/>
    <cellStyle name="Comma 5 4 4 2 13" xfId="37689"/>
    <cellStyle name="Comma 5 4 4 2 14" xfId="25090"/>
    <cellStyle name="Comma 5 4 4 2 15" xfId="60303"/>
    <cellStyle name="Comma 5 4 4 2 2" xfId="3205"/>
    <cellStyle name="Comma 5 4 4 2 2 10" xfId="25574"/>
    <cellStyle name="Comma 5 4 4 2 2 11" xfId="61109"/>
    <cellStyle name="Comma 5 4 4 2 2 2" xfId="5005"/>
    <cellStyle name="Comma 5 4 4 2 2 2 2" xfId="17652"/>
    <cellStyle name="Comma 5 4 4 2 2 2 2 2" xfId="52868"/>
    <cellStyle name="Comma 5 4 4 2 2 2 2 3" xfId="30257"/>
    <cellStyle name="Comma 5 4 4 2 2 2 3" xfId="14098"/>
    <cellStyle name="Comma 5 4 4 2 2 2 3 2" xfId="49316"/>
    <cellStyle name="Comma 5 4 4 2 2 2 4" xfId="40271"/>
    <cellStyle name="Comma 5 4 4 2 2 2 5" xfId="26705"/>
    <cellStyle name="Comma 5 4 4 2 2 3" xfId="6475"/>
    <cellStyle name="Comma 5 4 4 2 2 3 2" xfId="19106"/>
    <cellStyle name="Comma 5 4 4 2 2 3 2 2" xfId="54322"/>
    <cellStyle name="Comma 5 4 4 2 2 3 3" xfId="41725"/>
    <cellStyle name="Comma 5 4 4 2 2 3 4" xfId="31711"/>
    <cellStyle name="Comma 5 4 4 2 2 4" xfId="7934"/>
    <cellStyle name="Comma 5 4 4 2 2 4 2" xfId="20560"/>
    <cellStyle name="Comma 5 4 4 2 2 4 2 2" xfId="55776"/>
    <cellStyle name="Comma 5 4 4 2 2 4 3" xfId="43179"/>
    <cellStyle name="Comma 5 4 4 2 2 4 4" xfId="33165"/>
    <cellStyle name="Comma 5 4 4 2 2 5" xfId="9715"/>
    <cellStyle name="Comma 5 4 4 2 2 5 2" xfId="22336"/>
    <cellStyle name="Comma 5 4 4 2 2 5 2 2" xfId="57552"/>
    <cellStyle name="Comma 5 4 4 2 2 5 3" xfId="44955"/>
    <cellStyle name="Comma 5 4 4 2 2 5 4" xfId="34941"/>
    <cellStyle name="Comma 5 4 4 2 2 6" xfId="11509"/>
    <cellStyle name="Comma 5 4 4 2 2 6 2" xfId="24112"/>
    <cellStyle name="Comma 5 4 4 2 2 6 2 2" xfId="59328"/>
    <cellStyle name="Comma 5 4 4 2 2 6 3" xfId="46731"/>
    <cellStyle name="Comma 5 4 4 2 2 6 4" xfId="36717"/>
    <cellStyle name="Comma 5 4 4 2 2 7" xfId="15876"/>
    <cellStyle name="Comma 5 4 4 2 2 7 2" xfId="51092"/>
    <cellStyle name="Comma 5 4 4 2 2 7 3" xfId="28481"/>
    <cellStyle name="Comma 5 4 4 2 2 8" xfId="12967"/>
    <cellStyle name="Comma 5 4 4 2 2 8 2" xfId="48185"/>
    <cellStyle name="Comma 5 4 4 2 2 9" xfId="38495"/>
    <cellStyle name="Comma 5 4 4 2 3" xfId="3534"/>
    <cellStyle name="Comma 5 4 4 2 3 10" xfId="27030"/>
    <cellStyle name="Comma 5 4 4 2 3 11" xfId="61434"/>
    <cellStyle name="Comma 5 4 4 2 3 2" xfId="5330"/>
    <cellStyle name="Comma 5 4 4 2 3 2 2" xfId="17977"/>
    <cellStyle name="Comma 5 4 4 2 3 2 2 2" xfId="53193"/>
    <cellStyle name="Comma 5 4 4 2 3 2 3" xfId="40596"/>
    <cellStyle name="Comma 5 4 4 2 3 2 4" xfId="30582"/>
    <cellStyle name="Comma 5 4 4 2 3 3" xfId="6800"/>
    <cellStyle name="Comma 5 4 4 2 3 3 2" xfId="19431"/>
    <cellStyle name="Comma 5 4 4 2 3 3 2 2" xfId="54647"/>
    <cellStyle name="Comma 5 4 4 2 3 3 3" xfId="42050"/>
    <cellStyle name="Comma 5 4 4 2 3 3 4" xfId="32036"/>
    <cellStyle name="Comma 5 4 4 2 3 4" xfId="8259"/>
    <cellStyle name="Comma 5 4 4 2 3 4 2" xfId="20885"/>
    <cellStyle name="Comma 5 4 4 2 3 4 2 2" xfId="56101"/>
    <cellStyle name="Comma 5 4 4 2 3 4 3" xfId="43504"/>
    <cellStyle name="Comma 5 4 4 2 3 4 4" xfId="33490"/>
    <cellStyle name="Comma 5 4 4 2 3 5" xfId="10040"/>
    <cellStyle name="Comma 5 4 4 2 3 5 2" xfId="22661"/>
    <cellStyle name="Comma 5 4 4 2 3 5 2 2" xfId="57877"/>
    <cellStyle name="Comma 5 4 4 2 3 5 3" xfId="45280"/>
    <cellStyle name="Comma 5 4 4 2 3 5 4" xfId="35266"/>
    <cellStyle name="Comma 5 4 4 2 3 6" xfId="11834"/>
    <cellStyle name="Comma 5 4 4 2 3 6 2" xfId="24437"/>
    <cellStyle name="Comma 5 4 4 2 3 6 2 2" xfId="59653"/>
    <cellStyle name="Comma 5 4 4 2 3 6 3" xfId="47056"/>
    <cellStyle name="Comma 5 4 4 2 3 6 4" xfId="37042"/>
    <cellStyle name="Comma 5 4 4 2 3 7" xfId="16201"/>
    <cellStyle name="Comma 5 4 4 2 3 7 2" xfId="51417"/>
    <cellStyle name="Comma 5 4 4 2 3 7 3" xfId="28806"/>
    <cellStyle name="Comma 5 4 4 2 3 8" xfId="14423"/>
    <cellStyle name="Comma 5 4 4 2 3 8 2" xfId="49641"/>
    <cellStyle name="Comma 5 4 4 2 3 9" xfId="38820"/>
    <cellStyle name="Comma 5 4 4 2 4" xfId="2695"/>
    <cellStyle name="Comma 5 4 4 2 4 10" xfId="26221"/>
    <cellStyle name="Comma 5 4 4 2 4 11" xfId="60625"/>
    <cellStyle name="Comma 5 4 4 2 4 2" xfId="4521"/>
    <cellStyle name="Comma 5 4 4 2 4 2 2" xfId="17168"/>
    <cellStyle name="Comma 5 4 4 2 4 2 2 2" xfId="52384"/>
    <cellStyle name="Comma 5 4 4 2 4 2 3" xfId="39787"/>
    <cellStyle name="Comma 5 4 4 2 4 2 4" xfId="29773"/>
    <cellStyle name="Comma 5 4 4 2 4 3" xfId="5991"/>
    <cellStyle name="Comma 5 4 4 2 4 3 2" xfId="18622"/>
    <cellStyle name="Comma 5 4 4 2 4 3 2 2" xfId="53838"/>
    <cellStyle name="Comma 5 4 4 2 4 3 3" xfId="41241"/>
    <cellStyle name="Comma 5 4 4 2 4 3 4" xfId="31227"/>
    <cellStyle name="Comma 5 4 4 2 4 4" xfId="7450"/>
    <cellStyle name="Comma 5 4 4 2 4 4 2" xfId="20076"/>
    <cellStyle name="Comma 5 4 4 2 4 4 2 2" xfId="55292"/>
    <cellStyle name="Comma 5 4 4 2 4 4 3" xfId="42695"/>
    <cellStyle name="Comma 5 4 4 2 4 4 4" xfId="32681"/>
    <cellStyle name="Comma 5 4 4 2 4 5" xfId="9231"/>
    <cellStyle name="Comma 5 4 4 2 4 5 2" xfId="21852"/>
    <cellStyle name="Comma 5 4 4 2 4 5 2 2" xfId="57068"/>
    <cellStyle name="Comma 5 4 4 2 4 5 3" xfId="44471"/>
    <cellStyle name="Comma 5 4 4 2 4 5 4" xfId="34457"/>
    <cellStyle name="Comma 5 4 4 2 4 6" xfId="11025"/>
    <cellStyle name="Comma 5 4 4 2 4 6 2" xfId="23628"/>
    <cellStyle name="Comma 5 4 4 2 4 6 2 2" xfId="58844"/>
    <cellStyle name="Comma 5 4 4 2 4 6 3" xfId="46247"/>
    <cellStyle name="Comma 5 4 4 2 4 6 4" xfId="36233"/>
    <cellStyle name="Comma 5 4 4 2 4 7" xfId="15392"/>
    <cellStyle name="Comma 5 4 4 2 4 7 2" xfId="50608"/>
    <cellStyle name="Comma 5 4 4 2 4 7 3" xfId="27997"/>
    <cellStyle name="Comma 5 4 4 2 4 8" xfId="13614"/>
    <cellStyle name="Comma 5 4 4 2 4 8 2" xfId="48832"/>
    <cellStyle name="Comma 5 4 4 2 4 9" xfId="38011"/>
    <cellStyle name="Comma 5 4 4 2 5" xfId="3859"/>
    <cellStyle name="Comma 5 4 4 2 5 2" xfId="8582"/>
    <cellStyle name="Comma 5 4 4 2 5 2 2" xfId="21208"/>
    <cellStyle name="Comma 5 4 4 2 5 2 2 2" xfId="56424"/>
    <cellStyle name="Comma 5 4 4 2 5 2 3" xfId="43827"/>
    <cellStyle name="Comma 5 4 4 2 5 2 4" xfId="33813"/>
    <cellStyle name="Comma 5 4 4 2 5 3" xfId="10363"/>
    <cellStyle name="Comma 5 4 4 2 5 3 2" xfId="22984"/>
    <cellStyle name="Comma 5 4 4 2 5 3 2 2" xfId="58200"/>
    <cellStyle name="Comma 5 4 4 2 5 3 3" xfId="45603"/>
    <cellStyle name="Comma 5 4 4 2 5 3 4" xfId="35589"/>
    <cellStyle name="Comma 5 4 4 2 5 4" xfId="12159"/>
    <cellStyle name="Comma 5 4 4 2 5 4 2" xfId="24760"/>
    <cellStyle name="Comma 5 4 4 2 5 4 2 2" xfId="59976"/>
    <cellStyle name="Comma 5 4 4 2 5 4 3" xfId="47379"/>
    <cellStyle name="Comma 5 4 4 2 5 4 4" xfId="37365"/>
    <cellStyle name="Comma 5 4 4 2 5 5" xfId="16524"/>
    <cellStyle name="Comma 5 4 4 2 5 5 2" xfId="51740"/>
    <cellStyle name="Comma 5 4 4 2 5 5 3" xfId="29129"/>
    <cellStyle name="Comma 5 4 4 2 5 6" xfId="14746"/>
    <cellStyle name="Comma 5 4 4 2 5 6 2" xfId="49964"/>
    <cellStyle name="Comma 5 4 4 2 5 7" xfId="39143"/>
    <cellStyle name="Comma 5 4 4 2 5 8" xfId="27353"/>
    <cellStyle name="Comma 5 4 4 2 6" xfId="4199"/>
    <cellStyle name="Comma 5 4 4 2 6 2" xfId="16846"/>
    <cellStyle name="Comma 5 4 4 2 6 2 2" xfId="52062"/>
    <cellStyle name="Comma 5 4 4 2 6 2 3" xfId="29451"/>
    <cellStyle name="Comma 5 4 4 2 6 3" xfId="13292"/>
    <cellStyle name="Comma 5 4 4 2 6 3 2" xfId="48510"/>
    <cellStyle name="Comma 5 4 4 2 6 4" xfId="39465"/>
    <cellStyle name="Comma 5 4 4 2 6 5" xfId="25899"/>
    <cellStyle name="Comma 5 4 4 2 7" xfId="5669"/>
    <cellStyle name="Comma 5 4 4 2 7 2" xfId="18300"/>
    <cellStyle name="Comma 5 4 4 2 7 2 2" xfId="53516"/>
    <cellStyle name="Comma 5 4 4 2 7 3" xfId="40919"/>
    <cellStyle name="Comma 5 4 4 2 7 4" xfId="30905"/>
    <cellStyle name="Comma 5 4 4 2 8" xfId="7128"/>
    <cellStyle name="Comma 5 4 4 2 8 2" xfId="19754"/>
    <cellStyle name="Comma 5 4 4 2 8 2 2" xfId="54970"/>
    <cellStyle name="Comma 5 4 4 2 8 3" xfId="42373"/>
    <cellStyle name="Comma 5 4 4 2 8 4" xfId="32359"/>
    <cellStyle name="Comma 5 4 4 2 9" xfId="8909"/>
    <cellStyle name="Comma 5 4 4 2 9 2" xfId="21530"/>
    <cellStyle name="Comma 5 4 4 2 9 2 2" xfId="56746"/>
    <cellStyle name="Comma 5 4 4 2 9 3" xfId="44149"/>
    <cellStyle name="Comma 5 4 4 2 9 4" xfId="34135"/>
    <cellStyle name="Comma 5 4 4 3" xfId="3044"/>
    <cellStyle name="Comma 5 4 4 3 10" xfId="25417"/>
    <cellStyle name="Comma 5 4 4 3 11" xfId="60952"/>
    <cellStyle name="Comma 5 4 4 3 2" xfId="4848"/>
    <cellStyle name="Comma 5 4 4 3 2 2" xfId="17495"/>
    <cellStyle name="Comma 5 4 4 3 2 2 2" xfId="52711"/>
    <cellStyle name="Comma 5 4 4 3 2 2 3" xfId="30100"/>
    <cellStyle name="Comma 5 4 4 3 2 3" xfId="13941"/>
    <cellStyle name="Comma 5 4 4 3 2 3 2" xfId="49159"/>
    <cellStyle name="Comma 5 4 4 3 2 4" xfId="40114"/>
    <cellStyle name="Comma 5 4 4 3 2 5" xfId="26548"/>
    <cellStyle name="Comma 5 4 4 3 3" xfId="6318"/>
    <cellStyle name="Comma 5 4 4 3 3 2" xfId="18949"/>
    <cellStyle name="Comma 5 4 4 3 3 2 2" xfId="54165"/>
    <cellStyle name="Comma 5 4 4 3 3 3" xfId="41568"/>
    <cellStyle name="Comma 5 4 4 3 3 4" xfId="31554"/>
    <cellStyle name="Comma 5 4 4 3 4" xfId="7777"/>
    <cellStyle name="Comma 5 4 4 3 4 2" xfId="20403"/>
    <cellStyle name="Comma 5 4 4 3 4 2 2" xfId="55619"/>
    <cellStyle name="Comma 5 4 4 3 4 3" xfId="43022"/>
    <cellStyle name="Comma 5 4 4 3 4 4" xfId="33008"/>
    <cellStyle name="Comma 5 4 4 3 5" xfId="9558"/>
    <cellStyle name="Comma 5 4 4 3 5 2" xfId="22179"/>
    <cellStyle name="Comma 5 4 4 3 5 2 2" xfId="57395"/>
    <cellStyle name="Comma 5 4 4 3 5 3" xfId="44798"/>
    <cellStyle name="Comma 5 4 4 3 5 4" xfId="34784"/>
    <cellStyle name="Comma 5 4 4 3 6" xfId="11352"/>
    <cellStyle name="Comma 5 4 4 3 6 2" xfId="23955"/>
    <cellStyle name="Comma 5 4 4 3 6 2 2" xfId="59171"/>
    <cellStyle name="Comma 5 4 4 3 6 3" xfId="46574"/>
    <cellStyle name="Comma 5 4 4 3 6 4" xfId="36560"/>
    <cellStyle name="Comma 5 4 4 3 7" xfId="15719"/>
    <cellStyle name="Comma 5 4 4 3 7 2" xfId="50935"/>
    <cellStyle name="Comma 5 4 4 3 7 3" xfId="28324"/>
    <cellStyle name="Comma 5 4 4 3 8" xfId="12810"/>
    <cellStyle name="Comma 5 4 4 3 8 2" xfId="48028"/>
    <cellStyle name="Comma 5 4 4 3 9" xfId="38338"/>
    <cellStyle name="Comma 5 4 4 4" xfId="2871"/>
    <cellStyle name="Comma 5 4 4 4 10" xfId="25258"/>
    <cellStyle name="Comma 5 4 4 4 11" xfId="60793"/>
    <cellStyle name="Comma 5 4 4 4 2" xfId="4689"/>
    <cellStyle name="Comma 5 4 4 4 2 2" xfId="17336"/>
    <cellStyle name="Comma 5 4 4 4 2 2 2" xfId="52552"/>
    <cellStyle name="Comma 5 4 4 4 2 2 3" xfId="29941"/>
    <cellStyle name="Comma 5 4 4 4 2 3" xfId="13782"/>
    <cellStyle name="Comma 5 4 4 4 2 3 2" xfId="49000"/>
    <cellStyle name="Comma 5 4 4 4 2 4" xfId="39955"/>
    <cellStyle name="Comma 5 4 4 4 2 5" xfId="26389"/>
    <cellStyle name="Comma 5 4 4 4 3" xfId="6159"/>
    <cellStyle name="Comma 5 4 4 4 3 2" xfId="18790"/>
    <cellStyle name="Comma 5 4 4 4 3 2 2" xfId="54006"/>
    <cellStyle name="Comma 5 4 4 4 3 3" xfId="41409"/>
    <cellStyle name="Comma 5 4 4 4 3 4" xfId="31395"/>
    <cellStyle name="Comma 5 4 4 4 4" xfId="7618"/>
    <cellStyle name="Comma 5 4 4 4 4 2" xfId="20244"/>
    <cellStyle name="Comma 5 4 4 4 4 2 2" xfId="55460"/>
    <cellStyle name="Comma 5 4 4 4 4 3" xfId="42863"/>
    <cellStyle name="Comma 5 4 4 4 4 4" xfId="32849"/>
    <cellStyle name="Comma 5 4 4 4 5" xfId="9399"/>
    <cellStyle name="Comma 5 4 4 4 5 2" xfId="22020"/>
    <cellStyle name="Comma 5 4 4 4 5 2 2" xfId="57236"/>
    <cellStyle name="Comma 5 4 4 4 5 3" xfId="44639"/>
    <cellStyle name="Comma 5 4 4 4 5 4" xfId="34625"/>
    <cellStyle name="Comma 5 4 4 4 6" xfId="11193"/>
    <cellStyle name="Comma 5 4 4 4 6 2" xfId="23796"/>
    <cellStyle name="Comma 5 4 4 4 6 2 2" xfId="59012"/>
    <cellStyle name="Comma 5 4 4 4 6 3" xfId="46415"/>
    <cellStyle name="Comma 5 4 4 4 6 4" xfId="36401"/>
    <cellStyle name="Comma 5 4 4 4 7" xfId="15560"/>
    <cellStyle name="Comma 5 4 4 4 7 2" xfId="50776"/>
    <cellStyle name="Comma 5 4 4 4 7 3" xfId="28165"/>
    <cellStyle name="Comma 5 4 4 4 8" xfId="12651"/>
    <cellStyle name="Comma 5 4 4 4 8 2" xfId="47869"/>
    <cellStyle name="Comma 5 4 4 4 9" xfId="38179"/>
    <cellStyle name="Comma 5 4 4 5" xfId="3380"/>
    <cellStyle name="Comma 5 4 4 5 10" xfId="26876"/>
    <cellStyle name="Comma 5 4 4 5 11" xfId="61280"/>
    <cellStyle name="Comma 5 4 4 5 2" xfId="5176"/>
    <cellStyle name="Comma 5 4 4 5 2 2" xfId="17823"/>
    <cellStyle name="Comma 5 4 4 5 2 2 2" xfId="53039"/>
    <cellStyle name="Comma 5 4 4 5 2 3" xfId="40442"/>
    <cellStyle name="Comma 5 4 4 5 2 4" xfId="30428"/>
    <cellStyle name="Comma 5 4 4 5 3" xfId="6646"/>
    <cellStyle name="Comma 5 4 4 5 3 2" xfId="19277"/>
    <cellStyle name="Comma 5 4 4 5 3 2 2" xfId="54493"/>
    <cellStyle name="Comma 5 4 4 5 3 3" xfId="41896"/>
    <cellStyle name="Comma 5 4 4 5 3 4" xfId="31882"/>
    <cellStyle name="Comma 5 4 4 5 4" xfId="8105"/>
    <cellStyle name="Comma 5 4 4 5 4 2" xfId="20731"/>
    <cellStyle name="Comma 5 4 4 5 4 2 2" xfId="55947"/>
    <cellStyle name="Comma 5 4 4 5 4 3" xfId="43350"/>
    <cellStyle name="Comma 5 4 4 5 4 4" xfId="33336"/>
    <cellStyle name="Comma 5 4 4 5 5" xfId="9886"/>
    <cellStyle name="Comma 5 4 4 5 5 2" xfId="22507"/>
    <cellStyle name="Comma 5 4 4 5 5 2 2" xfId="57723"/>
    <cellStyle name="Comma 5 4 4 5 5 3" xfId="45126"/>
    <cellStyle name="Comma 5 4 4 5 5 4" xfId="35112"/>
    <cellStyle name="Comma 5 4 4 5 6" xfId="11680"/>
    <cellStyle name="Comma 5 4 4 5 6 2" xfId="24283"/>
    <cellStyle name="Comma 5 4 4 5 6 2 2" xfId="59499"/>
    <cellStyle name="Comma 5 4 4 5 6 3" xfId="46902"/>
    <cellStyle name="Comma 5 4 4 5 6 4" xfId="36888"/>
    <cellStyle name="Comma 5 4 4 5 7" xfId="16047"/>
    <cellStyle name="Comma 5 4 4 5 7 2" xfId="51263"/>
    <cellStyle name="Comma 5 4 4 5 7 3" xfId="28652"/>
    <cellStyle name="Comma 5 4 4 5 8" xfId="14269"/>
    <cellStyle name="Comma 5 4 4 5 8 2" xfId="49487"/>
    <cellStyle name="Comma 5 4 4 5 9" xfId="38666"/>
    <cellStyle name="Comma 5 4 4 6" xfId="2540"/>
    <cellStyle name="Comma 5 4 4 6 10" xfId="26067"/>
    <cellStyle name="Comma 5 4 4 6 11" xfId="60471"/>
    <cellStyle name="Comma 5 4 4 6 2" xfId="4367"/>
    <cellStyle name="Comma 5 4 4 6 2 2" xfId="17014"/>
    <cellStyle name="Comma 5 4 4 6 2 2 2" xfId="52230"/>
    <cellStyle name="Comma 5 4 4 6 2 3" xfId="39633"/>
    <cellStyle name="Comma 5 4 4 6 2 4" xfId="29619"/>
    <cellStyle name="Comma 5 4 4 6 3" xfId="5837"/>
    <cellStyle name="Comma 5 4 4 6 3 2" xfId="18468"/>
    <cellStyle name="Comma 5 4 4 6 3 2 2" xfId="53684"/>
    <cellStyle name="Comma 5 4 4 6 3 3" xfId="41087"/>
    <cellStyle name="Comma 5 4 4 6 3 4" xfId="31073"/>
    <cellStyle name="Comma 5 4 4 6 4" xfId="7296"/>
    <cellStyle name="Comma 5 4 4 6 4 2" xfId="19922"/>
    <cellStyle name="Comma 5 4 4 6 4 2 2" xfId="55138"/>
    <cellStyle name="Comma 5 4 4 6 4 3" xfId="42541"/>
    <cellStyle name="Comma 5 4 4 6 4 4" xfId="32527"/>
    <cellStyle name="Comma 5 4 4 6 5" xfId="9077"/>
    <cellStyle name="Comma 5 4 4 6 5 2" xfId="21698"/>
    <cellStyle name="Comma 5 4 4 6 5 2 2" xfId="56914"/>
    <cellStyle name="Comma 5 4 4 6 5 3" xfId="44317"/>
    <cellStyle name="Comma 5 4 4 6 5 4" xfId="34303"/>
    <cellStyle name="Comma 5 4 4 6 6" xfId="10871"/>
    <cellStyle name="Comma 5 4 4 6 6 2" xfId="23474"/>
    <cellStyle name="Comma 5 4 4 6 6 2 2" xfId="58690"/>
    <cellStyle name="Comma 5 4 4 6 6 3" xfId="46093"/>
    <cellStyle name="Comma 5 4 4 6 6 4" xfId="36079"/>
    <cellStyle name="Comma 5 4 4 6 7" xfId="15238"/>
    <cellStyle name="Comma 5 4 4 6 7 2" xfId="50454"/>
    <cellStyle name="Comma 5 4 4 6 7 3" xfId="27843"/>
    <cellStyle name="Comma 5 4 4 6 8" xfId="13460"/>
    <cellStyle name="Comma 5 4 4 6 8 2" xfId="48678"/>
    <cellStyle name="Comma 5 4 4 6 9" xfId="37857"/>
    <cellStyle name="Comma 5 4 4 7" xfId="3704"/>
    <cellStyle name="Comma 5 4 4 7 2" xfId="8428"/>
    <cellStyle name="Comma 5 4 4 7 2 2" xfId="21054"/>
    <cellStyle name="Comma 5 4 4 7 2 2 2" xfId="56270"/>
    <cellStyle name="Comma 5 4 4 7 2 3" xfId="43673"/>
    <cellStyle name="Comma 5 4 4 7 2 4" xfId="33659"/>
    <cellStyle name="Comma 5 4 4 7 3" xfId="10209"/>
    <cellStyle name="Comma 5 4 4 7 3 2" xfId="22830"/>
    <cellStyle name="Comma 5 4 4 7 3 2 2" xfId="58046"/>
    <cellStyle name="Comma 5 4 4 7 3 3" xfId="45449"/>
    <cellStyle name="Comma 5 4 4 7 3 4" xfId="35435"/>
    <cellStyle name="Comma 5 4 4 7 4" xfId="12005"/>
    <cellStyle name="Comma 5 4 4 7 4 2" xfId="24606"/>
    <cellStyle name="Comma 5 4 4 7 4 2 2" xfId="59822"/>
    <cellStyle name="Comma 5 4 4 7 4 3" xfId="47225"/>
    <cellStyle name="Comma 5 4 4 7 4 4" xfId="37211"/>
    <cellStyle name="Comma 5 4 4 7 5" xfId="16370"/>
    <cellStyle name="Comma 5 4 4 7 5 2" xfId="51586"/>
    <cellStyle name="Comma 5 4 4 7 5 3" xfId="28975"/>
    <cellStyle name="Comma 5 4 4 7 6" xfId="14592"/>
    <cellStyle name="Comma 5 4 4 7 6 2" xfId="49810"/>
    <cellStyle name="Comma 5 4 4 7 7" xfId="38989"/>
    <cellStyle name="Comma 5 4 4 7 8" xfId="27199"/>
    <cellStyle name="Comma 5 4 4 8" xfId="4040"/>
    <cellStyle name="Comma 5 4 4 8 2" xfId="16692"/>
    <cellStyle name="Comma 5 4 4 8 2 2" xfId="51908"/>
    <cellStyle name="Comma 5 4 4 8 2 3" xfId="29297"/>
    <cellStyle name="Comma 5 4 4 8 3" xfId="13138"/>
    <cellStyle name="Comma 5 4 4 8 3 2" xfId="48356"/>
    <cellStyle name="Comma 5 4 4 8 4" xfId="39311"/>
    <cellStyle name="Comma 5 4 4 8 5" xfId="25745"/>
    <cellStyle name="Comma 5 4 4 9" xfId="5515"/>
    <cellStyle name="Comma 5 4 4 9 2" xfId="18146"/>
    <cellStyle name="Comma 5 4 4 9 2 2" xfId="53362"/>
    <cellStyle name="Comma 5 4 4 9 3" xfId="40765"/>
    <cellStyle name="Comma 5 4 4 9 4" xfId="30751"/>
    <cellStyle name="Comma 5 4 5" xfId="2280"/>
    <cellStyle name="Comma 5 4 5 10" xfId="10466"/>
    <cellStyle name="Comma 5 4 5 10 2" xfId="23081"/>
    <cellStyle name="Comma 5 4 5 10 2 2" xfId="58297"/>
    <cellStyle name="Comma 5 4 5 10 3" xfId="45700"/>
    <cellStyle name="Comma 5 4 5 10 4" xfId="35686"/>
    <cellStyle name="Comma 5 4 5 11" xfId="14996"/>
    <cellStyle name="Comma 5 4 5 11 2" xfId="50212"/>
    <cellStyle name="Comma 5 4 5 11 3" xfId="27601"/>
    <cellStyle name="Comma 5 4 5 12" xfId="12409"/>
    <cellStyle name="Comma 5 4 5 12 2" xfId="47627"/>
    <cellStyle name="Comma 5 4 5 13" xfId="37615"/>
    <cellStyle name="Comma 5 4 5 14" xfId="25016"/>
    <cellStyle name="Comma 5 4 5 15" xfId="60229"/>
    <cellStyle name="Comma 5 4 5 2" xfId="3131"/>
    <cellStyle name="Comma 5 4 5 2 10" xfId="25500"/>
    <cellStyle name="Comma 5 4 5 2 11" xfId="61035"/>
    <cellStyle name="Comma 5 4 5 2 2" xfId="4931"/>
    <cellStyle name="Comma 5 4 5 2 2 2" xfId="17578"/>
    <cellStyle name="Comma 5 4 5 2 2 2 2" xfId="52794"/>
    <cellStyle name="Comma 5 4 5 2 2 2 3" xfId="30183"/>
    <cellStyle name="Comma 5 4 5 2 2 3" xfId="14024"/>
    <cellStyle name="Comma 5 4 5 2 2 3 2" xfId="49242"/>
    <cellStyle name="Comma 5 4 5 2 2 4" xfId="40197"/>
    <cellStyle name="Comma 5 4 5 2 2 5" xfId="26631"/>
    <cellStyle name="Comma 5 4 5 2 3" xfId="6401"/>
    <cellStyle name="Comma 5 4 5 2 3 2" xfId="19032"/>
    <cellStyle name="Comma 5 4 5 2 3 2 2" xfId="54248"/>
    <cellStyle name="Comma 5 4 5 2 3 3" xfId="41651"/>
    <cellStyle name="Comma 5 4 5 2 3 4" xfId="31637"/>
    <cellStyle name="Comma 5 4 5 2 4" xfId="7860"/>
    <cellStyle name="Comma 5 4 5 2 4 2" xfId="20486"/>
    <cellStyle name="Comma 5 4 5 2 4 2 2" xfId="55702"/>
    <cellStyle name="Comma 5 4 5 2 4 3" xfId="43105"/>
    <cellStyle name="Comma 5 4 5 2 4 4" xfId="33091"/>
    <cellStyle name="Comma 5 4 5 2 5" xfId="9641"/>
    <cellStyle name="Comma 5 4 5 2 5 2" xfId="22262"/>
    <cellStyle name="Comma 5 4 5 2 5 2 2" xfId="57478"/>
    <cellStyle name="Comma 5 4 5 2 5 3" xfId="44881"/>
    <cellStyle name="Comma 5 4 5 2 5 4" xfId="34867"/>
    <cellStyle name="Comma 5 4 5 2 6" xfId="11435"/>
    <cellStyle name="Comma 5 4 5 2 6 2" xfId="24038"/>
    <cellStyle name="Comma 5 4 5 2 6 2 2" xfId="59254"/>
    <cellStyle name="Comma 5 4 5 2 6 3" xfId="46657"/>
    <cellStyle name="Comma 5 4 5 2 6 4" xfId="36643"/>
    <cellStyle name="Comma 5 4 5 2 7" xfId="15802"/>
    <cellStyle name="Comma 5 4 5 2 7 2" xfId="51018"/>
    <cellStyle name="Comma 5 4 5 2 7 3" xfId="28407"/>
    <cellStyle name="Comma 5 4 5 2 8" xfId="12893"/>
    <cellStyle name="Comma 5 4 5 2 8 2" xfId="48111"/>
    <cellStyle name="Comma 5 4 5 2 9" xfId="38421"/>
    <cellStyle name="Comma 5 4 5 3" xfId="3460"/>
    <cellStyle name="Comma 5 4 5 3 10" xfId="26956"/>
    <cellStyle name="Comma 5 4 5 3 11" xfId="61360"/>
    <cellStyle name="Comma 5 4 5 3 2" xfId="5256"/>
    <cellStyle name="Comma 5 4 5 3 2 2" xfId="17903"/>
    <cellStyle name="Comma 5 4 5 3 2 2 2" xfId="53119"/>
    <cellStyle name="Comma 5 4 5 3 2 3" xfId="40522"/>
    <cellStyle name="Comma 5 4 5 3 2 4" xfId="30508"/>
    <cellStyle name="Comma 5 4 5 3 3" xfId="6726"/>
    <cellStyle name="Comma 5 4 5 3 3 2" xfId="19357"/>
    <cellStyle name="Comma 5 4 5 3 3 2 2" xfId="54573"/>
    <cellStyle name="Comma 5 4 5 3 3 3" xfId="41976"/>
    <cellStyle name="Comma 5 4 5 3 3 4" xfId="31962"/>
    <cellStyle name="Comma 5 4 5 3 4" xfId="8185"/>
    <cellStyle name="Comma 5 4 5 3 4 2" xfId="20811"/>
    <cellStyle name="Comma 5 4 5 3 4 2 2" xfId="56027"/>
    <cellStyle name="Comma 5 4 5 3 4 3" xfId="43430"/>
    <cellStyle name="Comma 5 4 5 3 4 4" xfId="33416"/>
    <cellStyle name="Comma 5 4 5 3 5" xfId="9966"/>
    <cellStyle name="Comma 5 4 5 3 5 2" xfId="22587"/>
    <cellStyle name="Comma 5 4 5 3 5 2 2" xfId="57803"/>
    <cellStyle name="Comma 5 4 5 3 5 3" xfId="45206"/>
    <cellStyle name="Comma 5 4 5 3 5 4" xfId="35192"/>
    <cellStyle name="Comma 5 4 5 3 6" xfId="11760"/>
    <cellStyle name="Comma 5 4 5 3 6 2" xfId="24363"/>
    <cellStyle name="Comma 5 4 5 3 6 2 2" xfId="59579"/>
    <cellStyle name="Comma 5 4 5 3 6 3" xfId="46982"/>
    <cellStyle name="Comma 5 4 5 3 6 4" xfId="36968"/>
    <cellStyle name="Comma 5 4 5 3 7" xfId="16127"/>
    <cellStyle name="Comma 5 4 5 3 7 2" xfId="51343"/>
    <cellStyle name="Comma 5 4 5 3 7 3" xfId="28732"/>
    <cellStyle name="Comma 5 4 5 3 8" xfId="14349"/>
    <cellStyle name="Comma 5 4 5 3 8 2" xfId="49567"/>
    <cellStyle name="Comma 5 4 5 3 9" xfId="38746"/>
    <cellStyle name="Comma 5 4 5 4" xfId="2621"/>
    <cellStyle name="Comma 5 4 5 4 10" xfId="26147"/>
    <cellStyle name="Comma 5 4 5 4 11" xfId="60551"/>
    <cellStyle name="Comma 5 4 5 4 2" xfId="4447"/>
    <cellStyle name="Comma 5 4 5 4 2 2" xfId="17094"/>
    <cellStyle name="Comma 5 4 5 4 2 2 2" xfId="52310"/>
    <cellStyle name="Comma 5 4 5 4 2 3" xfId="39713"/>
    <cellStyle name="Comma 5 4 5 4 2 4" xfId="29699"/>
    <cellStyle name="Comma 5 4 5 4 3" xfId="5917"/>
    <cellStyle name="Comma 5 4 5 4 3 2" xfId="18548"/>
    <cellStyle name="Comma 5 4 5 4 3 2 2" xfId="53764"/>
    <cellStyle name="Comma 5 4 5 4 3 3" xfId="41167"/>
    <cellStyle name="Comma 5 4 5 4 3 4" xfId="31153"/>
    <cellStyle name="Comma 5 4 5 4 4" xfId="7376"/>
    <cellStyle name="Comma 5 4 5 4 4 2" xfId="20002"/>
    <cellStyle name="Comma 5 4 5 4 4 2 2" xfId="55218"/>
    <cellStyle name="Comma 5 4 5 4 4 3" xfId="42621"/>
    <cellStyle name="Comma 5 4 5 4 4 4" xfId="32607"/>
    <cellStyle name="Comma 5 4 5 4 5" xfId="9157"/>
    <cellStyle name="Comma 5 4 5 4 5 2" xfId="21778"/>
    <cellStyle name="Comma 5 4 5 4 5 2 2" xfId="56994"/>
    <cellStyle name="Comma 5 4 5 4 5 3" xfId="44397"/>
    <cellStyle name="Comma 5 4 5 4 5 4" xfId="34383"/>
    <cellStyle name="Comma 5 4 5 4 6" xfId="10951"/>
    <cellStyle name="Comma 5 4 5 4 6 2" xfId="23554"/>
    <cellStyle name="Comma 5 4 5 4 6 2 2" xfId="58770"/>
    <cellStyle name="Comma 5 4 5 4 6 3" xfId="46173"/>
    <cellStyle name="Comma 5 4 5 4 6 4" xfId="36159"/>
    <cellStyle name="Comma 5 4 5 4 7" xfId="15318"/>
    <cellStyle name="Comma 5 4 5 4 7 2" xfId="50534"/>
    <cellStyle name="Comma 5 4 5 4 7 3" xfId="27923"/>
    <cellStyle name="Comma 5 4 5 4 8" xfId="13540"/>
    <cellStyle name="Comma 5 4 5 4 8 2" xfId="48758"/>
    <cellStyle name="Comma 5 4 5 4 9" xfId="37937"/>
    <cellStyle name="Comma 5 4 5 5" xfId="3785"/>
    <cellStyle name="Comma 5 4 5 5 2" xfId="8508"/>
    <cellStyle name="Comma 5 4 5 5 2 2" xfId="21134"/>
    <cellStyle name="Comma 5 4 5 5 2 2 2" xfId="56350"/>
    <cellStyle name="Comma 5 4 5 5 2 3" xfId="43753"/>
    <cellStyle name="Comma 5 4 5 5 2 4" xfId="33739"/>
    <cellStyle name="Comma 5 4 5 5 3" xfId="10289"/>
    <cellStyle name="Comma 5 4 5 5 3 2" xfId="22910"/>
    <cellStyle name="Comma 5 4 5 5 3 2 2" xfId="58126"/>
    <cellStyle name="Comma 5 4 5 5 3 3" xfId="45529"/>
    <cellStyle name="Comma 5 4 5 5 3 4" xfId="35515"/>
    <cellStyle name="Comma 5 4 5 5 4" xfId="12085"/>
    <cellStyle name="Comma 5 4 5 5 4 2" xfId="24686"/>
    <cellStyle name="Comma 5 4 5 5 4 2 2" xfId="59902"/>
    <cellStyle name="Comma 5 4 5 5 4 3" xfId="47305"/>
    <cellStyle name="Comma 5 4 5 5 4 4" xfId="37291"/>
    <cellStyle name="Comma 5 4 5 5 5" xfId="16450"/>
    <cellStyle name="Comma 5 4 5 5 5 2" xfId="51666"/>
    <cellStyle name="Comma 5 4 5 5 5 3" xfId="29055"/>
    <cellStyle name="Comma 5 4 5 5 6" xfId="14672"/>
    <cellStyle name="Comma 5 4 5 5 6 2" xfId="49890"/>
    <cellStyle name="Comma 5 4 5 5 7" xfId="39069"/>
    <cellStyle name="Comma 5 4 5 5 8" xfId="27279"/>
    <cellStyle name="Comma 5 4 5 6" xfId="4125"/>
    <cellStyle name="Comma 5 4 5 6 2" xfId="16772"/>
    <cellStyle name="Comma 5 4 5 6 2 2" xfId="51988"/>
    <cellStyle name="Comma 5 4 5 6 2 3" xfId="29377"/>
    <cellStyle name="Comma 5 4 5 6 3" xfId="13218"/>
    <cellStyle name="Comma 5 4 5 6 3 2" xfId="48436"/>
    <cellStyle name="Comma 5 4 5 6 4" xfId="39391"/>
    <cellStyle name="Comma 5 4 5 6 5" xfId="25825"/>
    <cellStyle name="Comma 5 4 5 7" xfId="5595"/>
    <cellStyle name="Comma 5 4 5 7 2" xfId="18226"/>
    <cellStyle name="Comma 5 4 5 7 2 2" xfId="53442"/>
    <cellStyle name="Comma 5 4 5 7 3" xfId="40845"/>
    <cellStyle name="Comma 5 4 5 7 4" xfId="30831"/>
    <cellStyle name="Comma 5 4 5 8" xfId="7054"/>
    <cellStyle name="Comma 5 4 5 8 2" xfId="19680"/>
    <cellStyle name="Comma 5 4 5 8 2 2" xfId="54896"/>
    <cellStyle name="Comma 5 4 5 8 3" xfId="42299"/>
    <cellStyle name="Comma 5 4 5 8 4" xfId="32285"/>
    <cellStyle name="Comma 5 4 5 9" xfId="8835"/>
    <cellStyle name="Comma 5 4 5 9 2" xfId="21456"/>
    <cellStyle name="Comma 5 4 5 9 2 2" xfId="56672"/>
    <cellStyle name="Comma 5 4 5 9 3" xfId="44075"/>
    <cellStyle name="Comma 5 4 5 9 4" xfId="34061"/>
    <cellStyle name="Comma 5 4 6" xfId="2961"/>
    <cellStyle name="Comma 5 4 6 10" xfId="25341"/>
    <cellStyle name="Comma 5 4 6 11" xfId="60876"/>
    <cellStyle name="Comma 5 4 6 2" xfId="4772"/>
    <cellStyle name="Comma 5 4 6 2 2" xfId="17419"/>
    <cellStyle name="Comma 5 4 6 2 2 2" xfId="52635"/>
    <cellStyle name="Comma 5 4 6 2 2 3" xfId="30024"/>
    <cellStyle name="Comma 5 4 6 2 3" xfId="13865"/>
    <cellStyle name="Comma 5 4 6 2 3 2" xfId="49083"/>
    <cellStyle name="Comma 5 4 6 2 4" xfId="40038"/>
    <cellStyle name="Comma 5 4 6 2 5" xfId="26472"/>
    <cellStyle name="Comma 5 4 6 3" xfId="6242"/>
    <cellStyle name="Comma 5 4 6 3 2" xfId="18873"/>
    <cellStyle name="Comma 5 4 6 3 2 2" xfId="54089"/>
    <cellStyle name="Comma 5 4 6 3 3" xfId="41492"/>
    <cellStyle name="Comma 5 4 6 3 4" xfId="31478"/>
    <cellStyle name="Comma 5 4 6 4" xfId="7701"/>
    <cellStyle name="Comma 5 4 6 4 2" xfId="20327"/>
    <cellStyle name="Comma 5 4 6 4 2 2" xfId="55543"/>
    <cellStyle name="Comma 5 4 6 4 3" xfId="42946"/>
    <cellStyle name="Comma 5 4 6 4 4" xfId="32932"/>
    <cellStyle name="Comma 5 4 6 5" xfId="9482"/>
    <cellStyle name="Comma 5 4 6 5 2" xfId="22103"/>
    <cellStyle name="Comma 5 4 6 5 2 2" xfId="57319"/>
    <cellStyle name="Comma 5 4 6 5 3" xfId="44722"/>
    <cellStyle name="Comma 5 4 6 5 4" xfId="34708"/>
    <cellStyle name="Comma 5 4 6 6" xfId="11276"/>
    <cellStyle name="Comma 5 4 6 6 2" xfId="23879"/>
    <cellStyle name="Comma 5 4 6 6 2 2" xfId="59095"/>
    <cellStyle name="Comma 5 4 6 6 3" xfId="46498"/>
    <cellStyle name="Comma 5 4 6 6 4" xfId="36484"/>
    <cellStyle name="Comma 5 4 6 7" xfId="15643"/>
    <cellStyle name="Comma 5 4 6 7 2" xfId="50859"/>
    <cellStyle name="Comma 5 4 6 7 3" xfId="28248"/>
    <cellStyle name="Comma 5 4 6 8" xfId="12734"/>
    <cellStyle name="Comma 5 4 6 8 2" xfId="47952"/>
    <cellStyle name="Comma 5 4 6 9" xfId="38262"/>
    <cellStyle name="Comma 5 4 7" xfId="2794"/>
    <cellStyle name="Comma 5 4 7 10" xfId="25186"/>
    <cellStyle name="Comma 5 4 7 11" xfId="60721"/>
    <cellStyle name="Comma 5 4 7 2" xfId="4617"/>
    <cellStyle name="Comma 5 4 7 2 2" xfId="17264"/>
    <cellStyle name="Comma 5 4 7 2 2 2" xfId="52480"/>
    <cellStyle name="Comma 5 4 7 2 2 3" xfId="29869"/>
    <cellStyle name="Comma 5 4 7 2 3" xfId="13710"/>
    <cellStyle name="Comma 5 4 7 2 3 2" xfId="48928"/>
    <cellStyle name="Comma 5 4 7 2 4" xfId="39883"/>
    <cellStyle name="Comma 5 4 7 2 5" xfId="26317"/>
    <cellStyle name="Comma 5 4 7 3" xfId="6087"/>
    <cellStyle name="Comma 5 4 7 3 2" xfId="18718"/>
    <cellStyle name="Comma 5 4 7 3 2 2" xfId="53934"/>
    <cellStyle name="Comma 5 4 7 3 3" xfId="41337"/>
    <cellStyle name="Comma 5 4 7 3 4" xfId="31323"/>
    <cellStyle name="Comma 5 4 7 4" xfId="7546"/>
    <cellStyle name="Comma 5 4 7 4 2" xfId="20172"/>
    <cellStyle name="Comma 5 4 7 4 2 2" xfId="55388"/>
    <cellStyle name="Comma 5 4 7 4 3" xfId="42791"/>
    <cellStyle name="Comma 5 4 7 4 4" xfId="32777"/>
    <cellStyle name="Comma 5 4 7 5" xfId="9327"/>
    <cellStyle name="Comma 5 4 7 5 2" xfId="21948"/>
    <cellStyle name="Comma 5 4 7 5 2 2" xfId="57164"/>
    <cellStyle name="Comma 5 4 7 5 3" xfId="44567"/>
    <cellStyle name="Comma 5 4 7 5 4" xfId="34553"/>
    <cellStyle name="Comma 5 4 7 6" xfId="11121"/>
    <cellStyle name="Comma 5 4 7 6 2" xfId="23724"/>
    <cellStyle name="Comma 5 4 7 6 2 2" xfId="58940"/>
    <cellStyle name="Comma 5 4 7 6 3" xfId="46343"/>
    <cellStyle name="Comma 5 4 7 6 4" xfId="36329"/>
    <cellStyle name="Comma 5 4 7 7" xfId="15488"/>
    <cellStyle name="Comma 5 4 7 7 2" xfId="50704"/>
    <cellStyle name="Comma 5 4 7 7 3" xfId="28093"/>
    <cellStyle name="Comma 5 4 7 8" xfId="12579"/>
    <cellStyle name="Comma 5 4 7 8 2" xfId="47797"/>
    <cellStyle name="Comma 5 4 7 9" xfId="38107"/>
    <cellStyle name="Comma 5 4 8" xfId="3308"/>
    <cellStyle name="Comma 5 4 8 10" xfId="26804"/>
    <cellStyle name="Comma 5 4 8 11" xfId="61208"/>
    <cellStyle name="Comma 5 4 8 2" xfId="5104"/>
    <cellStyle name="Comma 5 4 8 2 2" xfId="17751"/>
    <cellStyle name="Comma 5 4 8 2 2 2" xfId="52967"/>
    <cellStyle name="Comma 5 4 8 2 3" xfId="40370"/>
    <cellStyle name="Comma 5 4 8 2 4" xfId="30356"/>
    <cellStyle name="Comma 5 4 8 3" xfId="6574"/>
    <cellStyle name="Comma 5 4 8 3 2" xfId="19205"/>
    <cellStyle name="Comma 5 4 8 3 2 2" xfId="54421"/>
    <cellStyle name="Comma 5 4 8 3 3" xfId="41824"/>
    <cellStyle name="Comma 5 4 8 3 4" xfId="31810"/>
    <cellStyle name="Comma 5 4 8 4" xfId="8033"/>
    <cellStyle name="Comma 5 4 8 4 2" xfId="20659"/>
    <cellStyle name="Comma 5 4 8 4 2 2" xfId="55875"/>
    <cellStyle name="Comma 5 4 8 4 3" xfId="43278"/>
    <cellStyle name="Comma 5 4 8 4 4" xfId="33264"/>
    <cellStyle name="Comma 5 4 8 5" xfId="9814"/>
    <cellStyle name="Comma 5 4 8 5 2" xfId="22435"/>
    <cellStyle name="Comma 5 4 8 5 2 2" xfId="57651"/>
    <cellStyle name="Comma 5 4 8 5 3" xfId="45054"/>
    <cellStyle name="Comma 5 4 8 5 4" xfId="35040"/>
    <cellStyle name="Comma 5 4 8 6" xfId="11608"/>
    <cellStyle name="Comma 5 4 8 6 2" xfId="24211"/>
    <cellStyle name="Comma 5 4 8 6 2 2" xfId="59427"/>
    <cellStyle name="Comma 5 4 8 6 3" xfId="46830"/>
    <cellStyle name="Comma 5 4 8 6 4" xfId="36816"/>
    <cellStyle name="Comma 5 4 8 7" xfId="15975"/>
    <cellStyle name="Comma 5 4 8 7 2" xfId="51191"/>
    <cellStyle name="Comma 5 4 8 7 3" xfId="28580"/>
    <cellStyle name="Comma 5 4 8 8" xfId="14197"/>
    <cellStyle name="Comma 5 4 8 8 2" xfId="49415"/>
    <cellStyle name="Comma 5 4 8 9" xfId="38594"/>
    <cellStyle name="Comma 5 4 9" xfId="2464"/>
    <cellStyle name="Comma 5 4 9 10" xfId="25995"/>
    <cellStyle name="Comma 5 4 9 11" xfId="60399"/>
    <cellStyle name="Comma 5 4 9 2" xfId="4295"/>
    <cellStyle name="Comma 5 4 9 2 2" xfId="16942"/>
    <cellStyle name="Comma 5 4 9 2 2 2" xfId="52158"/>
    <cellStyle name="Comma 5 4 9 2 3" xfId="39561"/>
    <cellStyle name="Comma 5 4 9 2 4" xfId="29547"/>
    <cellStyle name="Comma 5 4 9 3" xfId="5765"/>
    <cellStyle name="Comma 5 4 9 3 2" xfId="18396"/>
    <cellStyle name="Comma 5 4 9 3 2 2" xfId="53612"/>
    <cellStyle name="Comma 5 4 9 3 3" xfId="41015"/>
    <cellStyle name="Comma 5 4 9 3 4" xfId="31001"/>
    <cellStyle name="Comma 5 4 9 4" xfId="7224"/>
    <cellStyle name="Comma 5 4 9 4 2" xfId="19850"/>
    <cellStyle name="Comma 5 4 9 4 2 2" xfId="55066"/>
    <cellStyle name="Comma 5 4 9 4 3" xfId="42469"/>
    <cellStyle name="Comma 5 4 9 4 4" xfId="32455"/>
    <cellStyle name="Comma 5 4 9 5" xfId="9005"/>
    <cellStyle name="Comma 5 4 9 5 2" xfId="21626"/>
    <cellStyle name="Comma 5 4 9 5 2 2" xfId="56842"/>
    <cellStyle name="Comma 5 4 9 5 3" xfId="44245"/>
    <cellStyle name="Comma 5 4 9 5 4" xfId="34231"/>
    <cellStyle name="Comma 5 4 9 6" xfId="10799"/>
    <cellStyle name="Comma 5 4 9 6 2" xfId="23402"/>
    <cellStyle name="Comma 5 4 9 6 2 2" xfId="58618"/>
    <cellStyle name="Comma 5 4 9 6 3" xfId="46021"/>
    <cellStyle name="Comma 5 4 9 6 4" xfId="36007"/>
    <cellStyle name="Comma 5 4 9 7" xfId="15166"/>
    <cellStyle name="Comma 5 4 9 7 2" xfId="50382"/>
    <cellStyle name="Comma 5 4 9 7 3" xfId="27771"/>
    <cellStyle name="Comma 5 4 9 8" xfId="13388"/>
    <cellStyle name="Comma 5 4 9 8 2" xfId="48606"/>
    <cellStyle name="Comma 5 4 9 9" xfId="37785"/>
    <cellStyle name="Comma 6" xfId="2254"/>
    <cellStyle name="Comma 6 10" xfId="2931"/>
    <cellStyle name="Comma 6 10 10" xfId="25317"/>
    <cellStyle name="Comma 6 10 11" xfId="60852"/>
    <cellStyle name="Comma 6 10 2" xfId="4748"/>
    <cellStyle name="Comma 6 10 2 2" xfId="17395"/>
    <cellStyle name="Comma 6 10 2 2 2" xfId="52611"/>
    <cellStyle name="Comma 6 10 2 2 3" xfId="30000"/>
    <cellStyle name="Comma 6 10 2 3" xfId="13841"/>
    <cellStyle name="Comma 6 10 2 3 2" xfId="49059"/>
    <cellStyle name="Comma 6 10 2 4" xfId="40014"/>
    <cellStyle name="Comma 6 10 2 5" xfId="26448"/>
    <cellStyle name="Comma 6 10 3" xfId="6218"/>
    <cellStyle name="Comma 6 10 3 2" xfId="18849"/>
    <cellStyle name="Comma 6 10 3 2 2" xfId="54065"/>
    <cellStyle name="Comma 6 10 3 3" xfId="41468"/>
    <cellStyle name="Comma 6 10 3 4" xfId="31454"/>
    <cellStyle name="Comma 6 10 4" xfId="7677"/>
    <cellStyle name="Comma 6 10 4 2" xfId="20303"/>
    <cellStyle name="Comma 6 10 4 2 2" xfId="55519"/>
    <cellStyle name="Comma 6 10 4 3" xfId="42922"/>
    <cellStyle name="Comma 6 10 4 4" xfId="32908"/>
    <cellStyle name="Comma 6 10 5" xfId="9458"/>
    <cellStyle name="Comma 6 10 5 2" xfId="22079"/>
    <cellStyle name="Comma 6 10 5 2 2" xfId="57295"/>
    <cellStyle name="Comma 6 10 5 3" xfId="44698"/>
    <cellStyle name="Comma 6 10 5 4" xfId="34684"/>
    <cellStyle name="Comma 6 10 6" xfId="11252"/>
    <cellStyle name="Comma 6 10 6 2" xfId="23855"/>
    <cellStyle name="Comma 6 10 6 2 2" xfId="59071"/>
    <cellStyle name="Comma 6 10 6 3" xfId="46474"/>
    <cellStyle name="Comma 6 10 6 4" xfId="36460"/>
    <cellStyle name="Comma 6 10 7" xfId="15619"/>
    <cellStyle name="Comma 6 10 7 2" xfId="50835"/>
    <cellStyle name="Comma 6 10 7 3" xfId="28224"/>
    <cellStyle name="Comma 6 10 8" xfId="12710"/>
    <cellStyle name="Comma 6 10 8 2" xfId="47928"/>
    <cellStyle name="Comma 6 10 9" xfId="38238"/>
    <cellStyle name="Comma 6 11" xfId="3438"/>
    <cellStyle name="Comma 6 11 10" xfId="26934"/>
    <cellStyle name="Comma 6 11 11" xfId="61338"/>
    <cellStyle name="Comma 6 11 2" xfId="5234"/>
    <cellStyle name="Comma 6 11 2 2" xfId="17881"/>
    <cellStyle name="Comma 6 11 2 2 2" xfId="53097"/>
    <cellStyle name="Comma 6 11 2 3" xfId="40500"/>
    <cellStyle name="Comma 6 11 2 4" xfId="30486"/>
    <cellStyle name="Comma 6 11 3" xfId="6704"/>
    <cellStyle name="Comma 6 11 3 2" xfId="19335"/>
    <cellStyle name="Comma 6 11 3 2 2" xfId="54551"/>
    <cellStyle name="Comma 6 11 3 3" xfId="41954"/>
    <cellStyle name="Comma 6 11 3 4" xfId="31940"/>
    <cellStyle name="Comma 6 11 4" xfId="8163"/>
    <cellStyle name="Comma 6 11 4 2" xfId="20789"/>
    <cellStyle name="Comma 6 11 4 2 2" xfId="56005"/>
    <cellStyle name="Comma 6 11 4 3" xfId="43408"/>
    <cellStyle name="Comma 6 11 4 4" xfId="33394"/>
    <cellStyle name="Comma 6 11 5" xfId="9944"/>
    <cellStyle name="Comma 6 11 5 2" xfId="22565"/>
    <cellStyle name="Comma 6 11 5 2 2" xfId="57781"/>
    <cellStyle name="Comma 6 11 5 3" xfId="45184"/>
    <cellStyle name="Comma 6 11 5 4" xfId="35170"/>
    <cellStyle name="Comma 6 11 6" xfId="11738"/>
    <cellStyle name="Comma 6 11 6 2" xfId="24341"/>
    <cellStyle name="Comma 6 11 6 2 2" xfId="59557"/>
    <cellStyle name="Comma 6 11 6 3" xfId="46960"/>
    <cellStyle name="Comma 6 11 6 4" xfId="36946"/>
    <cellStyle name="Comma 6 11 7" xfId="16105"/>
    <cellStyle name="Comma 6 11 7 2" xfId="51321"/>
    <cellStyle name="Comma 6 11 7 3" xfId="28710"/>
    <cellStyle name="Comma 6 11 8" xfId="14327"/>
    <cellStyle name="Comma 6 11 8 2" xfId="49545"/>
    <cellStyle name="Comma 6 11 9" xfId="38724"/>
    <cellStyle name="Comma 6 12" xfId="2599"/>
    <cellStyle name="Comma 6 12 10" xfId="26125"/>
    <cellStyle name="Comma 6 12 11" xfId="60529"/>
    <cellStyle name="Comma 6 12 2" xfId="4425"/>
    <cellStyle name="Comma 6 12 2 2" xfId="17072"/>
    <cellStyle name="Comma 6 12 2 2 2" xfId="52288"/>
    <cellStyle name="Comma 6 12 2 3" xfId="39691"/>
    <cellStyle name="Comma 6 12 2 4" xfId="29677"/>
    <cellStyle name="Comma 6 12 3" xfId="5895"/>
    <cellStyle name="Comma 6 12 3 2" xfId="18526"/>
    <cellStyle name="Comma 6 12 3 2 2" xfId="53742"/>
    <cellStyle name="Comma 6 12 3 3" xfId="41145"/>
    <cellStyle name="Comma 6 12 3 4" xfId="31131"/>
    <cellStyle name="Comma 6 12 4" xfId="7354"/>
    <cellStyle name="Comma 6 12 4 2" xfId="19980"/>
    <cellStyle name="Comma 6 12 4 2 2" xfId="55196"/>
    <cellStyle name="Comma 6 12 4 3" xfId="42599"/>
    <cellStyle name="Comma 6 12 4 4" xfId="32585"/>
    <cellStyle name="Comma 6 12 5" xfId="9135"/>
    <cellStyle name="Comma 6 12 5 2" xfId="21756"/>
    <cellStyle name="Comma 6 12 5 2 2" xfId="56972"/>
    <cellStyle name="Comma 6 12 5 3" xfId="44375"/>
    <cellStyle name="Comma 6 12 5 4" xfId="34361"/>
    <cellStyle name="Comma 6 12 6" xfId="10929"/>
    <cellStyle name="Comma 6 12 6 2" xfId="23532"/>
    <cellStyle name="Comma 6 12 6 2 2" xfId="58748"/>
    <cellStyle name="Comma 6 12 6 3" xfId="46151"/>
    <cellStyle name="Comma 6 12 6 4" xfId="36137"/>
    <cellStyle name="Comma 6 12 7" xfId="15296"/>
    <cellStyle name="Comma 6 12 7 2" xfId="50512"/>
    <cellStyle name="Comma 6 12 7 3" xfId="27901"/>
    <cellStyle name="Comma 6 12 8" xfId="13518"/>
    <cellStyle name="Comma 6 12 8 2" xfId="48736"/>
    <cellStyle name="Comma 6 12 9" xfId="37915"/>
    <cellStyle name="Comma 6 13" xfId="3763"/>
    <cellStyle name="Comma 6 13 2" xfId="8486"/>
    <cellStyle name="Comma 6 13 2 2" xfId="21112"/>
    <cellStyle name="Comma 6 13 2 2 2" xfId="56328"/>
    <cellStyle name="Comma 6 13 2 3" xfId="43731"/>
    <cellStyle name="Comma 6 13 2 4" xfId="33717"/>
    <cellStyle name="Comma 6 13 3" xfId="10267"/>
    <cellStyle name="Comma 6 13 3 2" xfId="22888"/>
    <cellStyle name="Comma 6 13 3 2 2" xfId="58104"/>
    <cellStyle name="Comma 6 13 3 3" xfId="45507"/>
    <cellStyle name="Comma 6 13 3 4" xfId="35493"/>
    <cellStyle name="Comma 6 13 4" xfId="12063"/>
    <cellStyle name="Comma 6 13 4 2" xfId="24664"/>
    <cellStyle name="Comma 6 13 4 2 2" xfId="59880"/>
    <cellStyle name="Comma 6 13 4 3" xfId="47283"/>
    <cellStyle name="Comma 6 13 4 4" xfId="37269"/>
    <cellStyle name="Comma 6 13 5" xfId="16428"/>
    <cellStyle name="Comma 6 13 5 2" xfId="51644"/>
    <cellStyle name="Comma 6 13 5 3" xfId="29033"/>
    <cellStyle name="Comma 6 13 6" xfId="14650"/>
    <cellStyle name="Comma 6 13 6 2" xfId="49868"/>
    <cellStyle name="Comma 6 13 7" xfId="39047"/>
    <cellStyle name="Comma 6 13 8" xfId="27257"/>
    <cellStyle name="Comma 6 14" xfId="4103"/>
    <cellStyle name="Comma 6 14 2" xfId="16750"/>
    <cellStyle name="Comma 6 14 2 2" xfId="51966"/>
    <cellStyle name="Comma 6 14 2 3" xfId="29355"/>
    <cellStyle name="Comma 6 14 3" xfId="13196"/>
    <cellStyle name="Comma 6 14 3 2" xfId="48414"/>
    <cellStyle name="Comma 6 14 4" xfId="39369"/>
    <cellStyle name="Comma 6 14 5" xfId="25803"/>
    <cellStyle name="Comma 6 15" xfId="5573"/>
    <cellStyle name="Comma 6 15 2" xfId="18204"/>
    <cellStyle name="Comma 6 15 2 2" xfId="53420"/>
    <cellStyle name="Comma 6 15 3" xfId="40823"/>
    <cellStyle name="Comma 6 15 4" xfId="30809"/>
    <cellStyle name="Comma 6 16" xfId="7032"/>
    <cellStyle name="Comma 6 16 2" xfId="19658"/>
    <cellStyle name="Comma 6 16 2 2" xfId="54874"/>
    <cellStyle name="Comma 6 16 3" xfId="42277"/>
    <cellStyle name="Comma 6 16 4" xfId="32263"/>
    <cellStyle name="Comma 6 17" xfId="8813"/>
    <cellStyle name="Comma 6 17 2" xfId="21434"/>
    <cellStyle name="Comma 6 17 2 2" xfId="56650"/>
    <cellStyle name="Comma 6 17 3" xfId="44053"/>
    <cellStyle name="Comma 6 17 4" xfId="34039"/>
    <cellStyle name="Comma 6 18" xfId="10770"/>
    <cellStyle name="Comma 6 18 2" xfId="23379"/>
    <cellStyle name="Comma 6 18 2 2" xfId="58595"/>
    <cellStyle name="Comma 6 18 3" xfId="45998"/>
    <cellStyle name="Comma 6 18 4" xfId="35984"/>
    <cellStyle name="Comma 6 19" xfId="14974"/>
    <cellStyle name="Comma 6 19 2" xfId="50190"/>
    <cellStyle name="Comma 6 19 3" xfId="27579"/>
    <cellStyle name="Comma 6 2" xfId="18"/>
    <cellStyle name="Comma 6 2 2" xfId="229"/>
    <cellStyle name="Comma 6 20" xfId="12387"/>
    <cellStyle name="Comma 6 20 2" xfId="47605"/>
    <cellStyle name="Comma 6 21" xfId="37593"/>
    <cellStyle name="Comma 6 22" xfId="24994"/>
    <cellStyle name="Comma 6 23" xfId="60207"/>
    <cellStyle name="Comma 6 3" xfId="230"/>
    <cellStyle name="Comma 6 3 2" xfId="231"/>
    <cellStyle name="Comma 6 3 2 2" xfId="1452"/>
    <cellStyle name="Comma 6 3 3" xfId="232"/>
    <cellStyle name="Comma 6 3 3 2" xfId="1453"/>
    <cellStyle name="Comma 6 3 4" xfId="233"/>
    <cellStyle name="Comma 6 3 4 2" xfId="234"/>
    <cellStyle name="Comma 6 3 4 2 2" xfId="1455"/>
    <cellStyle name="Comma 6 3 4 3" xfId="235"/>
    <cellStyle name="Comma 6 3 4 3 2" xfId="236"/>
    <cellStyle name="Comma 6 3 4 3 2 2" xfId="1457"/>
    <cellStyle name="Comma 6 3 4 3 3" xfId="237"/>
    <cellStyle name="Comma 6 3 4 3 3 2" xfId="238"/>
    <cellStyle name="Comma 6 3 4 3 3 2 2" xfId="1459"/>
    <cellStyle name="Comma 6 3 4 3 3 3" xfId="1458"/>
    <cellStyle name="Comma 6 3 4 3 4" xfId="239"/>
    <cellStyle name="Comma 6 3 4 3 4 2" xfId="240"/>
    <cellStyle name="Comma 6 3 4 3 4 2 2" xfId="1461"/>
    <cellStyle name="Comma 6 3 4 3 4 3" xfId="241"/>
    <cellStyle name="Comma 6 3 4 3 4 3 2" xfId="1462"/>
    <cellStyle name="Comma 6 3 4 3 4 4" xfId="242"/>
    <cellStyle name="Comma 6 3 4 3 4 4 2" xfId="243"/>
    <cellStyle name="Comma 6 3 4 3 4 4 2 2" xfId="244"/>
    <cellStyle name="Comma 6 3 4 3 4 4 2 2 2" xfId="1465"/>
    <cellStyle name="Comma 6 3 4 3 4 4 2 3" xfId="245"/>
    <cellStyle name="Comma 6 3 4 3 4 4 2 3 2" xfId="246"/>
    <cellStyle name="Comma 6 3 4 3 4 4 2 3 2 2" xfId="1467"/>
    <cellStyle name="Comma 6 3 4 3 4 4 2 3 3" xfId="247"/>
    <cellStyle name="Comma 6 3 4 3 4 4 2 3 3 2" xfId="248"/>
    <cellStyle name="Comma 6 3 4 3 4 4 2 3 3 2 2" xfId="1469"/>
    <cellStyle name="Comma 6 3 4 3 4 4 2 3 3 3" xfId="1468"/>
    <cellStyle name="Comma 6 3 4 3 4 4 2 3 4" xfId="1466"/>
    <cellStyle name="Comma 6 3 4 3 4 4 2 4" xfId="1464"/>
    <cellStyle name="Comma 6 3 4 3 4 4 3" xfId="249"/>
    <cellStyle name="Comma 6 3 4 3 4 4 3 2" xfId="1470"/>
    <cellStyle name="Comma 6 3 4 3 4 4 4" xfId="250"/>
    <cellStyle name="Comma 6 3 4 3 4 4 4 2" xfId="251"/>
    <cellStyle name="Comma 6 3 4 3 4 4 4 2 2" xfId="1472"/>
    <cellStyle name="Comma 6 3 4 3 4 4 4 3" xfId="252"/>
    <cellStyle name="Comma 6 3 4 3 4 4 4 3 2" xfId="253"/>
    <cellStyle name="Comma 6 3 4 3 4 4 4 3 2 2" xfId="1474"/>
    <cellStyle name="Comma 6 3 4 3 4 4 4 3 3" xfId="1473"/>
    <cellStyle name="Comma 6 3 4 3 4 4 4 4" xfId="1471"/>
    <cellStyle name="Comma 6 3 4 3 4 4 5" xfId="1463"/>
    <cellStyle name="Comma 6 3 4 3 4 5" xfId="1460"/>
    <cellStyle name="Comma 6 3 4 3 5" xfId="1456"/>
    <cellStyle name="Comma 6 3 4 4" xfId="254"/>
    <cellStyle name="Comma 6 3 4 4 2" xfId="255"/>
    <cellStyle name="Comma 6 3 4 4 2 2" xfId="1476"/>
    <cellStyle name="Comma 6 3 4 4 3" xfId="1475"/>
    <cellStyle name="Comma 6 3 4 5" xfId="256"/>
    <cellStyle name="Comma 6 3 4 5 2" xfId="257"/>
    <cellStyle name="Comma 6 3 4 5 2 2" xfId="1478"/>
    <cellStyle name="Comma 6 3 4 5 3" xfId="258"/>
    <cellStyle name="Comma 6 3 4 5 3 2" xfId="1479"/>
    <cellStyle name="Comma 6 3 4 5 4" xfId="259"/>
    <cellStyle name="Comma 6 3 4 5 4 2" xfId="260"/>
    <cellStyle name="Comma 6 3 4 5 4 2 2" xfId="261"/>
    <cellStyle name="Comma 6 3 4 5 4 2 2 2" xfId="1482"/>
    <cellStyle name="Comma 6 3 4 5 4 2 3" xfId="262"/>
    <cellStyle name="Comma 6 3 4 5 4 2 3 2" xfId="263"/>
    <cellStyle name="Comma 6 3 4 5 4 2 3 2 2" xfId="1484"/>
    <cellStyle name="Comma 6 3 4 5 4 2 3 3" xfId="264"/>
    <cellStyle name="Comma 6 3 4 5 4 2 3 3 2" xfId="265"/>
    <cellStyle name="Comma 6 3 4 5 4 2 3 3 2 2" xfId="1486"/>
    <cellStyle name="Comma 6 3 4 5 4 2 3 3 3" xfId="1485"/>
    <cellStyle name="Comma 6 3 4 5 4 2 3 4" xfId="1483"/>
    <cellStyle name="Comma 6 3 4 5 4 2 4" xfId="1481"/>
    <cellStyle name="Comma 6 3 4 5 4 3" xfId="266"/>
    <cellStyle name="Comma 6 3 4 5 4 3 2" xfId="1487"/>
    <cellStyle name="Comma 6 3 4 5 4 4" xfId="267"/>
    <cellStyle name="Comma 6 3 4 5 4 4 2" xfId="268"/>
    <cellStyle name="Comma 6 3 4 5 4 4 2 2" xfId="1489"/>
    <cellStyle name="Comma 6 3 4 5 4 4 3" xfId="269"/>
    <cellStyle name="Comma 6 3 4 5 4 4 3 2" xfId="270"/>
    <cellStyle name="Comma 6 3 4 5 4 4 3 2 2" xfId="1491"/>
    <cellStyle name="Comma 6 3 4 5 4 4 3 3" xfId="1490"/>
    <cellStyle name="Comma 6 3 4 5 4 4 4" xfId="1488"/>
    <cellStyle name="Comma 6 3 4 5 4 5" xfId="1480"/>
    <cellStyle name="Comma 6 3 4 5 5" xfId="1477"/>
    <cellStyle name="Comma 6 3 4 6" xfId="1454"/>
    <cellStyle name="Comma 6 3 5" xfId="271"/>
    <cellStyle name="Comma 6 3 5 2" xfId="272"/>
    <cellStyle name="Comma 6 3 5 2 2" xfId="1493"/>
    <cellStyle name="Comma 6 3 5 3" xfId="273"/>
    <cellStyle name="Comma 6 3 5 3 2" xfId="274"/>
    <cellStyle name="Comma 6 3 5 3 2 2" xfId="1495"/>
    <cellStyle name="Comma 6 3 5 3 3" xfId="1494"/>
    <cellStyle name="Comma 6 3 5 4" xfId="275"/>
    <cellStyle name="Comma 6 3 5 4 2" xfId="276"/>
    <cellStyle name="Comma 6 3 5 4 2 2" xfId="1497"/>
    <cellStyle name="Comma 6 3 5 4 3" xfId="277"/>
    <cellStyle name="Comma 6 3 5 4 3 2" xfId="1498"/>
    <cellStyle name="Comma 6 3 5 4 4" xfId="278"/>
    <cellStyle name="Comma 6 3 5 4 4 2" xfId="279"/>
    <cellStyle name="Comma 6 3 5 4 4 2 2" xfId="280"/>
    <cellStyle name="Comma 6 3 5 4 4 2 2 2" xfId="1501"/>
    <cellStyle name="Comma 6 3 5 4 4 2 3" xfId="281"/>
    <cellStyle name="Comma 6 3 5 4 4 2 3 2" xfId="282"/>
    <cellStyle name="Comma 6 3 5 4 4 2 3 2 2" xfId="1503"/>
    <cellStyle name="Comma 6 3 5 4 4 2 3 3" xfId="283"/>
    <cellStyle name="Comma 6 3 5 4 4 2 3 3 2" xfId="284"/>
    <cellStyle name="Comma 6 3 5 4 4 2 3 3 2 2" xfId="1505"/>
    <cellStyle name="Comma 6 3 5 4 4 2 3 3 3" xfId="1504"/>
    <cellStyle name="Comma 6 3 5 4 4 2 3 4" xfId="1502"/>
    <cellStyle name="Comma 6 3 5 4 4 2 4" xfId="1500"/>
    <cellStyle name="Comma 6 3 5 4 4 3" xfId="285"/>
    <cellStyle name="Comma 6 3 5 4 4 3 2" xfId="1506"/>
    <cellStyle name="Comma 6 3 5 4 4 4" xfId="286"/>
    <cellStyle name="Comma 6 3 5 4 4 4 2" xfId="287"/>
    <cellStyle name="Comma 6 3 5 4 4 4 2 2" xfId="1508"/>
    <cellStyle name="Comma 6 3 5 4 4 4 3" xfId="288"/>
    <cellStyle name="Comma 6 3 5 4 4 4 3 2" xfId="289"/>
    <cellStyle name="Comma 6 3 5 4 4 4 3 2 2" xfId="1510"/>
    <cellStyle name="Comma 6 3 5 4 4 4 3 3" xfId="1509"/>
    <cellStyle name="Comma 6 3 5 4 4 4 4" xfId="1507"/>
    <cellStyle name="Comma 6 3 5 4 4 5" xfId="1499"/>
    <cellStyle name="Comma 6 3 5 4 5" xfId="1496"/>
    <cellStyle name="Comma 6 3 5 5" xfId="1492"/>
    <cellStyle name="Comma 6 3 6" xfId="290"/>
    <cellStyle name="Comma 6 3 6 2" xfId="291"/>
    <cellStyle name="Comma 6 3 6 2 2" xfId="1512"/>
    <cellStyle name="Comma 6 3 6 3" xfId="1511"/>
    <cellStyle name="Comma 6 3 7" xfId="292"/>
    <cellStyle name="Comma 6 3 7 2" xfId="293"/>
    <cellStyle name="Comma 6 3 7 2 2" xfId="1514"/>
    <cellStyle name="Comma 6 3 7 3" xfId="294"/>
    <cellStyle name="Comma 6 3 7 3 2" xfId="1515"/>
    <cellStyle name="Comma 6 3 7 4" xfId="295"/>
    <cellStyle name="Comma 6 3 7 4 2" xfId="296"/>
    <cellStyle name="Comma 6 3 7 4 2 2" xfId="297"/>
    <cellStyle name="Comma 6 3 7 4 2 2 2" xfId="1518"/>
    <cellStyle name="Comma 6 3 7 4 2 3" xfId="298"/>
    <cellStyle name="Comma 6 3 7 4 2 3 2" xfId="299"/>
    <cellStyle name="Comma 6 3 7 4 2 3 2 2" xfId="1520"/>
    <cellStyle name="Comma 6 3 7 4 2 3 3" xfId="300"/>
    <cellStyle name="Comma 6 3 7 4 2 3 3 2" xfId="301"/>
    <cellStyle name="Comma 6 3 7 4 2 3 3 2 2" xfId="1522"/>
    <cellStyle name="Comma 6 3 7 4 2 3 3 3" xfId="1521"/>
    <cellStyle name="Comma 6 3 7 4 2 3 4" xfId="1519"/>
    <cellStyle name="Comma 6 3 7 4 2 4" xfId="1517"/>
    <cellStyle name="Comma 6 3 7 4 3" xfId="302"/>
    <cellStyle name="Comma 6 3 7 4 3 2" xfId="1523"/>
    <cellStyle name="Comma 6 3 7 4 4" xfId="303"/>
    <cellStyle name="Comma 6 3 7 4 4 2" xfId="304"/>
    <cellStyle name="Comma 6 3 7 4 4 2 2" xfId="1525"/>
    <cellStyle name="Comma 6 3 7 4 4 3" xfId="305"/>
    <cellStyle name="Comma 6 3 7 4 4 3 2" xfId="306"/>
    <cellStyle name="Comma 6 3 7 4 4 3 2 2" xfId="1527"/>
    <cellStyle name="Comma 6 3 7 4 4 3 3" xfId="1526"/>
    <cellStyle name="Comma 6 3 7 4 4 4" xfId="1524"/>
    <cellStyle name="Comma 6 3 7 4 5" xfId="1516"/>
    <cellStyle name="Comma 6 3 7 5" xfId="1513"/>
    <cellStyle name="Comma 6 3 8" xfId="1451"/>
    <cellStyle name="Comma 6 4" xfId="307"/>
    <cellStyle name="Comma 6 4 2" xfId="308"/>
    <cellStyle name="Comma 6 4 2 2" xfId="1529"/>
    <cellStyle name="Comma 6 4 3" xfId="309"/>
    <cellStyle name="Comma 6 4 3 2" xfId="310"/>
    <cellStyle name="Comma 6 4 3 2 2" xfId="1531"/>
    <cellStyle name="Comma 6 4 3 3" xfId="311"/>
    <cellStyle name="Comma 6 4 3 3 2" xfId="312"/>
    <cellStyle name="Comma 6 4 3 3 2 2" xfId="1533"/>
    <cellStyle name="Comma 6 4 3 3 3" xfId="1532"/>
    <cellStyle name="Comma 6 4 3 4" xfId="313"/>
    <cellStyle name="Comma 6 4 3 4 2" xfId="314"/>
    <cellStyle name="Comma 6 4 3 4 2 2" xfId="1535"/>
    <cellStyle name="Comma 6 4 3 4 3" xfId="315"/>
    <cellStyle name="Comma 6 4 3 4 3 2" xfId="1536"/>
    <cellStyle name="Comma 6 4 3 4 4" xfId="316"/>
    <cellStyle name="Comma 6 4 3 4 4 2" xfId="317"/>
    <cellStyle name="Comma 6 4 3 4 4 2 2" xfId="318"/>
    <cellStyle name="Comma 6 4 3 4 4 2 2 2" xfId="1539"/>
    <cellStyle name="Comma 6 4 3 4 4 2 3" xfId="319"/>
    <cellStyle name="Comma 6 4 3 4 4 2 3 2" xfId="320"/>
    <cellStyle name="Comma 6 4 3 4 4 2 3 2 2" xfId="1541"/>
    <cellStyle name="Comma 6 4 3 4 4 2 3 3" xfId="321"/>
    <cellStyle name="Comma 6 4 3 4 4 2 3 3 2" xfId="322"/>
    <cellStyle name="Comma 6 4 3 4 4 2 3 3 2 2" xfId="1543"/>
    <cellStyle name="Comma 6 4 3 4 4 2 3 3 3" xfId="1542"/>
    <cellStyle name="Comma 6 4 3 4 4 2 3 4" xfId="1540"/>
    <cellStyle name="Comma 6 4 3 4 4 2 4" xfId="1538"/>
    <cellStyle name="Comma 6 4 3 4 4 3" xfId="323"/>
    <cellStyle name="Comma 6 4 3 4 4 3 2" xfId="1544"/>
    <cellStyle name="Comma 6 4 3 4 4 4" xfId="324"/>
    <cellStyle name="Comma 6 4 3 4 4 4 2" xfId="325"/>
    <cellStyle name="Comma 6 4 3 4 4 4 2 2" xfId="1546"/>
    <cellStyle name="Comma 6 4 3 4 4 4 3" xfId="326"/>
    <cellStyle name="Comma 6 4 3 4 4 4 3 2" xfId="327"/>
    <cellStyle name="Comma 6 4 3 4 4 4 3 2 2" xfId="1548"/>
    <cellStyle name="Comma 6 4 3 4 4 4 3 3" xfId="1547"/>
    <cellStyle name="Comma 6 4 3 4 4 4 4" xfId="1545"/>
    <cellStyle name="Comma 6 4 3 4 4 5" xfId="1537"/>
    <cellStyle name="Comma 6 4 3 4 5" xfId="1534"/>
    <cellStyle name="Comma 6 4 3 5" xfId="1530"/>
    <cellStyle name="Comma 6 4 4" xfId="328"/>
    <cellStyle name="Comma 6 4 4 2" xfId="329"/>
    <cellStyle name="Comma 6 4 4 2 2" xfId="1550"/>
    <cellStyle name="Comma 6 4 4 3" xfId="1549"/>
    <cellStyle name="Comma 6 4 5" xfId="330"/>
    <cellStyle name="Comma 6 4 5 2" xfId="331"/>
    <cellStyle name="Comma 6 4 5 2 2" xfId="1552"/>
    <cellStyle name="Comma 6 4 5 3" xfId="332"/>
    <cellStyle name="Comma 6 4 5 3 2" xfId="1553"/>
    <cellStyle name="Comma 6 4 5 4" xfId="333"/>
    <cellStyle name="Comma 6 4 5 4 2" xfId="334"/>
    <cellStyle name="Comma 6 4 5 4 2 2" xfId="335"/>
    <cellStyle name="Comma 6 4 5 4 2 2 2" xfId="1556"/>
    <cellStyle name="Comma 6 4 5 4 2 3" xfId="336"/>
    <cellStyle name="Comma 6 4 5 4 2 3 2" xfId="337"/>
    <cellStyle name="Comma 6 4 5 4 2 3 2 2" xfId="1558"/>
    <cellStyle name="Comma 6 4 5 4 2 3 3" xfId="338"/>
    <cellStyle name="Comma 6 4 5 4 2 3 3 2" xfId="339"/>
    <cellStyle name="Comma 6 4 5 4 2 3 3 2 2" xfId="1560"/>
    <cellStyle name="Comma 6 4 5 4 2 3 3 3" xfId="1559"/>
    <cellStyle name="Comma 6 4 5 4 2 3 4" xfId="1557"/>
    <cellStyle name="Comma 6 4 5 4 2 4" xfId="1555"/>
    <cellStyle name="Comma 6 4 5 4 3" xfId="340"/>
    <cellStyle name="Comma 6 4 5 4 3 2" xfId="1561"/>
    <cellStyle name="Comma 6 4 5 4 4" xfId="341"/>
    <cellStyle name="Comma 6 4 5 4 4 2" xfId="342"/>
    <cellStyle name="Comma 6 4 5 4 4 2 2" xfId="1563"/>
    <cellStyle name="Comma 6 4 5 4 4 3" xfId="343"/>
    <cellStyle name="Comma 6 4 5 4 4 3 2" xfId="344"/>
    <cellStyle name="Comma 6 4 5 4 4 3 2 2" xfId="1565"/>
    <cellStyle name="Comma 6 4 5 4 4 3 3" xfId="1564"/>
    <cellStyle name="Comma 6 4 5 4 4 4" xfId="1562"/>
    <cellStyle name="Comma 6 4 5 4 5" xfId="1554"/>
    <cellStyle name="Comma 6 4 5 5" xfId="1551"/>
    <cellStyle name="Comma 6 4 6" xfId="1528"/>
    <cellStyle name="Comma 6 5" xfId="345"/>
    <cellStyle name="Comma 6 5 2" xfId="346"/>
    <cellStyle name="Comma 6 5 2 2" xfId="1567"/>
    <cellStyle name="Comma 6 5 3" xfId="347"/>
    <cellStyle name="Comma 6 5 3 2" xfId="348"/>
    <cellStyle name="Comma 6 5 3 2 2" xfId="1569"/>
    <cellStyle name="Comma 6 5 3 3" xfId="1568"/>
    <cellStyle name="Comma 6 5 4" xfId="349"/>
    <cellStyle name="Comma 6 5 4 2" xfId="350"/>
    <cellStyle name="Comma 6 5 4 2 2" xfId="1571"/>
    <cellStyle name="Comma 6 5 4 3" xfId="351"/>
    <cellStyle name="Comma 6 5 4 3 2" xfId="1572"/>
    <cellStyle name="Comma 6 5 4 4" xfId="352"/>
    <cellStyle name="Comma 6 5 4 4 2" xfId="353"/>
    <cellStyle name="Comma 6 5 4 4 2 2" xfId="354"/>
    <cellStyle name="Comma 6 5 4 4 2 2 2" xfId="1575"/>
    <cellStyle name="Comma 6 5 4 4 2 3" xfId="355"/>
    <cellStyle name="Comma 6 5 4 4 2 3 2" xfId="356"/>
    <cellStyle name="Comma 6 5 4 4 2 3 2 2" xfId="1577"/>
    <cellStyle name="Comma 6 5 4 4 2 3 3" xfId="357"/>
    <cellStyle name="Comma 6 5 4 4 2 3 3 2" xfId="358"/>
    <cellStyle name="Comma 6 5 4 4 2 3 3 2 2" xfId="1579"/>
    <cellStyle name="Comma 6 5 4 4 2 3 3 3" xfId="1578"/>
    <cellStyle name="Comma 6 5 4 4 2 3 4" xfId="1576"/>
    <cellStyle name="Comma 6 5 4 4 2 4" xfId="1574"/>
    <cellStyle name="Comma 6 5 4 4 3" xfId="359"/>
    <cellStyle name="Comma 6 5 4 4 3 2" xfId="1580"/>
    <cellStyle name="Comma 6 5 4 4 4" xfId="360"/>
    <cellStyle name="Comma 6 5 4 4 4 2" xfId="361"/>
    <cellStyle name="Comma 6 5 4 4 4 2 2" xfId="1582"/>
    <cellStyle name="Comma 6 5 4 4 4 3" xfId="362"/>
    <cellStyle name="Comma 6 5 4 4 4 3 2" xfId="363"/>
    <cellStyle name="Comma 6 5 4 4 4 3 2 2" xfId="1584"/>
    <cellStyle name="Comma 6 5 4 4 4 3 3" xfId="1583"/>
    <cellStyle name="Comma 6 5 4 4 4 4" xfId="1581"/>
    <cellStyle name="Comma 6 5 4 4 5" xfId="1573"/>
    <cellStyle name="Comma 6 5 4 5" xfId="1570"/>
    <cellStyle name="Comma 6 5 5" xfId="1566"/>
    <cellStyle name="Comma 6 6" xfId="364"/>
    <cellStyle name="Comma 6 6 2" xfId="365"/>
    <cellStyle name="Comma 6 6 2 2" xfId="1586"/>
    <cellStyle name="Comma 6 6 3" xfId="1585"/>
    <cellStyle name="Comma 6 7" xfId="366"/>
    <cellStyle name="Comma 6 7 2" xfId="367"/>
    <cellStyle name="Comma 6 7 2 2" xfId="1588"/>
    <cellStyle name="Comma 6 7 3" xfId="368"/>
    <cellStyle name="Comma 6 7 3 2" xfId="1589"/>
    <cellStyle name="Comma 6 7 4" xfId="369"/>
    <cellStyle name="Comma 6 7 4 2" xfId="370"/>
    <cellStyle name="Comma 6 7 4 2 2" xfId="371"/>
    <cellStyle name="Comma 6 7 4 2 2 2" xfId="1592"/>
    <cellStyle name="Comma 6 7 4 2 3" xfId="372"/>
    <cellStyle name="Comma 6 7 4 2 3 2" xfId="373"/>
    <cellStyle name="Comma 6 7 4 2 3 2 2" xfId="1594"/>
    <cellStyle name="Comma 6 7 4 2 3 3" xfId="374"/>
    <cellStyle name="Comma 6 7 4 2 3 3 2" xfId="375"/>
    <cellStyle name="Comma 6 7 4 2 3 3 2 2" xfId="1596"/>
    <cellStyle name="Comma 6 7 4 2 3 3 3" xfId="1595"/>
    <cellStyle name="Comma 6 7 4 2 3 4" xfId="1593"/>
    <cellStyle name="Comma 6 7 4 2 4" xfId="1591"/>
    <cellStyle name="Comma 6 7 4 3" xfId="376"/>
    <cellStyle name="Comma 6 7 4 3 2" xfId="1597"/>
    <cellStyle name="Comma 6 7 4 4" xfId="377"/>
    <cellStyle name="Comma 6 7 4 4 2" xfId="378"/>
    <cellStyle name="Comma 6 7 4 4 2 2" xfId="1599"/>
    <cellStyle name="Comma 6 7 4 4 3" xfId="379"/>
    <cellStyle name="Comma 6 7 4 4 3 2" xfId="380"/>
    <cellStyle name="Comma 6 7 4 4 3 2 2" xfId="1601"/>
    <cellStyle name="Comma 6 7 4 4 3 3" xfId="1600"/>
    <cellStyle name="Comma 6 7 4 4 4" xfId="1598"/>
    <cellStyle name="Comma 6 7 4 5" xfId="1590"/>
    <cellStyle name="Comma 6 7 5" xfId="1587"/>
    <cellStyle name="Comma 6 8" xfId="381"/>
    <cellStyle name="Comma 6 9" xfId="3109"/>
    <cellStyle name="Comma 6 9 10" xfId="25478"/>
    <cellStyle name="Comma 6 9 11" xfId="61013"/>
    <cellStyle name="Comma 6 9 2" xfId="4909"/>
    <cellStyle name="Comma 6 9 2 2" xfId="17556"/>
    <cellStyle name="Comma 6 9 2 2 2" xfId="52772"/>
    <cellStyle name="Comma 6 9 2 2 3" xfId="30161"/>
    <cellStyle name="Comma 6 9 2 3" xfId="14002"/>
    <cellStyle name="Comma 6 9 2 3 2" xfId="49220"/>
    <cellStyle name="Comma 6 9 2 4" xfId="40175"/>
    <cellStyle name="Comma 6 9 2 5" xfId="26609"/>
    <cellStyle name="Comma 6 9 3" xfId="6379"/>
    <cellStyle name="Comma 6 9 3 2" xfId="19010"/>
    <cellStyle name="Comma 6 9 3 2 2" xfId="54226"/>
    <cellStyle name="Comma 6 9 3 3" xfId="41629"/>
    <cellStyle name="Comma 6 9 3 4" xfId="31615"/>
    <cellStyle name="Comma 6 9 4" xfId="7838"/>
    <cellStyle name="Comma 6 9 4 2" xfId="20464"/>
    <cellStyle name="Comma 6 9 4 2 2" xfId="55680"/>
    <cellStyle name="Comma 6 9 4 3" xfId="43083"/>
    <cellStyle name="Comma 6 9 4 4" xfId="33069"/>
    <cellStyle name="Comma 6 9 5" xfId="9619"/>
    <cellStyle name="Comma 6 9 5 2" xfId="22240"/>
    <cellStyle name="Comma 6 9 5 2 2" xfId="57456"/>
    <cellStyle name="Comma 6 9 5 3" xfId="44859"/>
    <cellStyle name="Comma 6 9 5 4" xfId="34845"/>
    <cellStyle name="Comma 6 9 6" xfId="11413"/>
    <cellStyle name="Comma 6 9 6 2" xfId="24016"/>
    <cellStyle name="Comma 6 9 6 2 2" xfId="59232"/>
    <cellStyle name="Comma 6 9 6 3" xfId="46635"/>
    <cellStyle name="Comma 6 9 6 4" xfId="36621"/>
    <cellStyle name="Comma 6 9 7" xfId="15780"/>
    <cellStyle name="Comma 6 9 7 2" xfId="50996"/>
    <cellStyle name="Comma 6 9 7 3" xfId="28385"/>
    <cellStyle name="Comma 6 9 8" xfId="12871"/>
    <cellStyle name="Comma 6 9 8 2" xfId="48089"/>
    <cellStyle name="Comma 6 9 9" xfId="38399"/>
    <cellStyle name="Comma 7" xfId="60055"/>
    <cellStyle name="Comma 7 2" xfId="382"/>
    <cellStyle name="Comma 7 2 2" xfId="1602"/>
    <cellStyle name="Comma 7 3" xfId="383"/>
    <cellStyle name="Comma 7 3 10" xfId="5445"/>
    <cellStyle name="Comma 7 3 10 2" xfId="18076"/>
    <cellStyle name="Comma 7 3 10 2 2" xfId="53292"/>
    <cellStyle name="Comma 7 3 10 3" xfId="40695"/>
    <cellStyle name="Comma 7 3 10 4" xfId="30681"/>
    <cellStyle name="Comma 7 3 11" xfId="6901"/>
    <cellStyle name="Comma 7 3 11 2" xfId="19530"/>
    <cellStyle name="Comma 7 3 11 2 2" xfId="54746"/>
    <cellStyle name="Comma 7 3 11 3" xfId="42149"/>
    <cellStyle name="Comma 7 3 11 4" xfId="32135"/>
    <cellStyle name="Comma 7 3 12" xfId="8683"/>
    <cellStyle name="Comma 7 3 12 2" xfId="21306"/>
    <cellStyle name="Comma 7 3 12 2 2" xfId="56522"/>
    <cellStyle name="Comma 7 3 12 3" xfId="43925"/>
    <cellStyle name="Comma 7 3 12 4" xfId="33911"/>
    <cellStyle name="Comma 7 3 13" xfId="10468"/>
    <cellStyle name="Comma 7 3 13 2" xfId="23082"/>
    <cellStyle name="Comma 7 3 13 2 2" xfId="58298"/>
    <cellStyle name="Comma 7 3 13 3" xfId="45701"/>
    <cellStyle name="Comma 7 3 13 4" xfId="35687"/>
    <cellStyle name="Comma 7 3 14" xfId="14845"/>
    <cellStyle name="Comma 7 3 14 2" xfId="50062"/>
    <cellStyle name="Comma 7 3 14 3" xfId="27451"/>
    <cellStyle name="Comma 7 3 15" xfId="12259"/>
    <cellStyle name="Comma 7 3 15 2" xfId="47477"/>
    <cellStyle name="Comma 7 3 16" xfId="37464"/>
    <cellStyle name="Comma 7 3 17" xfId="24866"/>
    <cellStyle name="Comma 7 3 18" xfId="60079"/>
    <cellStyle name="Comma 7 3 2" xfId="1603"/>
    <cellStyle name="Comma 7 3 2 10" xfId="6975"/>
    <cellStyle name="Comma 7 3 2 10 2" xfId="19602"/>
    <cellStyle name="Comma 7 3 2 10 2 2" xfId="54818"/>
    <cellStyle name="Comma 7 3 2 10 3" xfId="42221"/>
    <cellStyle name="Comma 7 3 2 10 4" xfId="32207"/>
    <cellStyle name="Comma 7 3 2 11" xfId="8756"/>
    <cellStyle name="Comma 7 3 2 11 2" xfId="21378"/>
    <cellStyle name="Comma 7 3 2 11 2 2" xfId="56594"/>
    <cellStyle name="Comma 7 3 2 11 3" xfId="43997"/>
    <cellStyle name="Comma 7 3 2 11 4" xfId="33983"/>
    <cellStyle name="Comma 7 3 2 12" xfId="10469"/>
    <cellStyle name="Comma 7 3 2 12 2" xfId="23083"/>
    <cellStyle name="Comma 7 3 2 12 2 2" xfId="58299"/>
    <cellStyle name="Comma 7 3 2 12 3" xfId="45702"/>
    <cellStyle name="Comma 7 3 2 12 4" xfId="35688"/>
    <cellStyle name="Comma 7 3 2 13" xfId="14917"/>
    <cellStyle name="Comma 7 3 2 13 2" xfId="50134"/>
    <cellStyle name="Comma 7 3 2 13 3" xfId="27523"/>
    <cellStyle name="Comma 7 3 2 14" xfId="12331"/>
    <cellStyle name="Comma 7 3 2 14 2" xfId="47549"/>
    <cellStyle name="Comma 7 3 2 15" xfId="37536"/>
    <cellStyle name="Comma 7 3 2 16" xfId="24938"/>
    <cellStyle name="Comma 7 3 2 17" xfId="60151"/>
    <cellStyle name="Comma 7 3 2 2" xfId="2361"/>
    <cellStyle name="Comma 7 3 2 2 10" xfId="10470"/>
    <cellStyle name="Comma 7 3 2 2 10 2" xfId="23084"/>
    <cellStyle name="Comma 7 3 2 2 10 2 2" xfId="58300"/>
    <cellStyle name="Comma 7 3 2 2 10 3" xfId="45703"/>
    <cellStyle name="Comma 7 3 2 2 10 4" xfId="35689"/>
    <cellStyle name="Comma 7 3 2 2 11" xfId="15072"/>
    <cellStyle name="Comma 7 3 2 2 11 2" xfId="50288"/>
    <cellStyle name="Comma 7 3 2 2 11 3" xfId="27677"/>
    <cellStyle name="Comma 7 3 2 2 12" xfId="12485"/>
    <cellStyle name="Comma 7 3 2 2 12 2" xfId="47703"/>
    <cellStyle name="Comma 7 3 2 2 13" xfId="37691"/>
    <cellStyle name="Comma 7 3 2 2 14" xfId="25092"/>
    <cellStyle name="Comma 7 3 2 2 15" xfId="60305"/>
    <cellStyle name="Comma 7 3 2 2 2" xfId="3207"/>
    <cellStyle name="Comma 7 3 2 2 2 10" xfId="25576"/>
    <cellStyle name="Comma 7 3 2 2 2 11" xfId="61111"/>
    <cellStyle name="Comma 7 3 2 2 2 2" xfId="5007"/>
    <cellStyle name="Comma 7 3 2 2 2 2 2" xfId="17654"/>
    <cellStyle name="Comma 7 3 2 2 2 2 2 2" xfId="52870"/>
    <cellStyle name="Comma 7 3 2 2 2 2 2 3" xfId="30259"/>
    <cellStyle name="Comma 7 3 2 2 2 2 3" xfId="14100"/>
    <cellStyle name="Comma 7 3 2 2 2 2 3 2" xfId="49318"/>
    <cellStyle name="Comma 7 3 2 2 2 2 4" xfId="40273"/>
    <cellStyle name="Comma 7 3 2 2 2 2 5" xfId="26707"/>
    <cellStyle name="Comma 7 3 2 2 2 3" xfId="6477"/>
    <cellStyle name="Comma 7 3 2 2 2 3 2" xfId="19108"/>
    <cellStyle name="Comma 7 3 2 2 2 3 2 2" xfId="54324"/>
    <cellStyle name="Comma 7 3 2 2 2 3 3" xfId="41727"/>
    <cellStyle name="Comma 7 3 2 2 2 3 4" xfId="31713"/>
    <cellStyle name="Comma 7 3 2 2 2 4" xfId="7936"/>
    <cellStyle name="Comma 7 3 2 2 2 4 2" xfId="20562"/>
    <cellStyle name="Comma 7 3 2 2 2 4 2 2" xfId="55778"/>
    <cellStyle name="Comma 7 3 2 2 2 4 3" xfId="43181"/>
    <cellStyle name="Comma 7 3 2 2 2 4 4" xfId="33167"/>
    <cellStyle name="Comma 7 3 2 2 2 5" xfId="9717"/>
    <cellStyle name="Comma 7 3 2 2 2 5 2" xfId="22338"/>
    <cellStyle name="Comma 7 3 2 2 2 5 2 2" xfId="57554"/>
    <cellStyle name="Comma 7 3 2 2 2 5 3" xfId="44957"/>
    <cellStyle name="Comma 7 3 2 2 2 5 4" xfId="34943"/>
    <cellStyle name="Comma 7 3 2 2 2 6" xfId="11511"/>
    <cellStyle name="Comma 7 3 2 2 2 6 2" xfId="24114"/>
    <cellStyle name="Comma 7 3 2 2 2 6 2 2" xfId="59330"/>
    <cellStyle name="Comma 7 3 2 2 2 6 3" xfId="46733"/>
    <cellStyle name="Comma 7 3 2 2 2 6 4" xfId="36719"/>
    <cellStyle name="Comma 7 3 2 2 2 7" xfId="15878"/>
    <cellStyle name="Comma 7 3 2 2 2 7 2" xfId="51094"/>
    <cellStyle name="Comma 7 3 2 2 2 7 3" xfId="28483"/>
    <cellStyle name="Comma 7 3 2 2 2 8" xfId="12969"/>
    <cellStyle name="Comma 7 3 2 2 2 8 2" xfId="48187"/>
    <cellStyle name="Comma 7 3 2 2 2 9" xfId="38497"/>
    <cellStyle name="Comma 7 3 2 2 3" xfId="3536"/>
    <cellStyle name="Comma 7 3 2 2 3 10" xfId="27032"/>
    <cellStyle name="Comma 7 3 2 2 3 11" xfId="61436"/>
    <cellStyle name="Comma 7 3 2 2 3 2" xfId="5332"/>
    <cellStyle name="Comma 7 3 2 2 3 2 2" xfId="17979"/>
    <cellStyle name="Comma 7 3 2 2 3 2 2 2" xfId="53195"/>
    <cellStyle name="Comma 7 3 2 2 3 2 3" xfId="40598"/>
    <cellStyle name="Comma 7 3 2 2 3 2 4" xfId="30584"/>
    <cellStyle name="Comma 7 3 2 2 3 3" xfId="6802"/>
    <cellStyle name="Comma 7 3 2 2 3 3 2" xfId="19433"/>
    <cellStyle name="Comma 7 3 2 2 3 3 2 2" xfId="54649"/>
    <cellStyle name="Comma 7 3 2 2 3 3 3" xfId="42052"/>
    <cellStyle name="Comma 7 3 2 2 3 3 4" xfId="32038"/>
    <cellStyle name="Comma 7 3 2 2 3 4" xfId="8261"/>
    <cellStyle name="Comma 7 3 2 2 3 4 2" xfId="20887"/>
    <cellStyle name="Comma 7 3 2 2 3 4 2 2" xfId="56103"/>
    <cellStyle name="Comma 7 3 2 2 3 4 3" xfId="43506"/>
    <cellStyle name="Comma 7 3 2 2 3 4 4" xfId="33492"/>
    <cellStyle name="Comma 7 3 2 2 3 5" xfId="10042"/>
    <cellStyle name="Comma 7 3 2 2 3 5 2" xfId="22663"/>
    <cellStyle name="Comma 7 3 2 2 3 5 2 2" xfId="57879"/>
    <cellStyle name="Comma 7 3 2 2 3 5 3" xfId="45282"/>
    <cellStyle name="Comma 7 3 2 2 3 5 4" xfId="35268"/>
    <cellStyle name="Comma 7 3 2 2 3 6" xfId="11836"/>
    <cellStyle name="Comma 7 3 2 2 3 6 2" xfId="24439"/>
    <cellStyle name="Comma 7 3 2 2 3 6 2 2" xfId="59655"/>
    <cellStyle name="Comma 7 3 2 2 3 6 3" xfId="47058"/>
    <cellStyle name="Comma 7 3 2 2 3 6 4" xfId="37044"/>
    <cellStyle name="Comma 7 3 2 2 3 7" xfId="16203"/>
    <cellStyle name="Comma 7 3 2 2 3 7 2" xfId="51419"/>
    <cellStyle name="Comma 7 3 2 2 3 7 3" xfId="28808"/>
    <cellStyle name="Comma 7 3 2 2 3 8" xfId="14425"/>
    <cellStyle name="Comma 7 3 2 2 3 8 2" xfId="49643"/>
    <cellStyle name="Comma 7 3 2 2 3 9" xfId="38822"/>
    <cellStyle name="Comma 7 3 2 2 4" xfId="2697"/>
    <cellStyle name="Comma 7 3 2 2 4 10" xfId="26223"/>
    <cellStyle name="Comma 7 3 2 2 4 11" xfId="60627"/>
    <cellStyle name="Comma 7 3 2 2 4 2" xfId="4523"/>
    <cellStyle name="Comma 7 3 2 2 4 2 2" xfId="17170"/>
    <cellStyle name="Comma 7 3 2 2 4 2 2 2" xfId="52386"/>
    <cellStyle name="Comma 7 3 2 2 4 2 3" xfId="39789"/>
    <cellStyle name="Comma 7 3 2 2 4 2 4" xfId="29775"/>
    <cellStyle name="Comma 7 3 2 2 4 3" xfId="5993"/>
    <cellStyle name="Comma 7 3 2 2 4 3 2" xfId="18624"/>
    <cellStyle name="Comma 7 3 2 2 4 3 2 2" xfId="53840"/>
    <cellStyle name="Comma 7 3 2 2 4 3 3" xfId="41243"/>
    <cellStyle name="Comma 7 3 2 2 4 3 4" xfId="31229"/>
    <cellStyle name="Comma 7 3 2 2 4 4" xfId="7452"/>
    <cellStyle name="Comma 7 3 2 2 4 4 2" xfId="20078"/>
    <cellStyle name="Comma 7 3 2 2 4 4 2 2" xfId="55294"/>
    <cellStyle name="Comma 7 3 2 2 4 4 3" xfId="42697"/>
    <cellStyle name="Comma 7 3 2 2 4 4 4" xfId="32683"/>
    <cellStyle name="Comma 7 3 2 2 4 5" xfId="9233"/>
    <cellStyle name="Comma 7 3 2 2 4 5 2" xfId="21854"/>
    <cellStyle name="Comma 7 3 2 2 4 5 2 2" xfId="57070"/>
    <cellStyle name="Comma 7 3 2 2 4 5 3" xfId="44473"/>
    <cellStyle name="Comma 7 3 2 2 4 5 4" xfId="34459"/>
    <cellStyle name="Comma 7 3 2 2 4 6" xfId="11027"/>
    <cellStyle name="Comma 7 3 2 2 4 6 2" xfId="23630"/>
    <cellStyle name="Comma 7 3 2 2 4 6 2 2" xfId="58846"/>
    <cellStyle name="Comma 7 3 2 2 4 6 3" xfId="46249"/>
    <cellStyle name="Comma 7 3 2 2 4 6 4" xfId="36235"/>
    <cellStyle name="Comma 7 3 2 2 4 7" xfId="15394"/>
    <cellStyle name="Comma 7 3 2 2 4 7 2" xfId="50610"/>
    <cellStyle name="Comma 7 3 2 2 4 7 3" xfId="27999"/>
    <cellStyle name="Comma 7 3 2 2 4 8" xfId="13616"/>
    <cellStyle name="Comma 7 3 2 2 4 8 2" xfId="48834"/>
    <cellStyle name="Comma 7 3 2 2 4 9" xfId="38013"/>
    <cellStyle name="Comma 7 3 2 2 5" xfId="3861"/>
    <cellStyle name="Comma 7 3 2 2 5 2" xfId="8584"/>
    <cellStyle name="Comma 7 3 2 2 5 2 2" xfId="21210"/>
    <cellStyle name="Comma 7 3 2 2 5 2 2 2" xfId="56426"/>
    <cellStyle name="Comma 7 3 2 2 5 2 3" xfId="43829"/>
    <cellStyle name="Comma 7 3 2 2 5 2 4" xfId="33815"/>
    <cellStyle name="Comma 7 3 2 2 5 3" xfId="10365"/>
    <cellStyle name="Comma 7 3 2 2 5 3 2" xfId="22986"/>
    <cellStyle name="Comma 7 3 2 2 5 3 2 2" xfId="58202"/>
    <cellStyle name="Comma 7 3 2 2 5 3 3" xfId="45605"/>
    <cellStyle name="Comma 7 3 2 2 5 3 4" xfId="35591"/>
    <cellStyle name="Comma 7 3 2 2 5 4" xfId="12161"/>
    <cellStyle name="Comma 7 3 2 2 5 4 2" xfId="24762"/>
    <cellStyle name="Comma 7 3 2 2 5 4 2 2" xfId="59978"/>
    <cellStyle name="Comma 7 3 2 2 5 4 3" xfId="47381"/>
    <cellStyle name="Comma 7 3 2 2 5 4 4" xfId="37367"/>
    <cellStyle name="Comma 7 3 2 2 5 5" xfId="16526"/>
    <cellStyle name="Comma 7 3 2 2 5 5 2" xfId="51742"/>
    <cellStyle name="Comma 7 3 2 2 5 5 3" xfId="29131"/>
    <cellStyle name="Comma 7 3 2 2 5 6" xfId="14748"/>
    <cellStyle name="Comma 7 3 2 2 5 6 2" xfId="49966"/>
    <cellStyle name="Comma 7 3 2 2 5 7" xfId="39145"/>
    <cellStyle name="Comma 7 3 2 2 5 8" xfId="27355"/>
    <cellStyle name="Comma 7 3 2 2 6" xfId="4201"/>
    <cellStyle name="Comma 7 3 2 2 6 2" xfId="16848"/>
    <cellStyle name="Comma 7 3 2 2 6 2 2" xfId="52064"/>
    <cellStyle name="Comma 7 3 2 2 6 2 3" xfId="29453"/>
    <cellStyle name="Comma 7 3 2 2 6 3" xfId="13294"/>
    <cellStyle name="Comma 7 3 2 2 6 3 2" xfId="48512"/>
    <cellStyle name="Comma 7 3 2 2 6 4" xfId="39467"/>
    <cellStyle name="Comma 7 3 2 2 6 5" xfId="25901"/>
    <cellStyle name="Comma 7 3 2 2 7" xfId="5671"/>
    <cellStyle name="Comma 7 3 2 2 7 2" xfId="18302"/>
    <cellStyle name="Comma 7 3 2 2 7 2 2" xfId="53518"/>
    <cellStyle name="Comma 7 3 2 2 7 3" xfId="40921"/>
    <cellStyle name="Comma 7 3 2 2 7 4" xfId="30907"/>
    <cellStyle name="Comma 7 3 2 2 8" xfId="7130"/>
    <cellStyle name="Comma 7 3 2 2 8 2" xfId="19756"/>
    <cellStyle name="Comma 7 3 2 2 8 2 2" xfId="54972"/>
    <cellStyle name="Comma 7 3 2 2 8 3" xfId="42375"/>
    <cellStyle name="Comma 7 3 2 2 8 4" xfId="32361"/>
    <cellStyle name="Comma 7 3 2 2 9" xfId="8911"/>
    <cellStyle name="Comma 7 3 2 2 9 2" xfId="21532"/>
    <cellStyle name="Comma 7 3 2 2 9 2 2" xfId="56748"/>
    <cellStyle name="Comma 7 3 2 2 9 3" xfId="44151"/>
    <cellStyle name="Comma 7 3 2 2 9 4" xfId="34137"/>
    <cellStyle name="Comma 7 3 2 3" xfId="3046"/>
    <cellStyle name="Comma 7 3 2 3 10" xfId="25419"/>
    <cellStyle name="Comma 7 3 2 3 11" xfId="60954"/>
    <cellStyle name="Comma 7 3 2 3 2" xfId="4850"/>
    <cellStyle name="Comma 7 3 2 3 2 2" xfId="17497"/>
    <cellStyle name="Comma 7 3 2 3 2 2 2" xfId="52713"/>
    <cellStyle name="Comma 7 3 2 3 2 2 3" xfId="30102"/>
    <cellStyle name="Comma 7 3 2 3 2 3" xfId="13943"/>
    <cellStyle name="Comma 7 3 2 3 2 3 2" xfId="49161"/>
    <cellStyle name="Comma 7 3 2 3 2 4" xfId="40116"/>
    <cellStyle name="Comma 7 3 2 3 2 5" xfId="26550"/>
    <cellStyle name="Comma 7 3 2 3 3" xfId="6320"/>
    <cellStyle name="Comma 7 3 2 3 3 2" xfId="18951"/>
    <cellStyle name="Comma 7 3 2 3 3 2 2" xfId="54167"/>
    <cellStyle name="Comma 7 3 2 3 3 3" xfId="41570"/>
    <cellStyle name="Comma 7 3 2 3 3 4" xfId="31556"/>
    <cellStyle name="Comma 7 3 2 3 4" xfId="7779"/>
    <cellStyle name="Comma 7 3 2 3 4 2" xfId="20405"/>
    <cellStyle name="Comma 7 3 2 3 4 2 2" xfId="55621"/>
    <cellStyle name="Comma 7 3 2 3 4 3" xfId="43024"/>
    <cellStyle name="Comma 7 3 2 3 4 4" xfId="33010"/>
    <cellStyle name="Comma 7 3 2 3 5" xfId="9560"/>
    <cellStyle name="Comma 7 3 2 3 5 2" xfId="22181"/>
    <cellStyle name="Comma 7 3 2 3 5 2 2" xfId="57397"/>
    <cellStyle name="Comma 7 3 2 3 5 3" xfId="44800"/>
    <cellStyle name="Comma 7 3 2 3 5 4" xfId="34786"/>
    <cellStyle name="Comma 7 3 2 3 6" xfId="11354"/>
    <cellStyle name="Comma 7 3 2 3 6 2" xfId="23957"/>
    <cellStyle name="Comma 7 3 2 3 6 2 2" xfId="59173"/>
    <cellStyle name="Comma 7 3 2 3 6 3" xfId="46576"/>
    <cellStyle name="Comma 7 3 2 3 6 4" xfId="36562"/>
    <cellStyle name="Comma 7 3 2 3 7" xfId="15721"/>
    <cellStyle name="Comma 7 3 2 3 7 2" xfId="50937"/>
    <cellStyle name="Comma 7 3 2 3 7 3" xfId="28326"/>
    <cellStyle name="Comma 7 3 2 3 8" xfId="12812"/>
    <cellStyle name="Comma 7 3 2 3 8 2" xfId="48030"/>
    <cellStyle name="Comma 7 3 2 3 9" xfId="38340"/>
    <cellStyle name="Comma 7 3 2 4" xfId="2873"/>
    <cellStyle name="Comma 7 3 2 4 10" xfId="25260"/>
    <cellStyle name="Comma 7 3 2 4 11" xfId="60795"/>
    <cellStyle name="Comma 7 3 2 4 2" xfId="4691"/>
    <cellStyle name="Comma 7 3 2 4 2 2" xfId="17338"/>
    <cellStyle name="Comma 7 3 2 4 2 2 2" xfId="52554"/>
    <cellStyle name="Comma 7 3 2 4 2 2 3" xfId="29943"/>
    <cellStyle name="Comma 7 3 2 4 2 3" xfId="13784"/>
    <cellStyle name="Comma 7 3 2 4 2 3 2" xfId="49002"/>
    <cellStyle name="Comma 7 3 2 4 2 4" xfId="39957"/>
    <cellStyle name="Comma 7 3 2 4 2 5" xfId="26391"/>
    <cellStyle name="Comma 7 3 2 4 3" xfId="6161"/>
    <cellStyle name="Comma 7 3 2 4 3 2" xfId="18792"/>
    <cellStyle name="Comma 7 3 2 4 3 2 2" xfId="54008"/>
    <cellStyle name="Comma 7 3 2 4 3 3" xfId="41411"/>
    <cellStyle name="Comma 7 3 2 4 3 4" xfId="31397"/>
    <cellStyle name="Comma 7 3 2 4 4" xfId="7620"/>
    <cellStyle name="Comma 7 3 2 4 4 2" xfId="20246"/>
    <cellStyle name="Comma 7 3 2 4 4 2 2" xfId="55462"/>
    <cellStyle name="Comma 7 3 2 4 4 3" xfId="42865"/>
    <cellStyle name="Comma 7 3 2 4 4 4" xfId="32851"/>
    <cellStyle name="Comma 7 3 2 4 5" xfId="9401"/>
    <cellStyle name="Comma 7 3 2 4 5 2" xfId="22022"/>
    <cellStyle name="Comma 7 3 2 4 5 2 2" xfId="57238"/>
    <cellStyle name="Comma 7 3 2 4 5 3" xfId="44641"/>
    <cellStyle name="Comma 7 3 2 4 5 4" xfId="34627"/>
    <cellStyle name="Comma 7 3 2 4 6" xfId="11195"/>
    <cellStyle name="Comma 7 3 2 4 6 2" xfId="23798"/>
    <cellStyle name="Comma 7 3 2 4 6 2 2" xfId="59014"/>
    <cellStyle name="Comma 7 3 2 4 6 3" xfId="46417"/>
    <cellStyle name="Comma 7 3 2 4 6 4" xfId="36403"/>
    <cellStyle name="Comma 7 3 2 4 7" xfId="15562"/>
    <cellStyle name="Comma 7 3 2 4 7 2" xfId="50778"/>
    <cellStyle name="Comma 7 3 2 4 7 3" xfId="28167"/>
    <cellStyle name="Comma 7 3 2 4 8" xfId="12653"/>
    <cellStyle name="Comma 7 3 2 4 8 2" xfId="47871"/>
    <cellStyle name="Comma 7 3 2 4 9" xfId="38181"/>
    <cellStyle name="Comma 7 3 2 5" xfId="3382"/>
    <cellStyle name="Comma 7 3 2 5 10" xfId="26878"/>
    <cellStyle name="Comma 7 3 2 5 11" xfId="61282"/>
    <cellStyle name="Comma 7 3 2 5 2" xfId="5178"/>
    <cellStyle name="Comma 7 3 2 5 2 2" xfId="17825"/>
    <cellStyle name="Comma 7 3 2 5 2 2 2" xfId="53041"/>
    <cellStyle name="Comma 7 3 2 5 2 3" xfId="40444"/>
    <cellStyle name="Comma 7 3 2 5 2 4" xfId="30430"/>
    <cellStyle name="Comma 7 3 2 5 3" xfId="6648"/>
    <cellStyle name="Comma 7 3 2 5 3 2" xfId="19279"/>
    <cellStyle name="Comma 7 3 2 5 3 2 2" xfId="54495"/>
    <cellStyle name="Comma 7 3 2 5 3 3" xfId="41898"/>
    <cellStyle name="Comma 7 3 2 5 3 4" xfId="31884"/>
    <cellStyle name="Comma 7 3 2 5 4" xfId="8107"/>
    <cellStyle name="Comma 7 3 2 5 4 2" xfId="20733"/>
    <cellStyle name="Comma 7 3 2 5 4 2 2" xfId="55949"/>
    <cellStyle name="Comma 7 3 2 5 4 3" xfId="43352"/>
    <cellStyle name="Comma 7 3 2 5 4 4" xfId="33338"/>
    <cellStyle name="Comma 7 3 2 5 5" xfId="9888"/>
    <cellStyle name="Comma 7 3 2 5 5 2" xfId="22509"/>
    <cellStyle name="Comma 7 3 2 5 5 2 2" xfId="57725"/>
    <cellStyle name="Comma 7 3 2 5 5 3" xfId="45128"/>
    <cellStyle name="Comma 7 3 2 5 5 4" xfId="35114"/>
    <cellStyle name="Comma 7 3 2 5 6" xfId="11682"/>
    <cellStyle name="Comma 7 3 2 5 6 2" xfId="24285"/>
    <cellStyle name="Comma 7 3 2 5 6 2 2" xfId="59501"/>
    <cellStyle name="Comma 7 3 2 5 6 3" xfId="46904"/>
    <cellStyle name="Comma 7 3 2 5 6 4" xfId="36890"/>
    <cellStyle name="Comma 7 3 2 5 7" xfId="16049"/>
    <cellStyle name="Comma 7 3 2 5 7 2" xfId="51265"/>
    <cellStyle name="Comma 7 3 2 5 7 3" xfId="28654"/>
    <cellStyle name="Comma 7 3 2 5 8" xfId="14271"/>
    <cellStyle name="Comma 7 3 2 5 8 2" xfId="49489"/>
    <cellStyle name="Comma 7 3 2 5 9" xfId="38668"/>
    <cellStyle name="Comma 7 3 2 6" xfId="2542"/>
    <cellStyle name="Comma 7 3 2 6 10" xfId="26069"/>
    <cellStyle name="Comma 7 3 2 6 11" xfId="60473"/>
    <cellStyle name="Comma 7 3 2 6 2" xfId="4369"/>
    <cellStyle name="Comma 7 3 2 6 2 2" xfId="17016"/>
    <cellStyle name="Comma 7 3 2 6 2 2 2" xfId="52232"/>
    <cellStyle name="Comma 7 3 2 6 2 3" xfId="39635"/>
    <cellStyle name="Comma 7 3 2 6 2 4" xfId="29621"/>
    <cellStyle name="Comma 7 3 2 6 3" xfId="5839"/>
    <cellStyle name="Comma 7 3 2 6 3 2" xfId="18470"/>
    <cellStyle name="Comma 7 3 2 6 3 2 2" xfId="53686"/>
    <cellStyle name="Comma 7 3 2 6 3 3" xfId="41089"/>
    <cellStyle name="Comma 7 3 2 6 3 4" xfId="31075"/>
    <cellStyle name="Comma 7 3 2 6 4" xfId="7298"/>
    <cellStyle name="Comma 7 3 2 6 4 2" xfId="19924"/>
    <cellStyle name="Comma 7 3 2 6 4 2 2" xfId="55140"/>
    <cellStyle name="Comma 7 3 2 6 4 3" xfId="42543"/>
    <cellStyle name="Comma 7 3 2 6 4 4" xfId="32529"/>
    <cellStyle name="Comma 7 3 2 6 5" xfId="9079"/>
    <cellStyle name="Comma 7 3 2 6 5 2" xfId="21700"/>
    <cellStyle name="Comma 7 3 2 6 5 2 2" xfId="56916"/>
    <cellStyle name="Comma 7 3 2 6 5 3" xfId="44319"/>
    <cellStyle name="Comma 7 3 2 6 5 4" xfId="34305"/>
    <cellStyle name="Comma 7 3 2 6 6" xfId="10873"/>
    <cellStyle name="Comma 7 3 2 6 6 2" xfId="23476"/>
    <cellStyle name="Comma 7 3 2 6 6 2 2" xfId="58692"/>
    <cellStyle name="Comma 7 3 2 6 6 3" xfId="46095"/>
    <cellStyle name="Comma 7 3 2 6 6 4" xfId="36081"/>
    <cellStyle name="Comma 7 3 2 6 7" xfId="15240"/>
    <cellStyle name="Comma 7 3 2 6 7 2" xfId="50456"/>
    <cellStyle name="Comma 7 3 2 6 7 3" xfId="27845"/>
    <cellStyle name="Comma 7 3 2 6 8" xfId="13462"/>
    <cellStyle name="Comma 7 3 2 6 8 2" xfId="48680"/>
    <cellStyle name="Comma 7 3 2 6 9" xfId="37859"/>
    <cellStyle name="Comma 7 3 2 7" xfId="3706"/>
    <cellStyle name="Comma 7 3 2 7 2" xfId="8430"/>
    <cellStyle name="Comma 7 3 2 7 2 2" xfId="21056"/>
    <cellStyle name="Comma 7 3 2 7 2 2 2" xfId="56272"/>
    <cellStyle name="Comma 7 3 2 7 2 3" xfId="43675"/>
    <cellStyle name="Comma 7 3 2 7 2 4" xfId="33661"/>
    <cellStyle name="Comma 7 3 2 7 3" xfId="10211"/>
    <cellStyle name="Comma 7 3 2 7 3 2" xfId="22832"/>
    <cellStyle name="Comma 7 3 2 7 3 2 2" xfId="58048"/>
    <cellStyle name="Comma 7 3 2 7 3 3" xfId="45451"/>
    <cellStyle name="Comma 7 3 2 7 3 4" xfId="35437"/>
    <cellStyle name="Comma 7 3 2 7 4" xfId="12007"/>
    <cellStyle name="Comma 7 3 2 7 4 2" xfId="24608"/>
    <cellStyle name="Comma 7 3 2 7 4 2 2" xfId="59824"/>
    <cellStyle name="Comma 7 3 2 7 4 3" xfId="47227"/>
    <cellStyle name="Comma 7 3 2 7 4 4" xfId="37213"/>
    <cellStyle name="Comma 7 3 2 7 5" xfId="16372"/>
    <cellStyle name="Comma 7 3 2 7 5 2" xfId="51588"/>
    <cellStyle name="Comma 7 3 2 7 5 3" xfId="28977"/>
    <cellStyle name="Comma 7 3 2 7 6" xfId="14594"/>
    <cellStyle name="Comma 7 3 2 7 6 2" xfId="49812"/>
    <cellStyle name="Comma 7 3 2 7 7" xfId="38991"/>
    <cellStyle name="Comma 7 3 2 7 8" xfId="27201"/>
    <cellStyle name="Comma 7 3 2 8" xfId="4043"/>
    <cellStyle name="Comma 7 3 2 8 2" xfId="16694"/>
    <cellStyle name="Comma 7 3 2 8 2 2" xfId="51910"/>
    <cellStyle name="Comma 7 3 2 8 2 3" xfId="29299"/>
    <cellStyle name="Comma 7 3 2 8 3" xfId="13140"/>
    <cellStyle name="Comma 7 3 2 8 3 2" xfId="48358"/>
    <cellStyle name="Comma 7 3 2 8 4" xfId="39313"/>
    <cellStyle name="Comma 7 3 2 8 5" xfId="25747"/>
    <cellStyle name="Comma 7 3 2 9" xfId="5517"/>
    <cellStyle name="Comma 7 3 2 9 2" xfId="18148"/>
    <cellStyle name="Comma 7 3 2 9 2 2" xfId="53364"/>
    <cellStyle name="Comma 7 3 2 9 3" xfId="40767"/>
    <cellStyle name="Comma 7 3 2 9 4" xfId="30753"/>
    <cellStyle name="Comma 7 3 3" xfId="2282"/>
    <cellStyle name="Comma 7 3 3 10" xfId="10471"/>
    <cellStyle name="Comma 7 3 3 10 2" xfId="23085"/>
    <cellStyle name="Comma 7 3 3 10 2 2" xfId="58301"/>
    <cellStyle name="Comma 7 3 3 10 3" xfId="45704"/>
    <cellStyle name="Comma 7 3 3 10 4" xfId="35690"/>
    <cellStyle name="Comma 7 3 3 11" xfId="14998"/>
    <cellStyle name="Comma 7 3 3 11 2" xfId="50214"/>
    <cellStyle name="Comma 7 3 3 11 3" xfId="27603"/>
    <cellStyle name="Comma 7 3 3 12" xfId="12411"/>
    <cellStyle name="Comma 7 3 3 12 2" xfId="47629"/>
    <cellStyle name="Comma 7 3 3 13" xfId="37617"/>
    <cellStyle name="Comma 7 3 3 14" xfId="25018"/>
    <cellStyle name="Comma 7 3 3 15" xfId="60231"/>
    <cellStyle name="Comma 7 3 3 2" xfId="3133"/>
    <cellStyle name="Comma 7 3 3 2 10" xfId="25502"/>
    <cellStyle name="Comma 7 3 3 2 11" xfId="61037"/>
    <cellStyle name="Comma 7 3 3 2 2" xfId="4933"/>
    <cellStyle name="Comma 7 3 3 2 2 2" xfId="17580"/>
    <cellStyle name="Comma 7 3 3 2 2 2 2" xfId="52796"/>
    <cellStyle name="Comma 7 3 3 2 2 2 3" xfId="30185"/>
    <cellStyle name="Comma 7 3 3 2 2 3" xfId="14026"/>
    <cellStyle name="Comma 7 3 3 2 2 3 2" xfId="49244"/>
    <cellStyle name="Comma 7 3 3 2 2 4" xfId="40199"/>
    <cellStyle name="Comma 7 3 3 2 2 5" xfId="26633"/>
    <cellStyle name="Comma 7 3 3 2 3" xfId="6403"/>
    <cellStyle name="Comma 7 3 3 2 3 2" xfId="19034"/>
    <cellStyle name="Comma 7 3 3 2 3 2 2" xfId="54250"/>
    <cellStyle name="Comma 7 3 3 2 3 3" xfId="41653"/>
    <cellStyle name="Comma 7 3 3 2 3 4" xfId="31639"/>
    <cellStyle name="Comma 7 3 3 2 4" xfId="7862"/>
    <cellStyle name="Comma 7 3 3 2 4 2" xfId="20488"/>
    <cellStyle name="Comma 7 3 3 2 4 2 2" xfId="55704"/>
    <cellStyle name="Comma 7 3 3 2 4 3" xfId="43107"/>
    <cellStyle name="Comma 7 3 3 2 4 4" xfId="33093"/>
    <cellStyle name="Comma 7 3 3 2 5" xfId="9643"/>
    <cellStyle name="Comma 7 3 3 2 5 2" xfId="22264"/>
    <cellStyle name="Comma 7 3 3 2 5 2 2" xfId="57480"/>
    <cellStyle name="Comma 7 3 3 2 5 3" xfId="44883"/>
    <cellStyle name="Comma 7 3 3 2 5 4" xfId="34869"/>
    <cellStyle name="Comma 7 3 3 2 6" xfId="11437"/>
    <cellStyle name="Comma 7 3 3 2 6 2" xfId="24040"/>
    <cellStyle name="Comma 7 3 3 2 6 2 2" xfId="59256"/>
    <cellStyle name="Comma 7 3 3 2 6 3" xfId="46659"/>
    <cellStyle name="Comma 7 3 3 2 6 4" xfId="36645"/>
    <cellStyle name="Comma 7 3 3 2 7" xfId="15804"/>
    <cellStyle name="Comma 7 3 3 2 7 2" xfId="51020"/>
    <cellStyle name="Comma 7 3 3 2 7 3" xfId="28409"/>
    <cellStyle name="Comma 7 3 3 2 8" xfId="12895"/>
    <cellStyle name="Comma 7 3 3 2 8 2" xfId="48113"/>
    <cellStyle name="Comma 7 3 3 2 9" xfId="38423"/>
    <cellStyle name="Comma 7 3 3 3" xfId="3462"/>
    <cellStyle name="Comma 7 3 3 3 10" xfId="26958"/>
    <cellStyle name="Comma 7 3 3 3 11" xfId="61362"/>
    <cellStyle name="Comma 7 3 3 3 2" xfId="5258"/>
    <cellStyle name="Comma 7 3 3 3 2 2" xfId="17905"/>
    <cellStyle name="Comma 7 3 3 3 2 2 2" xfId="53121"/>
    <cellStyle name="Comma 7 3 3 3 2 3" xfId="40524"/>
    <cellStyle name="Comma 7 3 3 3 2 4" xfId="30510"/>
    <cellStyle name="Comma 7 3 3 3 3" xfId="6728"/>
    <cellStyle name="Comma 7 3 3 3 3 2" xfId="19359"/>
    <cellStyle name="Comma 7 3 3 3 3 2 2" xfId="54575"/>
    <cellStyle name="Comma 7 3 3 3 3 3" xfId="41978"/>
    <cellStyle name="Comma 7 3 3 3 3 4" xfId="31964"/>
    <cellStyle name="Comma 7 3 3 3 4" xfId="8187"/>
    <cellStyle name="Comma 7 3 3 3 4 2" xfId="20813"/>
    <cellStyle name="Comma 7 3 3 3 4 2 2" xfId="56029"/>
    <cellStyle name="Comma 7 3 3 3 4 3" xfId="43432"/>
    <cellStyle name="Comma 7 3 3 3 4 4" xfId="33418"/>
    <cellStyle name="Comma 7 3 3 3 5" xfId="9968"/>
    <cellStyle name="Comma 7 3 3 3 5 2" xfId="22589"/>
    <cellStyle name="Comma 7 3 3 3 5 2 2" xfId="57805"/>
    <cellStyle name="Comma 7 3 3 3 5 3" xfId="45208"/>
    <cellStyle name="Comma 7 3 3 3 5 4" xfId="35194"/>
    <cellStyle name="Comma 7 3 3 3 6" xfId="11762"/>
    <cellStyle name="Comma 7 3 3 3 6 2" xfId="24365"/>
    <cellStyle name="Comma 7 3 3 3 6 2 2" xfId="59581"/>
    <cellStyle name="Comma 7 3 3 3 6 3" xfId="46984"/>
    <cellStyle name="Comma 7 3 3 3 6 4" xfId="36970"/>
    <cellStyle name="Comma 7 3 3 3 7" xfId="16129"/>
    <cellStyle name="Comma 7 3 3 3 7 2" xfId="51345"/>
    <cellStyle name="Comma 7 3 3 3 7 3" xfId="28734"/>
    <cellStyle name="Comma 7 3 3 3 8" xfId="14351"/>
    <cellStyle name="Comma 7 3 3 3 8 2" xfId="49569"/>
    <cellStyle name="Comma 7 3 3 3 9" xfId="38748"/>
    <cellStyle name="Comma 7 3 3 4" xfId="2623"/>
    <cellStyle name="Comma 7 3 3 4 10" xfId="26149"/>
    <cellStyle name="Comma 7 3 3 4 11" xfId="60553"/>
    <cellStyle name="Comma 7 3 3 4 2" xfId="4449"/>
    <cellStyle name="Comma 7 3 3 4 2 2" xfId="17096"/>
    <cellStyle name="Comma 7 3 3 4 2 2 2" xfId="52312"/>
    <cellStyle name="Comma 7 3 3 4 2 3" xfId="39715"/>
    <cellStyle name="Comma 7 3 3 4 2 4" xfId="29701"/>
    <cellStyle name="Comma 7 3 3 4 3" xfId="5919"/>
    <cellStyle name="Comma 7 3 3 4 3 2" xfId="18550"/>
    <cellStyle name="Comma 7 3 3 4 3 2 2" xfId="53766"/>
    <cellStyle name="Comma 7 3 3 4 3 3" xfId="41169"/>
    <cellStyle name="Comma 7 3 3 4 3 4" xfId="31155"/>
    <cellStyle name="Comma 7 3 3 4 4" xfId="7378"/>
    <cellStyle name="Comma 7 3 3 4 4 2" xfId="20004"/>
    <cellStyle name="Comma 7 3 3 4 4 2 2" xfId="55220"/>
    <cellStyle name="Comma 7 3 3 4 4 3" xfId="42623"/>
    <cellStyle name="Comma 7 3 3 4 4 4" xfId="32609"/>
    <cellStyle name="Comma 7 3 3 4 5" xfId="9159"/>
    <cellStyle name="Comma 7 3 3 4 5 2" xfId="21780"/>
    <cellStyle name="Comma 7 3 3 4 5 2 2" xfId="56996"/>
    <cellStyle name="Comma 7 3 3 4 5 3" xfId="44399"/>
    <cellStyle name="Comma 7 3 3 4 5 4" xfId="34385"/>
    <cellStyle name="Comma 7 3 3 4 6" xfId="10953"/>
    <cellStyle name="Comma 7 3 3 4 6 2" xfId="23556"/>
    <cellStyle name="Comma 7 3 3 4 6 2 2" xfId="58772"/>
    <cellStyle name="Comma 7 3 3 4 6 3" xfId="46175"/>
    <cellStyle name="Comma 7 3 3 4 6 4" xfId="36161"/>
    <cellStyle name="Comma 7 3 3 4 7" xfId="15320"/>
    <cellStyle name="Comma 7 3 3 4 7 2" xfId="50536"/>
    <cellStyle name="Comma 7 3 3 4 7 3" xfId="27925"/>
    <cellStyle name="Comma 7 3 3 4 8" xfId="13542"/>
    <cellStyle name="Comma 7 3 3 4 8 2" xfId="48760"/>
    <cellStyle name="Comma 7 3 3 4 9" xfId="37939"/>
    <cellStyle name="Comma 7 3 3 5" xfId="3787"/>
    <cellStyle name="Comma 7 3 3 5 2" xfId="8510"/>
    <cellStyle name="Comma 7 3 3 5 2 2" xfId="21136"/>
    <cellStyle name="Comma 7 3 3 5 2 2 2" xfId="56352"/>
    <cellStyle name="Comma 7 3 3 5 2 3" xfId="43755"/>
    <cellStyle name="Comma 7 3 3 5 2 4" xfId="33741"/>
    <cellStyle name="Comma 7 3 3 5 3" xfId="10291"/>
    <cellStyle name="Comma 7 3 3 5 3 2" xfId="22912"/>
    <cellStyle name="Comma 7 3 3 5 3 2 2" xfId="58128"/>
    <cellStyle name="Comma 7 3 3 5 3 3" xfId="45531"/>
    <cellStyle name="Comma 7 3 3 5 3 4" xfId="35517"/>
    <cellStyle name="Comma 7 3 3 5 4" xfId="12087"/>
    <cellStyle name="Comma 7 3 3 5 4 2" xfId="24688"/>
    <cellStyle name="Comma 7 3 3 5 4 2 2" xfId="59904"/>
    <cellStyle name="Comma 7 3 3 5 4 3" xfId="47307"/>
    <cellStyle name="Comma 7 3 3 5 4 4" xfId="37293"/>
    <cellStyle name="Comma 7 3 3 5 5" xfId="16452"/>
    <cellStyle name="Comma 7 3 3 5 5 2" xfId="51668"/>
    <cellStyle name="Comma 7 3 3 5 5 3" xfId="29057"/>
    <cellStyle name="Comma 7 3 3 5 6" xfId="14674"/>
    <cellStyle name="Comma 7 3 3 5 6 2" xfId="49892"/>
    <cellStyle name="Comma 7 3 3 5 7" xfId="39071"/>
    <cellStyle name="Comma 7 3 3 5 8" xfId="27281"/>
    <cellStyle name="Comma 7 3 3 6" xfId="4127"/>
    <cellStyle name="Comma 7 3 3 6 2" xfId="16774"/>
    <cellStyle name="Comma 7 3 3 6 2 2" xfId="51990"/>
    <cellStyle name="Comma 7 3 3 6 2 3" xfId="29379"/>
    <cellStyle name="Comma 7 3 3 6 3" xfId="13220"/>
    <cellStyle name="Comma 7 3 3 6 3 2" xfId="48438"/>
    <cellStyle name="Comma 7 3 3 6 4" xfId="39393"/>
    <cellStyle name="Comma 7 3 3 6 5" xfId="25827"/>
    <cellStyle name="Comma 7 3 3 7" xfId="5597"/>
    <cellStyle name="Comma 7 3 3 7 2" xfId="18228"/>
    <cellStyle name="Comma 7 3 3 7 2 2" xfId="53444"/>
    <cellStyle name="Comma 7 3 3 7 3" xfId="40847"/>
    <cellStyle name="Comma 7 3 3 7 4" xfId="30833"/>
    <cellStyle name="Comma 7 3 3 8" xfId="7056"/>
    <cellStyle name="Comma 7 3 3 8 2" xfId="19682"/>
    <cellStyle name="Comma 7 3 3 8 2 2" xfId="54898"/>
    <cellStyle name="Comma 7 3 3 8 3" xfId="42301"/>
    <cellStyle name="Comma 7 3 3 8 4" xfId="32287"/>
    <cellStyle name="Comma 7 3 3 9" xfId="8837"/>
    <cellStyle name="Comma 7 3 3 9 2" xfId="21458"/>
    <cellStyle name="Comma 7 3 3 9 2 2" xfId="56674"/>
    <cellStyle name="Comma 7 3 3 9 3" xfId="44077"/>
    <cellStyle name="Comma 7 3 3 9 4" xfId="34063"/>
    <cellStyle name="Comma 7 3 4" xfId="2963"/>
    <cellStyle name="Comma 7 3 4 10" xfId="25343"/>
    <cellStyle name="Comma 7 3 4 11" xfId="60878"/>
    <cellStyle name="Comma 7 3 4 2" xfId="4774"/>
    <cellStyle name="Comma 7 3 4 2 2" xfId="17421"/>
    <cellStyle name="Comma 7 3 4 2 2 2" xfId="52637"/>
    <cellStyle name="Comma 7 3 4 2 2 3" xfId="30026"/>
    <cellStyle name="Comma 7 3 4 2 3" xfId="13867"/>
    <cellStyle name="Comma 7 3 4 2 3 2" xfId="49085"/>
    <cellStyle name="Comma 7 3 4 2 4" xfId="40040"/>
    <cellStyle name="Comma 7 3 4 2 5" xfId="26474"/>
    <cellStyle name="Comma 7 3 4 3" xfId="6244"/>
    <cellStyle name="Comma 7 3 4 3 2" xfId="18875"/>
    <cellStyle name="Comma 7 3 4 3 2 2" xfId="54091"/>
    <cellStyle name="Comma 7 3 4 3 3" xfId="41494"/>
    <cellStyle name="Comma 7 3 4 3 4" xfId="31480"/>
    <cellStyle name="Comma 7 3 4 4" xfId="7703"/>
    <cellStyle name="Comma 7 3 4 4 2" xfId="20329"/>
    <cellStyle name="Comma 7 3 4 4 2 2" xfId="55545"/>
    <cellStyle name="Comma 7 3 4 4 3" xfId="42948"/>
    <cellStyle name="Comma 7 3 4 4 4" xfId="32934"/>
    <cellStyle name="Comma 7 3 4 5" xfId="9484"/>
    <cellStyle name="Comma 7 3 4 5 2" xfId="22105"/>
    <cellStyle name="Comma 7 3 4 5 2 2" xfId="57321"/>
    <cellStyle name="Comma 7 3 4 5 3" xfId="44724"/>
    <cellStyle name="Comma 7 3 4 5 4" xfId="34710"/>
    <cellStyle name="Comma 7 3 4 6" xfId="11278"/>
    <cellStyle name="Comma 7 3 4 6 2" xfId="23881"/>
    <cellStyle name="Comma 7 3 4 6 2 2" xfId="59097"/>
    <cellStyle name="Comma 7 3 4 6 3" xfId="46500"/>
    <cellStyle name="Comma 7 3 4 6 4" xfId="36486"/>
    <cellStyle name="Comma 7 3 4 7" xfId="15645"/>
    <cellStyle name="Comma 7 3 4 7 2" xfId="50861"/>
    <cellStyle name="Comma 7 3 4 7 3" xfId="28250"/>
    <cellStyle name="Comma 7 3 4 8" xfId="12736"/>
    <cellStyle name="Comma 7 3 4 8 2" xfId="47954"/>
    <cellStyle name="Comma 7 3 4 9" xfId="38264"/>
    <cellStyle name="Comma 7 3 5" xfId="2796"/>
    <cellStyle name="Comma 7 3 5 10" xfId="25188"/>
    <cellStyle name="Comma 7 3 5 11" xfId="60723"/>
    <cellStyle name="Comma 7 3 5 2" xfId="4619"/>
    <cellStyle name="Comma 7 3 5 2 2" xfId="17266"/>
    <cellStyle name="Comma 7 3 5 2 2 2" xfId="52482"/>
    <cellStyle name="Comma 7 3 5 2 2 3" xfId="29871"/>
    <cellStyle name="Comma 7 3 5 2 3" xfId="13712"/>
    <cellStyle name="Comma 7 3 5 2 3 2" xfId="48930"/>
    <cellStyle name="Comma 7 3 5 2 4" xfId="39885"/>
    <cellStyle name="Comma 7 3 5 2 5" xfId="26319"/>
    <cellStyle name="Comma 7 3 5 3" xfId="6089"/>
    <cellStyle name="Comma 7 3 5 3 2" xfId="18720"/>
    <cellStyle name="Comma 7 3 5 3 2 2" xfId="53936"/>
    <cellStyle name="Comma 7 3 5 3 3" xfId="41339"/>
    <cellStyle name="Comma 7 3 5 3 4" xfId="31325"/>
    <cellStyle name="Comma 7 3 5 4" xfId="7548"/>
    <cellStyle name="Comma 7 3 5 4 2" xfId="20174"/>
    <cellStyle name="Comma 7 3 5 4 2 2" xfId="55390"/>
    <cellStyle name="Comma 7 3 5 4 3" xfId="42793"/>
    <cellStyle name="Comma 7 3 5 4 4" xfId="32779"/>
    <cellStyle name="Comma 7 3 5 5" xfId="9329"/>
    <cellStyle name="Comma 7 3 5 5 2" xfId="21950"/>
    <cellStyle name="Comma 7 3 5 5 2 2" xfId="57166"/>
    <cellStyle name="Comma 7 3 5 5 3" xfId="44569"/>
    <cellStyle name="Comma 7 3 5 5 4" xfId="34555"/>
    <cellStyle name="Comma 7 3 5 6" xfId="11123"/>
    <cellStyle name="Comma 7 3 5 6 2" xfId="23726"/>
    <cellStyle name="Comma 7 3 5 6 2 2" xfId="58942"/>
    <cellStyle name="Comma 7 3 5 6 3" xfId="46345"/>
    <cellStyle name="Comma 7 3 5 6 4" xfId="36331"/>
    <cellStyle name="Comma 7 3 5 7" xfId="15490"/>
    <cellStyle name="Comma 7 3 5 7 2" xfId="50706"/>
    <cellStyle name="Comma 7 3 5 7 3" xfId="28095"/>
    <cellStyle name="Comma 7 3 5 8" xfId="12581"/>
    <cellStyle name="Comma 7 3 5 8 2" xfId="47799"/>
    <cellStyle name="Comma 7 3 5 9" xfId="38109"/>
    <cellStyle name="Comma 7 3 6" xfId="3310"/>
    <cellStyle name="Comma 7 3 6 10" xfId="26806"/>
    <cellStyle name="Comma 7 3 6 11" xfId="61210"/>
    <cellStyle name="Comma 7 3 6 2" xfId="5106"/>
    <cellStyle name="Comma 7 3 6 2 2" xfId="17753"/>
    <cellStyle name="Comma 7 3 6 2 2 2" xfId="52969"/>
    <cellStyle name="Comma 7 3 6 2 3" xfId="40372"/>
    <cellStyle name="Comma 7 3 6 2 4" xfId="30358"/>
    <cellStyle name="Comma 7 3 6 3" xfId="6576"/>
    <cellStyle name="Comma 7 3 6 3 2" xfId="19207"/>
    <cellStyle name="Comma 7 3 6 3 2 2" xfId="54423"/>
    <cellStyle name="Comma 7 3 6 3 3" xfId="41826"/>
    <cellStyle name="Comma 7 3 6 3 4" xfId="31812"/>
    <cellStyle name="Comma 7 3 6 4" xfId="8035"/>
    <cellStyle name="Comma 7 3 6 4 2" xfId="20661"/>
    <cellStyle name="Comma 7 3 6 4 2 2" xfId="55877"/>
    <cellStyle name="Comma 7 3 6 4 3" xfId="43280"/>
    <cellStyle name="Comma 7 3 6 4 4" xfId="33266"/>
    <cellStyle name="Comma 7 3 6 5" xfId="9816"/>
    <cellStyle name="Comma 7 3 6 5 2" xfId="22437"/>
    <cellStyle name="Comma 7 3 6 5 2 2" xfId="57653"/>
    <cellStyle name="Comma 7 3 6 5 3" xfId="45056"/>
    <cellStyle name="Comma 7 3 6 5 4" xfId="35042"/>
    <cellStyle name="Comma 7 3 6 6" xfId="11610"/>
    <cellStyle name="Comma 7 3 6 6 2" xfId="24213"/>
    <cellStyle name="Comma 7 3 6 6 2 2" xfId="59429"/>
    <cellStyle name="Comma 7 3 6 6 3" xfId="46832"/>
    <cellStyle name="Comma 7 3 6 6 4" xfId="36818"/>
    <cellStyle name="Comma 7 3 6 7" xfId="15977"/>
    <cellStyle name="Comma 7 3 6 7 2" xfId="51193"/>
    <cellStyle name="Comma 7 3 6 7 3" xfId="28582"/>
    <cellStyle name="Comma 7 3 6 8" xfId="14199"/>
    <cellStyle name="Comma 7 3 6 8 2" xfId="49417"/>
    <cellStyle name="Comma 7 3 6 9" xfId="38596"/>
    <cellStyle name="Comma 7 3 7" xfId="2466"/>
    <cellStyle name="Comma 7 3 7 10" xfId="25997"/>
    <cellStyle name="Comma 7 3 7 11" xfId="60401"/>
    <cellStyle name="Comma 7 3 7 2" xfId="4297"/>
    <cellStyle name="Comma 7 3 7 2 2" xfId="16944"/>
    <cellStyle name="Comma 7 3 7 2 2 2" xfId="52160"/>
    <cellStyle name="Comma 7 3 7 2 3" xfId="39563"/>
    <cellStyle name="Comma 7 3 7 2 4" xfId="29549"/>
    <cellStyle name="Comma 7 3 7 3" xfId="5767"/>
    <cellStyle name="Comma 7 3 7 3 2" xfId="18398"/>
    <cellStyle name="Comma 7 3 7 3 2 2" xfId="53614"/>
    <cellStyle name="Comma 7 3 7 3 3" xfId="41017"/>
    <cellStyle name="Comma 7 3 7 3 4" xfId="31003"/>
    <cellStyle name="Comma 7 3 7 4" xfId="7226"/>
    <cellStyle name="Comma 7 3 7 4 2" xfId="19852"/>
    <cellStyle name="Comma 7 3 7 4 2 2" xfId="55068"/>
    <cellStyle name="Comma 7 3 7 4 3" xfId="42471"/>
    <cellStyle name="Comma 7 3 7 4 4" xfId="32457"/>
    <cellStyle name="Comma 7 3 7 5" xfId="9007"/>
    <cellStyle name="Comma 7 3 7 5 2" xfId="21628"/>
    <cellStyle name="Comma 7 3 7 5 2 2" xfId="56844"/>
    <cellStyle name="Comma 7 3 7 5 3" xfId="44247"/>
    <cellStyle name="Comma 7 3 7 5 4" xfId="34233"/>
    <cellStyle name="Comma 7 3 7 6" xfId="10801"/>
    <cellStyle name="Comma 7 3 7 6 2" xfId="23404"/>
    <cellStyle name="Comma 7 3 7 6 2 2" xfId="58620"/>
    <cellStyle name="Comma 7 3 7 6 3" xfId="46023"/>
    <cellStyle name="Comma 7 3 7 6 4" xfId="36009"/>
    <cellStyle name="Comma 7 3 7 7" xfId="15168"/>
    <cellStyle name="Comma 7 3 7 7 2" xfId="50384"/>
    <cellStyle name="Comma 7 3 7 7 3" xfId="27773"/>
    <cellStyle name="Comma 7 3 7 8" xfId="13390"/>
    <cellStyle name="Comma 7 3 7 8 2" xfId="48608"/>
    <cellStyle name="Comma 7 3 7 9" xfId="37787"/>
    <cellStyle name="Comma 7 3 8" xfId="3634"/>
    <cellStyle name="Comma 7 3 8 2" xfId="8358"/>
    <cellStyle name="Comma 7 3 8 2 2" xfId="20984"/>
    <cellStyle name="Comma 7 3 8 2 2 2" xfId="56200"/>
    <cellStyle name="Comma 7 3 8 2 3" xfId="43603"/>
    <cellStyle name="Comma 7 3 8 2 4" xfId="33589"/>
    <cellStyle name="Comma 7 3 8 3" xfId="10139"/>
    <cellStyle name="Comma 7 3 8 3 2" xfId="22760"/>
    <cellStyle name="Comma 7 3 8 3 2 2" xfId="57976"/>
    <cellStyle name="Comma 7 3 8 3 3" xfId="45379"/>
    <cellStyle name="Comma 7 3 8 3 4" xfId="35365"/>
    <cellStyle name="Comma 7 3 8 4" xfId="11935"/>
    <cellStyle name="Comma 7 3 8 4 2" xfId="24536"/>
    <cellStyle name="Comma 7 3 8 4 2 2" xfId="59752"/>
    <cellStyle name="Comma 7 3 8 4 3" xfId="47155"/>
    <cellStyle name="Comma 7 3 8 4 4" xfId="37141"/>
    <cellStyle name="Comma 7 3 8 5" xfId="16300"/>
    <cellStyle name="Comma 7 3 8 5 2" xfId="51516"/>
    <cellStyle name="Comma 7 3 8 5 3" xfId="28905"/>
    <cellStyle name="Comma 7 3 8 6" xfId="14522"/>
    <cellStyle name="Comma 7 3 8 6 2" xfId="49740"/>
    <cellStyle name="Comma 7 3 8 7" xfId="38919"/>
    <cellStyle name="Comma 7 3 8 8" xfId="27129"/>
    <cellStyle name="Comma 7 3 9" xfId="3963"/>
    <cellStyle name="Comma 7 3 9 2" xfId="16622"/>
    <cellStyle name="Comma 7 3 9 2 2" xfId="51838"/>
    <cellStyle name="Comma 7 3 9 2 3" xfId="29227"/>
    <cellStyle name="Comma 7 3 9 3" xfId="13068"/>
    <cellStyle name="Comma 7 3 9 3 2" xfId="48286"/>
    <cellStyle name="Comma 7 3 9 4" xfId="39241"/>
    <cellStyle name="Comma 7 3 9 5" xfId="25675"/>
    <cellStyle name="Comma 7 4" xfId="384"/>
    <cellStyle name="Comma 8" xfId="19"/>
    <cellStyle name="Comma 8 2" xfId="385"/>
    <cellStyle name="Comma 8 2 2" xfId="1604"/>
    <cellStyle name="Comma 8 3" xfId="386"/>
    <cellStyle name="Comma 8 3 2" xfId="387"/>
    <cellStyle name="Comma 8 3 2 2" xfId="1606"/>
    <cellStyle name="Comma 8 3 3" xfId="388"/>
    <cellStyle name="Comma 8 3 3 2" xfId="389"/>
    <cellStyle name="Comma 8 3 3 2 2" xfId="1608"/>
    <cellStyle name="Comma 8 3 3 3" xfId="390"/>
    <cellStyle name="Comma 8 3 3 3 2" xfId="391"/>
    <cellStyle name="Comma 8 3 3 3 2 2" xfId="1610"/>
    <cellStyle name="Comma 8 3 3 3 3" xfId="1609"/>
    <cellStyle name="Comma 8 3 3 4" xfId="392"/>
    <cellStyle name="Comma 8 3 3 4 2" xfId="393"/>
    <cellStyle name="Comma 8 3 3 4 2 2" xfId="1612"/>
    <cellStyle name="Comma 8 3 3 4 3" xfId="394"/>
    <cellStyle name="Comma 8 3 3 4 3 2" xfId="1613"/>
    <cellStyle name="Comma 8 3 3 4 4" xfId="395"/>
    <cellStyle name="Comma 8 3 3 4 4 2" xfId="396"/>
    <cellStyle name="Comma 8 3 3 4 4 2 2" xfId="397"/>
    <cellStyle name="Comma 8 3 3 4 4 2 2 2" xfId="1616"/>
    <cellStyle name="Comma 8 3 3 4 4 2 3" xfId="398"/>
    <cellStyle name="Comma 8 3 3 4 4 2 3 2" xfId="399"/>
    <cellStyle name="Comma 8 3 3 4 4 2 3 2 2" xfId="1618"/>
    <cellStyle name="Comma 8 3 3 4 4 2 3 3" xfId="400"/>
    <cellStyle name="Comma 8 3 3 4 4 2 3 3 2" xfId="401"/>
    <cellStyle name="Comma 8 3 3 4 4 2 3 3 2 2" xfId="1620"/>
    <cellStyle name="Comma 8 3 3 4 4 2 3 3 3" xfId="1619"/>
    <cellStyle name="Comma 8 3 3 4 4 2 3 4" xfId="1617"/>
    <cellStyle name="Comma 8 3 3 4 4 2 4" xfId="1615"/>
    <cellStyle name="Comma 8 3 3 4 4 3" xfId="402"/>
    <cellStyle name="Comma 8 3 3 4 4 3 2" xfId="1621"/>
    <cellStyle name="Comma 8 3 3 4 4 4" xfId="403"/>
    <cellStyle name="Comma 8 3 3 4 4 4 2" xfId="404"/>
    <cellStyle name="Comma 8 3 3 4 4 4 2 2" xfId="1623"/>
    <cellStyle name="Comma 8 3 3 4 4 4 3" xfId="405"/>
    <cellStyle name="Comma 8 3 3 4 4 4 3 2" xfId="406"/>
    <cellStyle name="Comma 8 3 3 4 4 4 3 2 2" xfId="1625"/>
    <cellStyle name="Comma 8 3 3 4 4 4 3 3" xfId="1624"/>
    <cellStyle name="Comma 8 3 3 4 4 4 4" xfId="1622"/>
    <cellStyle name="Comma 8 3 3 4 4 5" xfId="1614"/>
    <cellStyle name="Comma 8 3 3 4 5" xfId="1611"/>
    <cellStyle name="Comma 8 3 3 5" xfId="1607"/>
    <cellStyle name="Comma 8 3 4" xfId="407"/>
    <cellStyle name="Comma 8 3 4 2" xfId="408"/>
    <cellStyle name="Comma 8 3 4 2 2" xfId="1627"/>
    <cellStyle name="Comma 8 3 4 3" xfId="1626"/>
    <cellStyle name="Comma 8 3 5" xfId="409"/>
    <cellStyle name="Comma 8 3 5 2" xfId="410"/>
    <cellStyle name="Comma 8 3 5 2 2" xfId="1629"/>
    <cellStyle name="Comma 8 3 5 3" xfId="411"/>
    <cellStyle name="Comma 8 3 5 3 2" xfId="1630"/>
    <cellStyle name="Comma 8 3 5 4" xfId="412"/>
    <cellStyle name="Comma 8 3 5 4 2" xfId="413"/>
    <cellStyle name="Comma 8 3 5 4 2 2" xfId="414"/>
    <cellStyle name="Comma 8 3 5 4 2 2 2" xfId="1633"/>
    <cellStyle name="Comma 8 3 5 4 2 3" xfId="415"/>
    <cellStyle name="Comma 8 3 5 4 2 3 2" xfId="416"/>
    <cellStyle name="Comma 8 3 5 4 2 3 2 2" xfId="1635"/>
    <cellStyle name="Comma 8 3 5 4 2 3 3" xfId="417"/>
    <cellStyle name="Comma 8 3 5 4 2 3 3 2" xfId="418"/>
    <cellStyle name="Comma 8 3 5 4 2 3 3 2 2" xfId="1637"/>
    <cellStyle name="Comma 8 3 5 4 2 3 3 3" xfId="1636"/>
    <cellStyle name="Comma 8 3 5 4 2 3 4" xfId="1634"/>
    <cellStyle name="Comma 8 3 5 4 2 4" xfId="1632"/>
    <cellStyle name="Comma 8 3 5 4 3" xfId="419"/>
    <cellStyle name="Comma 8 3 5 4 3 2" xfId="1638"/>
    <cellStyle name="Comma 8 3 5 4 4" xfId="420"/>
    <cellStyle name="Comma 8 3 5 4 4 2" xfId="421"/>
    <cellStyle name="Comma 8 3 5 4 4 2 2" xfId="1640"/>
    <cellStyle name="Comma 8 3 5 4 4 3" xfId="422"/>
    <cellStyle name="Comma 8 3 5 4 4 3 2" xfId="423"/>
    <cellStyle name="Comma 8 3 5 4 4 3 2 2" xfId="1642"/>
    <cellStyle name="Comma 8 3 5 4 4 3 3" xfId="1641"/>
    <cellStyle name="Comma 8 3 5 4 4 4" xfId="1639"/>
    <cellStyle name="Comma 8 3 5 4 5" xfId="1631"/>
    <cellStyle name="Comma 8 3 5 5" xfId="1628"/>
    <cellStyle name="Comma 8 3 6" xfId="1605"/>
    <cellStyle name="Comma 8 4" xfId="424"/>
    <cellStyle name="Comma 8 4 2" xfId="425"/>
    <cellStyle name="Comma 8 4 2 2" xfId="1644"/>
    <cellStyle name="Comma 8 4 3" xfId="426"/>
    <cellStyle name="Comma 8 4 3 2" xfId="427"/>
    <cellStyle name="Comma 8 4 3 2 2" xfId="1646"/>
    <cellStyle name="Comma 8 4 3 3" xfId="1645"/>
    <cellStyle name="Comma 8 4 4" xfId="428"/>
    <cellStyle name="Comma 8 4 4 2" xfId="429"/>
    <cellStyle name="Comma 8 4 4 2 2" xfId="1648"/>
    <cellStyle name="Comma 8 4 4 3" xfId="430"/>
    <cellStyle name="Comma 8 4 4 3 2" xfId="1649"/>
    <cellStyle name="Comma 8 4 4 4" xfId="431"/>
    <cellStyle name="Comma 8 4 4 4 2" xfId="432"/>
    <cellStyle name="Comma 8 4 4 4 2 2" xfId="433"/>
    <cellStyle name="Comma 8 4 4 4 2 2 2" xfId="1652"/>
    <cellStyle name="Comma 8 4 4 4 2 3" xfId="434"/>
    <cellStyle name="Comma 8 4 4 4 2 3 2" xfId="435"/>
    <cellStyle name="Comma 8 4 4 4 2 3 2 2" xfId="1654"/>
    <cellStyle name="Comma 8 4 4 4 2 3 3" xfId="436"/>
    <cellStyle name="Comma 8 4 4 4 2 3 3 2" xfId="437"/>
    <cellStyle name="Comma 8 4 4 4 2 3 3 2 2" xfId="1656"/>
    <cellStyle name="Comma 8 4 4 4 2 3 3 3" xfId="1655"/>
    <cellStyle name="Comma 8 4 4 4 2 3 4" xfId="1653"/>
    <cellStyle name="Comma 8 4 4 4 2 4" xfId="1651"/>
    <cellStyle name="Comma 8 4 4 4 3" xfId="438"/>
    <cellStyle name="Comma 8 4 4 4 3 2" xfId="1657"/>
    <cellStyle name="Comma 8 4 4 4 4" xfId="439"/>
    <cellStyle name="Comma 8 4 4 4 4 2" xfId="440"/>
    <cellStyle name="Comma 8 4 4 4 4 2 2" xfId="1659"/>
    <cellStyle name="Comma 8 4 4 4 4 3" xfId="441"/>
    <cellStyle name="Comma 8 4 4 4 4 3 2" xfId="442"/>
    <cellStyle name="Comma 8 4 4 4 4 3 2 2" xfId="1661"/>
    <cellStyle name="Comma 8 4 4 4 4 3 3" xfId="1660"/>
    <cellStyle name="Comma 8 4 4 4 4 4" xfId="1658"/>
    <cellStyle name="Comma 8 4 4 4 5" xfId="1650"/>
    <cellStyle name="Comma 8 4 4 5" xfId="1647"/>
    <cellStyle name="Comma 8 4 5" xfId="1643"/>
    <cellStyle name="Comma 8 5" xfId="443"/>
    <cellStyle name="Comma 8 5 2" xfId="444"/>
    <cellStyle name="Comma 8 5 2 2" xfId="1663"/>
    <cellStyle name="Comma 8 5 3" xfId="1662"/>
    <cellStyle name="Comma 8 6" xfId="445"/>
    <cellStyle name="Comma 8 6 2" xfId="446"/>
    <cellStyle name="Comma 8 6 2 2" xfId="1665"/>
    <cellStyle name="Comma 8 6 3" xfId="447"/>
    <cellStyle name="Comma 8 6 3 2" xfId="1666"/>
    <cellStyle name="Comma 8 6 4" xfId="448"/>
    <cellStyle name="Comma 8 6 4 2" xfId="449"/>
    <cellStyle name="Comma 8 6 4 2 2" xfId="450"/>
    <cellStyle name="Comma 8 6 4 2 2 2" xfId="1669"/>
    <cellStyle name="Comma 8 6 4 2 3" xfId="451"/>
    <cellStyle name="Comma 8 6 4 2 3 2" xfId="452"/>
    <cellStyle name="Comma 8 6 4 2 3 2 2" xfId="1671"/>
    <cellStyle name="Comma 8 6 4 2 3 3" xfId="453"/>
    <cellStyle name="Comma 8 6 4 2 3 3 2" xfId="454"/>
    <cellStyle name="Comma 8 6 4 2 3 3 2 2" xfId="1673"/>
    <cellStyle name="Comma 8 6 4 2 3 3 3" xfId="1672"/>
    <cellStyle name="Comma 8 6 4 2 3 4" xfId="1670"/>
    <cellStyle name="Comma 8 6 4 2 4" xfId="1668"/>
    <cellStyle name="Comma 8 6 4 3" xfId="455"/>
    <cellStyle name="Comma 8 6 4 3 2" xfId="1674"/>
    <cellStyle name="Comma 8 6 4 4" xfId="456"/>
    <cellStyle name="Comma 8 6 4 4 2" xfId="457"/>
    <cellStyle name="Comma 8 6 4 4 2 2" xfId="1676"/>
    <cellStyle name="Comma 8 6 4 4 3" xfId="458"/>
    <cellStyle name="Comma 8 6 4 4 3 2" xfId="459"/>
    <cellStyle name="Comma 8 6 4 4 3 2 2" xfId="1678"/>
    <cellStyle name="Comma 8 6 4 4 3 3" xfId="1677"/>
    <cellStyle name="Comma 8 6 4 4 4" xfId="1675"/>
    <cellStyle name="Comma 8 6 4 5" xfId="1667"/>
    <cellStyle name="Comma 8 6 5" xfId="1664"/>
    <cellStyle name="Comma 8 7" xfId="460"/>
    <cellStyle name="Comma 9" xfId="59"/>
    <cellStyle name="Comma 9 2" xfId="461"/>
    <cellStyle name="Comma 9 2 2" xfId="1679"/>
    <cellStyle name="Comma 9 3" xfId="462"/>
    <cellStyle name="Comma 9 3 2" xfId="463"/>
    <cellStyle name="Comma 9 3 2 2" xfId="1681"/>
    <cellStyle name="Comma 9 3 3" xfId="464"/>
    <cellStyle name="Comma 9 3 3 2" xfId="465"/>
    <cellStyle name="Comma 9 3 3 2 2" xfId="1683"/>
    <cellStyle name="Comma 9 3 3 3" xfId="1682"/>
    <cellStyle name="Comma 9 3 4" xfId="466"/>
    <cellStyle name="Comma 9 3 4 2" xfId="467"/>
    <cellStyle name="Comma 9 3 4 2 2" xfId="1685"/>
    <cellStyle name="Comma 9 3 4 3" xfId="468"/>
    <cellStyle name="Comma 9 3 4 3 2" xfId="1686"/>
    <cellStyle name="Comma 9 3 4 4" xfId="469"/>
    <cellStyle name="Comma 9 3 4 4 2" xfId="470"/>
    <cellStyle name="Comma 9 3 4 4 2 2" xfId="471"/>
    <cellStyle name="Comma 9 3 4 4 2 2 2" xfId="1689"/>
    <cellStyle name="Comma 9 3 4 4 2 3" xfId="472"/>
    <cellStyle name="Comma 9 3 4 4 2 3 2" xfId="473"/>
    <cellStyle name="Comma 9 3 4 4 2 3 2 2" xfId="1691"/>
    <cellStyle name="Comma 9 3 4 4 2 3 3" xfId="474"/>
    <cellStyle name="Comma 9 3 4 4 2 3 3 2" xfId="475"/>
    <cellStyle name="Comma 9 3 4 4 2 3 3 2 2" xfId="1693"/>
    <cellStyle name="Comma 9 3 4 4 2 3 3 3" xfId="1692"/>
    <cellStyle name="Comma 9 3 4 4 2 3 4" xfId="1690"/>
    <cellStyle name="Comma 9 3 4 4 2 4" xfId="1688"/>
    <cellStyle name="Comma 9 3 4 4 3" xfId="476"/>
    <cellStyle name="Comma 9 3 4 4 3 2" xfId="1694"/>
    <cellStyle name="Comma 9 3 4 4 4" xfId="477"/>
    <cellStyle name="Comma 9 3 4 4 4 2" xfId="478"/>
    <cellStyle name="Comma 9 3 4 4 4 2 2" xfId="1696"/>
    <cellStyle name="Comma 9 3 4 4 4 3" xfId="479"/>
    <cellStyle name="Comma 9 3 4 4 4 3 2" xfId="480"/>
    <cellStyle name="Comma 9 3 4 4 4 3 2 2" xfId="1698"/>
    <cellStyle name="Comma 9 3 4 4 4 3 3" xfId="1697"/>
    <cellStyle name="Comma 9 3 4 4 4 4" xfId="1695"/>
    <cellStyle name="Comma 9 3 4 4 5" xfId="1687"/>
    <cellStyle name="Comma 9 3 4 5" xfId="1684"/>
    <cellStyle name="Comma 9 3 5" xfId="1680"/>
    <cellStyle name="Comma 9 4" xfId="481"/>
    <cellStyle name="Comma 9 4 2" xfId="482"/>
    <cellStyle name="Comma 9 4 2 2" xfId="1700"/>
    <cellStyle name="Comma 9 4 3" xfId="1699"/>
    <cellStyle name="Comma 9 5" xfId="483"/>
    <cellStyle name="Comma 9 5 2" xfId="484"/>
    <cellStyle name="Comma 9 5 2 2" xfId="1702"/>
    <cellStyle name="Comma 9 5 3" xfId="485"/>
    <cellStyle name="Comma 9 5 3 2" xfId="1703"/>
    <cellStyle name="Comma 9 5 4" xfId="486"/>
    <cellStyle name="Comma 9 5 4 2" xfId="487"/>
    <cellStyle name="Comma 9 5 4 2 2" xfId="488"/>
    <cellStyle name="Comma 9 5 4 2 2 2" xfId="1706"/>
    <cellStyle name="Comma 9 5 4 2 3" xfId="489"/>
    <cellStyle name="Comma 9 5 4 2 3 2" xfId="490"/>
    <cellStyle name="Comma 9 5 4 2 3 2 2" xfId="1708"/>
    <cellStyle name="Comma 9 5 4 2 3 3" xfId="491"/>
    <cellStyle name="Comma 9 5 4 2 3 3 2" xfId="492"/>
    <cellStyle name="Comma 9 5 4 2 3 3 2 2" xfId="1710"/>
    <cellStyle name="Comma 9 5 4 2 3 3 3" xfId="1709"/>
    <cellStyle name="Comma 9 5 4 2 3 4" xfId="1707"/>
    <cellStyle name="Comma 9 5 4 2 4" xfId="1705"/>
    <cellStyle name="Comma 9 5 4 3" xfId="493"/>
    <cellStyle name="Comma 9 5 4 3 2" xfId="1711"/>
    <cellStyle name="Comma 9 5 4 4" xfId="494"/>
    <cellStyle name="Comma 9 5 4 4 2" xfId="495"/>
    <cellStyle name="Comma 9 5 4 4 2 2" xfId="1713"/>
    <cellStyle name="Comma 9 5 4 4 3" xfId="496"/>
    <cellStyle name="Comma 9 5 4 4 3 2" xfId="497"/>
    <cellStyle name="Comma 9 5 4 4 3 2 2" xfId="1715"/>
    <cellStyle name="Comma 9 5 4 4 3 3" xfId="1714"/>
    <cellStyle name="Comma 9 5 4 4 4" xfId="1712"/>
    <cellStyle name="Comma 9 5 4 5" xfId="1704"/>
    <cellStyle name="Comma 9 5 5" xfId="1701"/>
    <cellStyle name="Comma 9 6" xfId="1297"/>
    <cellStyle name="copyvalue" xfId="498"/>
    <cellStyle name="Currency 2" xfId="499"/>
    <cellStyle name="Currency 2 2" xfId="500"/>
    <cellStyle name="Currency 2 3" xfId="501"/>
    <cellStyle name="Currency 2 3 10" xfId="5446"/>
    <cellStyle name="Currency 2 3 10 2" xfId="18077"/>
    <cellStyle name="Currency 2 3 10 2 2" xfId="53293"/>
    <cellStyle name="Currency 2 3 10 3" xfId="40696"/>
    <cellStyle name="Currency 2 3 10 4" xfId="30682"/>
    <cellStyle name="Currency 2 3 11" xfId="6902"/>
    <cellStyle name="Currency 2 3 11 2" xfId="19531"/>
    <cellStyle name="Currency 2 3 11 2 2" xfId="54747"/>
    <cellStyle name="Currency 2 3 11 3" xfId="42150"/>
    <cellStyle name="Currency 2 3 11 4" xfId="32136"/>
    <cellStyle name="Currency 2 3 12" xfId="8684"/>
    <cellStyle name="Currency 2 3 12 2" xfId="21307"/>
    <cellStyle name="Currency 2 3 12 2 2" xfId="56523"/>
    <cellStyle name="Currency 2 3 12 3" xfId="43926"/>
    <cellStyle name="Currency 2 3 12 4" xfId="33912"/>
    <cellStyle name="Currency 2 3 13" xfId="10475"/>
    <cellStyle name="Currency 2 3 13 2" xfId="23086"/>
    <cellStyle name="Currency 2 3 13 2 2" xfId="58302"/>
    <cellStyle name="Currency 2 3 13 3" xfId="45705"/>
    <cellStyle name="Currency 2 3 13 4" xfId="35691"/>
    <cellStyle name="Currency 2 3 14" xfId="14846"/>
    <cellStyle name="Currency 2 3 14 2" xfId="50063"/>
    <cellStyle name="Currency 2 3 14 3" xfId="27452"/>
    <cellStyle name="Currency 2 3 15" xfId="12260"/>
    <cellStyle name="Currency 2 3 15 2" xfId="47478"/>
    <cellStyle name="Currency 2 3 16" xfId="37465"/>
    <cellStyle name="Currency 2 3 17" xfId="24867"/>
    <cellStyle name="Currency 2 3 18" xfId="60080"/>
    <cellStyle name="Currency 2 3 2" xfId="1717"/>
    <cellStyle name="Currency 2 3 2 10" xfId="6976"/>
    <cellStyle name="Currency 2 3 2 10 2" xfId="19603"/>
    <cellStyle name="Currency 2 3 2 10 2 2" xfId="54819"/>
    <cellStyle name="Currency 2 3 2 10 3" xfId="42222"/>
    <cellStyle name="Currency 2 3 2 10 4" xfId="32208"/>
    <cellStyle name="Currency 2 3 2 11" xfId="8757"/>
    <cellStyle name="Currency 2 3 2 11 2" xfId="21379"/>
    <cellStyle name="Currency 2 3 2 11 2 2" xfId="56595"/>
    <cellStyle name="Currency 2 3 2 11 3" xfId="43998"/>
    <cellStyle name="Currency 2 3 2 11 4" xfId="33984"/>
    <cellStyle name="Currency 2 3 2 12" xfId="10476"/>
    <cellStyle name="Currency 2 3 2 12 2" xfId="23087"/>
    <cellStyle name="Currency 2 3 2 12 2 2" xfId="58303"/>
    <cellStyle name="Currency 2 3 2 12 3" xfId="45706"/>
    <cellStyle name="Currency 2 3 2 12 4" xfId="35692"/>
    <cellStyle name="Currency 2 3 2 13" xfId="14918"/>
    <cellStyle name="Currency 2 3 2 13 2" xfId="50135"/>
    <cellStyle name="Currency 2 3 2 13 3" xfId="27524"/>
    <cellStyle name="Currency 2 3 2 14" xfId="12332"/>
    <cellStyle name="Currency 2 3 2 14 2" xfId="47550"/>
    <cellStyle name="Currency 2 3 2 15" xfId="37537"/>
    <cellStyle name="Currency 2 3 2 16" xfId="24939"/>
    <cellStyle name="Currency 2 3 2 17" xfId="60152"/>
    <cellStyle name="Currency 2 3 2 2" xfId="2362"/>
    <cellStyle name="Currency 2 3 2 2 10" xfId="10477"/>
    <cellStyle name="Currency 2 3 2 2 10 2" xfId="23088"/>
    <cellStyle name="Currency 2 3 2 2 10 2 2" xfId="58304"/>
    <cellStyle name="Currency 2 3 2 2 10 3" xfId="45707"/>
    <cellStyle name="Currency 2 3 2 2 10 4" xfId="35693"/>
    <cellStyle name="Currency 2 3 2 2 11" xfId="15073"/>
    <cellStyle name="Currency 2 3 2 2 11 2" xfId="50289"/>
    <cellStyle name="Currency 2 3 2 2 11 3" xfId="27678"/>
    <cellStyle name="Currency 2 3 2 2 12" xfId="12486"/>
    <cellStyle name="Currency 2 3 2 2 12 2" xfId="47704"/>
    <cellStyle name="Currency 2 3 2 2 13" xfId="37692"/>
    <cellStyle name="Currency 2 3 2 2 14" xfId="25093"/>
    <cellStyle name="Currency 2 3 2 2 15" xfId="60306"/>
    <cellStyle name="Currency 2 3 2 2 2" xfId="3208"/>
    <cellStyle name="Currency 2 3 2 2 2 10" xfId="25577"/>
    <cellStyle name="Currency 2 3 2 2 2 11" xfId="61112"/>
    <cellStyle name="Currency 2 3 2 2 2 2" xfId="5008"/>
    <cellStyle name="Currency 2 3 2 2 2 2 2" xfId="17655"/>
    <cellStyle name="Currency 2 3 2 2 2 2 2 2" xfId="52871"/>
    <cellStyle name="Currency 2 3 2 2 2 2 2 3" xfId="30260"/>
    <cellStyle name="Currency 2 3 2 2 2 2 3" xfId="14101"/>
    <cellStyle name="Currency 2 3 2 2 2 2 3 2" xfId="49319"/>
    <cellStyle name="Currency 2 3 2 2 2 2 4" xfId="40274"/>
    <cellStyle name="Currency 2 3 2 2 2 2 5" xfId="26708"/>
    <cellStyle name="Currency 2 3 2 2 2 3" xfId="6478"/>
    <cellStyle name="Currency 2 3 2 2 2 3 2" xfId="19109"/>
    <cellStyle name="Currency 2 3 2 2 2 3 2 2" xfId="54325"/>
    <cellStyle name="Currency 2 3 2 2 2 3 3" xfId="41728"/>
    <cellStyle name="Currency 2 3 2 2 2 3 4" xfId="31714"/>
    <cellStyle name="Currency 2 3 2 2 2 4" xfId="7937"/>
    <cellStyle name="Currency 2 3 2 2 2 4 2" xfId="20563"/>
    <cellStyle name="Currency 2 3 2 2 2 4 2 2" xfId="55779"/>
    <cellStyle name="Currency 2 3 2 2 2 4 3" xfId="43182"/>
    <cellStyle name="Currency 2 3 2 2 2 4 4" xfId="33168"/>
    <cellStyle name="Currency 2 3 2 2 2 5" xfId="9718"/>
    <cellStyle name="Currency 2 3 2 2 2 5 2" xfId="22339"/>
    <cellStyle name="Currency 2 3 2 2 2 5 2 2" xfId="57555"/>
    <cellStyle name="Currency 2 3 2 2 2 5 3" xfId="44958"/>
    <cellStyle name="Currency 2 3 2 2 2 5 4" xfId="34944"/>
    <cellStyle name="Currency 2 3 2 2 2 6" xfId="11512"/>
    <cellStyle name="Currency 2 3 2 2 2 6 2" xfId="24115"/>
    <cellStyle name="Currency 2 3 2 2 2 6 2 2" xfId="59331"/>
    <cellStyle name="Currency 2 3 2 2 2 6 3" xfId="46734"/>
    <cellStyle name="Currency 2 3 2 2 2 6 4" xfId="36720"/>
    <cellStyle name="Currency 2 3 2 2 2 7" xfId="15879"/>
    <cellStyle name="Currency 2 3 2 2 2 7 2" xfId="51095"/>
    <cellStyle name="Currency 2 3 2 2 2 7 3" xfId="28484"/>
    <cellStyle name="Currency 2 3 2 2 2 8" xfId="12970"/>
    <cellStyle name="Currency 2 3 2 2 2 8 2" xfId="48188"/>
    <cellStyle name="Currency 2 3 2 2 2 9" xfId="38498"/>
    <cellStyle name="Currency 2 3 2 2 3" xfId="3537"/>
    <cellStyle name="Currency 2 3 2 2 3 10" xfId="27033"/>
    <cellStyle name="Currency 2 3 2 2 3 11" xfId="61437"/>
    <cellStyle name="Currency 2 3 2 2 3 2" xfId="5333"/>
    <cellStyle name="Currency 2 3 2 2 3 2 2" xfId="17980"/>
    <cellStyle name="Currency 2 3 2 2 3 2 2 2" xfId="53196"/>
    <cellStyle name="Currency 2 3 2 2 3 2 3" xfId="40599"/>
    <cellStyle name="Currency 2 3 2 2 3 2 4" xfId="30585"/>
    <cellStyle name="Currency 2 3 2 2 3 3" xfId="6803"/>
    <cellStyle name="Currency 2 3 2 2 3 3 2" xfId="19434"/>
    <cellStyle name="Currency 2 3 2 2 3 3 2 2" xfId="54650"/>
    <cellStyle name="Currency 2 3 2 2 3 3 3" xfId="42053"/>
    <cellStyle name="Currency 2 3 2 2 3 3 4" xfId="32039"/>
    <cellStyle name="Currency 2 3 2 2 3 4" xfId="8262"/>
    <cellStyle name="Currency 2 3 2 2 3 4 2" xfId="20888"/>
    <cellStyle name="Currency 2 3 2 2 3 4 2 2" xfId="56104"/>
    <cellStyle name="Currency 2 3 2 2 3 4 3" xfId="43507"/>
    <cellStyle name="Currency 2 3 2 2 3 4 4" xfId="33493"/>
    <cellStyle name="Currency 2 3 2 2 3 5" xfId="10043"/>
    <cellStyle name="Currency 2 3 2 2 3 5 2" xfId="22664"/>
    <cellStyle name="Currency 2 3 2 2 3 5 2 2" xfId="57880"/>
    <cellStyle name="Currency 2 3 2 2 3 5 3" xfId="45283"/>
    <cellStyle name="Currency 2 3 2 2 3 5 4" xfId="35269"/>
    <cellStyle name="Currency 2 3 2 2 3 6" xfId="11837"/>
    <cellStyle name="Currency 2 3 2 2 3 6 2" xfId="24440"/>
    <cellStyle name="Currency 2 3 2 2 3 6 2 2" xfId="59656"/>
    <cellStyle name="Currency 2 3 2 2 3 6 3" xfId="47059"/>
    <cellStyle name="Currency 2 3 2 2 3 6 4" xfId="37045"/>
    <cellStyle name="Currency 2 3 2 2 3 7" xfId="16204"/>
    <cellStyle name="Currency 2 3 2 2 3 7 2" xfId="51420"/>
    <cellStyle name="Currency 2 3 2 2 3 7 3" xfId="28809"/>
    <cellStyle name="Currency 2 3 2 2 3 8" xfId="14426"/>
    <cellStyle name="Currency 2 3 2 2 3 8 2" xfId="49644"/>
    <cellStyle name="Currency 2 3 2 2 3 9" xfId="38823"/>
    <cellStyle name="Currency 2 3 2 2 4" xfId="2698"/>
    <cellStyle name="Currency 2 3 2 2 4 10" xfId="26224"/>
    <cellStyle name="Currency 2 3 2 2 4 11" xfId="60628"/>
    <cellStyle name="Currency 2 3 2 2 4 2" xfId="4524"/>
    <cellStyle name="Currency 2 3 2 2 4 2 2" xfId="17171"/>
    <cellStyle name="Currency 2 3 2 2 4 2 2 2" xfId="52387"/>
    <cellStyle name="Currency 2 3 2 2 4 2 3" xfId="39790"/>
    <cellStyle name="Currency 2 3 2 2 4 2 4" xfId="29776"/>
    <cellStyle name="Currency 2 3 2 2 4 3" xfId="5994"/>
    <cellStyle name="Currency 2 3 2 2 4 3 2" xfId="18625"/>
    <cellStyle name="Currency 2 3 2 2 4 3 2 2" xfId="53841"/>
    <cellStyle name="Currency 2 3 2 2 4 3 3" xfId="41244"/>
    <cellStyle name="Currency 2 3 2 2 4 3 4" xfId="31230"/>
    <cellStyle name="Currency 2 3 2 2 4 4" xfId="7453"/>
    <cellStyle name="Currency 2 3 2 2 4 4 2" xfId="20079"/>
    <cellStyle name="Currency 2 3 2 2 4 4 2 2" xfId="55295"/>
    <cellStyle name="Currency 2 3 2 2 4 4 3" xfId="42698"/>
    <cellStyle name="Currency 2 3 2 2 4 4 4" xfId="32684"/>
    <cellStyle name="Currency 2 3 2 2 4 5" xfId="9234"/>
    <cellStyle name="Currency 2 3 2 2 4 5 2" xfId="21855"/>
    <cellStyle name="Currency 2 3 2 2 4 5 2 2" xfId="57071"/>
    <cellStyle name="Currency 2 3 2 2 4 5 3" xfId="44474"/>
    <cellStyle name="Currency 2 3 2 2 4 5 4" xfId="34460"/>
    <cellStyle name="Currency 2 3 2 2 4 6" xfId="11028"/>
    <cellStyle name="Currency 2 3 2 2 4 6 2" xfId="23631"/>
    <cellStyle name="Currency 2 3 2 2 4 6 2 2" xfId="58847"/>
    <cellStyle name="Currency 2 3 2 2 4 6 3" xfId="46250"/>
    <cellStyle name="Currency 2 3 2 2 4 6 4" xfId="36236"/>
    <cellStyle name="Currency 2 3 2 2 4 7" xfId="15395"/>
    <cellStyle name="Currency 2 3 2 2 4 7 2" xfId="50611"/>
    <cellStyle name="Currency 2 3 2 2 4 7 3" xfId="28000"/>
    <cellStyle name="Currency 2 3 2 2 4 8" xfId="13617"/>
    <cellStyle name="Currency 2 3 2 2 4 8 2" xfId="48835"/>
    <cellStyle name="Currency 2 3 2 2 4 9" xfId="38014"/>
    <cellStyle name="Currency 2 3 2 2 5" xfId="3862"/>
    <cellStyle name="Currency 2 3 2 2 5 2" xfId="8585"/>
    <cellStyle name="Currency 2 3 2 2 5 2 2" xfId="21211"/>
    <cellStyle name="Currency 2 3 2 2 5 2 2 2" xfId="56427"/>
    <cellStyle name="Currency 2 3 2 2 5 2 3" xfId="43830"/>
    <cellStyle name="Currency 2 3 2 2 5 2 4" xfId="33816"/>
    <cellStyle name="Currency 2 3 2 2 5 3" xfId="10366"/>
    <cellStyle name="Currency 2 3 2 2 5 3 2" xfId="22987"/>
    <cellStyle name="Currency 2 3 2 2 5 3 2 2" xfId="58203"/>
    <cellStyle name="Currency 2 3 2 2 5 3 3" xfId="45606"/>
    <cellStyle name="Currency 2 3 2 2 5 3 4" xfId="35592"/>
    <cellStyle name="Currency 2 3 2 2 5 4" xfId="12162"/>
    <cellStyle name="Currency 2 3 2 2 5 4 2" xfId="24763"/>
    <cellStyle name="Currency 2 3 2 2 5 4 2 2" xfId="59979"/>
    <cellStyle name="Currency 2 3 2 2 5 4 3" xfId="47382"/>
    <cellStyle name="Currency 2 3 2 2 5 4 4" xfId="37368"/>
    <cellStyle name="Currency 2 3 2 2 5 5" xfId="16527"/>
    <cellStyle name="Currency 2 3 2 2 5 5 2" xfId="51743"/>
    <cellStyle name="Currency 2 3 2 2 5 5 3" xfId="29132"/>
    <cellStyle name="Currency 2 3 2 2 5 6" xfId="14749"/>
    <cellStyle name="Currency 2 3 2 2 5 6 2" xfId="49967"/>
    <cellStyle name="Currency 2 3 2 2 5 7" xfId="39146"/>
    <cellStyle name="Currency 2 3 2 2 5 8" xfId="27356"/>
    <cellStyle name="Currency 2 3 2 2 6" xfId="4202"/>
    <cellStyle name="Currency 2 3 2 2 6 2" xfId="16849"/>
    <cellStyle name="Currency 2 3 2 2 6 2 2" xfId="52065"/>
    <cellStyle name="Currency 2 3 2 2 6 2 3" xfId="29454"/>
    <cellStyle name="Currency 2 3 2 2 6 3" xfId="13295"/>
    <cellStyle name="Currency 2 3 2 2 6 3 2" xfId="48513"/>
    <cellStyle name="Currency 2 3 2 2 6 4" xfId="39468"/>
    <cellStyle name="Currency 2 3 2 2 6 5" xfId="25902"/>
    <cellStyle name="Currency 2 3 2 2 7" xfId="5672"/>
    <cellStyle name="Currency 2 3 2 2 7 2" xfId="18303"/>
    <cellStyle name="Currency 2 3 2 2 7 2 2" xfId="53519"/>
    <cellStyle name="Currency 2 3 2 2 7 3" xfId="40922"/>
    <cellStyle name="Currency 2 3 2 2 7 4" xfId="30908"/>
    <cellStyle name="Currency 2 3 2 2 8" xfId="7131"/>
    <cellStyle name="Currency 2 3 2 2 8 2" xfId="19757"/>
    <cellStyle name="Currency 2 3 2 2 8 2 2" xfId="54973"/>
    <cellStyle name="Currency 2 3 2 2 8 3" xfId="42376"/>
    <cellStyle name="Currency 2 3 2 2 8 4" xfId="32362"/>
    <cellStyle name="Currency 2 3 2 2 9" xfId="8912"/>
    <cellStyle name="Currency 2 3 2 2 9 2" xfId="21533"/>
    <cellStyle name="Currency 2 3 2 2 9 2 2" xfId="56749"/>
    <cellStyle name="Currency 2 3 2 2 9 3" xfId="44152"/>
    <cellStyle name="Currency 2 3 2 2 9 4" xfId="34138"/>
    <cellStyle name="Currency 2 3 2 3" xfId="3048"/>
    <cellStyle name="Currency 2 3 2 3 10" xfId="25420"/>
    <cellStyle name="Currency 2 3 2 3 11" xfId="60955"/>
    <cellStyle name="Currency 2 3 2 3 2" xfId="4851"/>
    <cellStyle name="Currency 2 3 2 3 2 2" xfId="17498"/>
    <cellStyle name="Currency 2 3 2 3 2 2 2" xfId="52714"/>
    <cellStyle name="Currency 2 3 2 3 2 2 3" xfId="30103"/>
    <cellStyle name="Currency 2 3 2 3 2 3" xfId="13944"/>
    <cellStyle name="Currency 2 3 2 3 2 3 2" xfId="49162"/>
    <cellStyle name="Currency 2 3 2 3 2 4" xfId="40117"/>
    <cellStyle name="Currency 2 3 2 3 2 5" xfId="26551"/>
    <cellStyle name="Currency 2 3 2 3 3" xfId="6321"/>
    <cellStyle name="Currency 2 3 2 3 3 2" xfId="18952"/>
    <cellStyle name="Currency 2 3 2 3 3 2 2" xfId="54168"/>
    <cellStyle name="Currency 2 3 2 3 3 3" xfId="41571"/>
    <cellStyle name="Currency 2 3 2 3 3 4" xfId="31557"/>
    <cellStyle name="Currency 2 3 2 3 4" xfId="7780"/>
    <cellStyle name="Currency 2 3 2 3 4 2" xfId="20406"/>
    <cellStyle name="Currency 2 3 2 3 4 2 2" xfId="55622"/>
    <cellStyle name="Currency 2 3 2 3 4 3" xfId="43025"/>
    <cellStyle name="Currency 2 3 2 3 4 4" xfId="33011"/>
    <cellStyle name="Currency 2 3 2 3 5" xfId="9561"/>
    <cellStyle name="Currency 2 3 2 3 5 2" xfId="22182"/>
    <cellStyle name="Currency 2 3 2 3 5 2 2" xfId="57398"/>
    <cellStyle name="Currency 2 3 2 3 5 3" xfId="44801"/>
    <cellStyle name="Currency 2 3 2 3 5 4" xfId="34787"/>
    <cellStyle name="Currency 2 3 2 3 6" xfId="11355"/>
    <cellStyle name="Currency 2 3 2 3 6 2" xfId="23958"/>
    <cellStyle name="Currency 2 3 2 3 6 2 2" xfId="59174"/>
    <cellStyle name="Currency 2 3 2 3 6 3" xfId="46577"/>
    <cellStyle name="Currency 2 3 2 3 6 4" xfId="36563"/>
    <cellStyle name="Currency 2 3 2 3 7" xfId="15722"/>
    <cellStyle name="Currency 2 3 2 3 7 2" xfId="50938"/>
    <cellStyle name="Currency 2 3 2 3 7 3" xfId="28327"/>
    <cellStyle name="Currency 2 3 2 3 8" xfId="12813"/>
    <cellStyle name="Currency 2 3 2 3 8 2" xfId="48031"/>
    <cellStyle name="Currency 2 3 2 3 9" xfId="38341"/>
    <cellStyle name="Currency 2 3 2 4" xfId="2874"/>
    <cellStyle name="Currency 2 3 2 4 10" xfId="25261"/>
    <cellStyle name="Currency 2 3 2 4 11" xfId="60796"/>
    <cellStyle name="Currency 2 3 2 4 2" xfId="4692"/>
    <cellStyle name="Currency 2 3 2 4 2 2" xfId="17339"/>
    <cellStyle name="Currency 2 3 2 4 2 2 2" xfId="52555"/>
    <cellStyle name="Currency 2 3 2 4 2 2 3" xfId="29944"/>
    <cellStyle name="Currency 2 3 2 4 2 3" xfId="13785"/>
    <cellStyle name="Currency 2 3 2 4 2 3 2" xfId="49003"/>
    <cellStyle name="Currency 2 3 2 4 2 4" xfId="39958"/>
    <cellStyle name="Currency 2 3 2 4 2 5" xfId="26392"/>
    <cellStyle name="Currency 2 3 2 4 3" xfId="6162"/>
    <cellStyle name="Currency 2 3 2 4 3 2" xfId="18793"/>
    <cellStyle name="Currency 2 3 2 4 3 2 2" xfId="54009"/>
    <cellStyle name="Currency 2 3 2 4 3 3" xfId="41412"/>
    <cellStyle name="Currency 2 3 2 4 3 4" xfId="31398"/>
    <cellStyle name="Currency 2 3 2 4 4" xfId="7621"/>
    <cellStyle name="Currency 2 3 2 4 4 2" xfId="20247"/>
    <cellStyle name="Currency 2 3 2 4 4 2 2" xfId="55463"/>
    <cellStyle name="Currency 2 3 2 4 4 3" xfId="42866"/>
    <cellStyle name="Currency 2 3 2 4 4 4" xfId="32852"/>
    <cellStyle name="Currency 2 3 2 4 5" xfId="9402"/>
    <cellStyle name="Currency 2 3 2 4 5 2" xfId="22023"/>
    <cellStyle name="Currency 2 3 2 4 5 2 2" xfId="57239"/>
    <cellStyle name="Currency 2 3 2 4 5 3" xfId="44642"/>
    <cellStyle name="Currency 2 3 2 4 5 4" xfId="34628"/>
    <cellStyle name="Currency 2 3 2 4 6" xfId="11196"/>
    <cellStyle name="Currency 2 3 2 4 6 2" xfId="23799"/>
    <cellStyle name="Currency 2 3 2 4 6 2 2" xfId="59015"/>
    <cellStyle name="Currency 2 3 2 4 6 3" xfId="46418"/>
    <cellStyle name="Currency 2 3 2 4 6 4" xfId="36404"/>
    <cellStyle name="Currency 2 3 2 4 7" xfId="15563"/>
    <cellStyle name="Currency 2 3 2 4 7 2" xfId="50779"/>
    <cellStyle name="Currency 2 3 2 4 7 3" xfId="28168"/>
    <cellStyle name="Currency 2 3 2 4 8" xfId="12654"/>
    <cellStyle name="Currency 2 3 2 4 8 2" xfId="47872"/>
    <cellStyle name="Currency 2 3 2 4 9" xfId="38182"/>
    <cellStyle name="Currency 2 3 2 5" xfId="3383"/>
    <cellStyle name="Currency 2 3 2 5 10" xfId="26879"/>
    <cellStyle name="Currency 2 3 2 5 11" xfId="61283"/>
    <cellStyle name="Currency 2 3 2 5 2" xfId="5179"/>
    <cellStyle name="Currency 2 3 2 5 2 2" xfId="17826"/>
    <cellStyle name="Currency 2 3 2 5 2 2 2" xfId="53042"/>
    <cellStyle name="Currency 2 3 2 5 2 3" xfId="40445"/>
    <cellStyle name="Currency 2 3 2 5 2 4" xfId="30431"/>
    <cellStyle name="Currency 2 3 2 5 3" xfId="6649"/>
    <cellStyle name="Currency 2 3 2 5 3 2" xfId="19280"/>
    <cellStyle name="Currency 2 3 2 5 3 2 2" xfId="54496"/>
    <cellStyle name="Currency 2 3 2 5 3 3" xfId="41899"/>
    <cellStyle name="Currency 2 3 2 5 3 4" xfId="31885"/>
    <cellStyle name="Currency 2 3 2 5 4" xfId="8108"/>
    <cellStyle name="Currency 2 3 2 5 4 2" xfId="20734"/>
    <cellStyle name="Currency 2 3 2 5 4 2 2" xfId="55950"/>
    <cellStyle name="Currency 2 3 2 5 4 3" xfId="43353"/>
    <cellStyle name="Currency 2 3 2 5 4 4" xfId="33339"/>
    <cellStyle name="Currency 2 3 2 5 5" xfId="9889"/>
    <cellStyle name="Currency 2 3 2 5 5 2" xfId="22510"/>
    <cellStyle name="Currency 2 3 2 5 5 2 2" xfId="57726"/>
    <cellStyle name="Currency 2 3 2 5 5 3" xfId="45129"/>
    <cellStyle name="Currency 2 3 2 5 5 4" xfId="35115"/>
    <cellStyle name="Currency 2 3 2 5 6" xfId="11683"/>
    <cellStyle name="Currency 2 3 2 5 6 2" xfId="24286"/>
    <cellStyle name="Currency 2 3 2 5 6 2 2" xfId="59502"/>
    <cellStyle name="Currency 2 3 2 5 6 3" xfId="46905"/>
    <cellStyle name="Currency 2 3 2 5 6 4" xfId="36891"/>
    <cellStyle name="Currency 2 3 2 5 7" xfId="16050"/>
    <cellStyle name="Currency 2 3 2 5 7 2" xfId="51266"/>
    <cellStyle name="Currency 2 3 2 5 7 3" xfId="28655"/>
    <cellStyle name="Currency 2 3 2 5 8" xfId="14272"/>
    <cellStyle name="Currency 2 3 2 5 8 2" xfId="49490"/>
    <cellStyle name="Currency 2 3 2 5 9" xfId="38669"/>
    <cellStyle name="Currency 2 3 2 6" xfId="2543"/>
    <cellStyle name="Currency 2 3 2 6 10" xfId="26070"/>
    <cellStyle name="Currency 2 3 2 6 11" xfId="60474"/>
    <cellStyle name="Currency 2 3 2 6 2" xfId="4370"/>
    <cellStyle name="Currency 2 3 2 6 2 2" xfId="17017"/>
    <cellStyle name="Currency 2 3 2 6 2 2 2" xfId="52233"/>
    <cellStyle name="Currency 2 3 2 6 2 3" xfId="39636"/>
    <cellStyle name="Currency 2 3 2 6 2 4" xfId="29622"/>
    <cellStyle name="Currency 2 3 2 6 3" xfId="5840"/>
    <cellStyle name="Currency 2 3 2 6 3 2" xfId="18471"/>
    <cellStyle name="Currency 2 3 2 6 3 2 2" xfId="53687"/>
    <cellStyle name="Currency 2 3 2 6 3 3" xfId="41090"/>
    <cellStyle name="Currency 2 3 2 6 3 4" xfId="31076"/>
    <cellStyle name="Currency 2 3 2 6 4" xfId="7299"/>
    <cellStyle name="Currency 2 3 2 6 4 2" xfId="19925"/>
    <cellStyle name="Currency 2 3 2 6 4 2 2" xfId="55141"/>
    <cellStyle name="Currency 2 3 2 6 4 3" xfId="42544"/>
    <cellStyle name="Currency 2 3 2 6 4 4" xfId="32530"/>
    <cellStyle name="Currency 2 3 2 6 5" xfId="9080"/>
    <cellStyle name="Currency 2 3 2 6 5 2" xfId="21701"/>
    <cellStyle name="Currency 2 3 2 6 5 2 2" xfId="56917"/>
    <cellStyle name="Currency 2 3 2 6 5 3" xfId="44320"/>
    <cellStyle name="Currency 2 3 2 6 5 4" xfId="34306"/>
    <cellStyle name="Currency 2 3 2 6 6" xfId="10874"/>
    <cellStyle name="Currency 2 3 2 6 6 2" xfId="23477"/>
    <cellStyle name="Currency 2 3 2 6 6 2 2" xfId="58693"/>
    <cellStyle name="Currency 2 3 2 6 6 3" xfId="46096"/>
    <cellStyle name="Currency 2 3 2 6 6 4" xfId="36082"/>
    <cellStyle name="Currency 2 3 2 6 7" xfId="15241"/>
    <cellStyle name="Currency 2 3 2 6 7 2" xfId="50457"/>
    <cellStyle name="Currency 2 3 2 6 7 3" xfId="27846"/>
    <cellStyle name="Currency 2 3 2 6 8" xfId="13463"/>
    <cellStyle name="Currency 2 3 2 6 8 2" xfId="48681"/>
    <cellStyle name="Currency 2 3 2 6 9" xfId="37860"/>
    <cellStyle name="Currency 2 3 2 7" xfId="3707"/>
    <cellStyle name="Currency 2 3 2 7 2" xfId="8431"/>
    <cellStyle name="Currency 2 3 2 7 2 2" xfId="21057"/>
    <cellStyle name="Currency 2 3 2 7 2 2 2" xfId="56273"/>
    <cellStyle name="Currency 2 3 2 7 2 3" xfId="43676"/>
    <cellStyle name="Currency 2 3 2 7 2 4" xfId="33662"/>
    <cellStyle name="Currency 2 3 2 7 3" xfId="10212"/>
    <cellStyle name="Currency 2 3 2 7 3 2" xfId="22833"/>
    <cellStyle name="Currency 2 3 2 7 3 2 2" xfId="58049"/>
    <cellStyle name="Currency 2 3 2 7 3 3" xfId="45452"/>
    <cellStyle name="Currency 2 3 2 7 3 4" xfId="35438"/>
    <cellStyle name="Currency 2 3 2 7 4" xfId="12008"/>
    <cellStyle name="Currency 2 3 2 7 4 2" xfId="24609"/>
    <cellStyle name="Currency 2 3 2 7 4 2 2" xfId="59825"/>
    <cellStyle name="Currency 2 3 2 7 4 3" xfId="47228"/>
    <cellStyle name="Currency 2 3 2 7 4 4" xfId="37214"/>
    <cellStyle name="Currency 2 3 2 7 5" xfId="16373"/>
    <cellStyle name="Currency 2 3 2 7 5 2" xfId="51589"/>
    <cellStyle name="Currency 2 3 2 7 5 3" xfId="28978"/>
    <cellStyle name="Currency 2 3 2 7 6" xfId="14595"/>
    <cellStyle name="Currency 2 3 2 7 6 2" xfId="49813"/>
    <cellStyle name="Currency 2 3 2 7 7" xfId="38992"/>
    <cellStyle name="Currency 2 3 2 7 8" xfId="27202"/>
    <cellStyle name="Currency 2 3 2 8" xfId="4045"/>
    <cellStyle name="Currency 2 3 2 8 2" xfId="16695"/>
    <cellStyle name="Currency 2 3 2 8 2 2" xfId="51911"/>
    <cellStyle name="Currency 2 3 2 8 2 3" xfId="29300"/>
    <cellStyle name="Currency 2 3 2 8 3" xfId="13141"/>
    <cellStyle name="Currency 2 3 2 8 3 2" xfId="48359"/>
    <cellStyle name="Currency 2 3 2 8 4" xfId="39314"/>
    <cellStyle name="Currency 2 3 2 8 5" xfId="25748"/>
    <cellStyle name="Currency 2 3 2 9" xfId="5518"/>
    <cellStyle name="Currency 2 3 2 9 2" xfId="18149"/>
    <cellStyle name="Currency 2 3 2 9 2 2" xfId="53365"/>
    <cellStyle name="Currency 2 3 2 9 3" xfId="40768"/>
    <cellStyle name="Currency 2 3 2 9 4" xfId="30754"/>
    <cellStyle name="Currency 2 3 3" xfId="2283"/>
    <cellStyle name="Currency 2 3 3 10" xfId="10478"/>
    <cellStyle name="Currency 2 3 3 10 2" xfId="23089"/>
    <cellStyle name="Currency 2 3 3 10 2 2" xfId="58305"/>
    <cellStyle name="Currency 2 3 3 10 3" xfId="45708"/>
    <cellStyle name="Currency 2 3 3 10 4" xfId="35694"/>
    <cellStyle name="Currency 2 3 3 11" xfId="14999"/>
    <cellStyle name="Currency 2 3 3 11 2" xfId="50215"/>
    <cellStyle name="Currency 2 3 3 11 3" xfId="27604"/>
    <cellStyle name="Currency 2 3 3 12" xfId="12412"/>
    <cellStyle name="Currency 2 3 3 12 2" xfId="47630"/>
    <cellStyle name="Currency 2 3 3 13" xfId="37618"/>
    <cellStyle name="Currency 2 3 3 14" xfId="25019"/>
    <cellStyle name="Currency 2 3 3 15" xfId="60232"/>
    <cellStyle name="Currency 2 3 3 2" xfId="3134"/>
    <cellStyle name="Currency 2 3 3 2 10" xfId="25503"/>
    <cellStyle name="Currency 2 3 3 2 11" xfId="61038"/>
    <cellStyle name="Currency 2 3 3 2 2" xfId="4934"/>
    <cellStyle name="Currency 2 3 3 2 2 2" xfId="17581"/>
    <cellStyle name="Currency 2 3 3 2 2 2 2" xfId="52797"/>
    <cellStyle name="Currency 2 3 3 2 2 2 3" xfId="30186"/>
    <cellStyle name="Currency 2 3 3 2 2 3" xfId="14027"/>
    <cellStyle name="Currency 2 3 3 2 2 3 2" xfId="49245"/>
    <cellStyle name="Currency 2 3 3 2 2 4" xfId="40200"/>
    <cellStyle name="Currency 2 3 3 2 2 5" xfId="26634"/>
    <cellStyle name="Currency 2 3 3 2 3" xfId="6404"/>
    <cellStyle name="Currency 2 3 3 2 3 2" xfId="19035"/>
    <cellStyle name="Currency 2 3 3 2 3 2 2" xfId="54251"/>
    <cellStyle name="Currency 2 3 3 2 3 3" xfId="41654"/>
    <cellStyle name="Currency 2 3 3 2 3 4" xfId="31640"/>
    <cellStyle name="Currency 2 3 3 2 4" xfId="7863"/>
    <cellStyle name="Currency 2 3 3 2 4 2" xfId="20489"/>
    <cellStyle name="Currency 2 3 3 2 4 2 2" xfId="55705"/>
    <cellStyle name="Currency 2 3 3 2 4 3" xfId="43108"/>
    <cellStyle name="Currency 2 3 3 2 4 4" xfId="33094"/>
    <cellStyle name="Currency 2 3 3 2 5" xfId="9644"/>
    <cellStyle name="Currency 2 3 3 2 5 2" xfId="22265"/>
    <cellStyle name="Currency 2 3 3 2 5 2 2" xfId="57481"/>
    <cellStyle name="Currency 2 3 3 2 5 3" xfId="44884"/>
    <cellStyle name="Currency 2 3 3 2 5 4" xfId="34870"/>
    <cellStyle name="Currency 2 3 3 2 6" xfId="11438"/>
    <cellStyle name="Currency 2 3 3 2 6 2" xfId="24041"/>
    <cellStyle name="Currency 2 3 3 2 6 2 2" xfId="59257"/>
    <cellStyle name="Currency 2 3 3 2 6 3" xfId="46660"/>
    <cellStyle name="Currency 2 3 3 2 6 4" xfId="36646"/>
    <cellStyle name="Currency 2 3 3 2 7" xfId="15805"/>
    <cellStyle name="Currency 2 3 3 2 7 2" xfId="51021"/>
    <cellStyle name="Currency 2 3 3 2 7 3" xfId="28410"/>
    <cellStyle name="Currency 2 3 3 2 8" xfId="12896"/>
    <cellStyle name="Currency 2 3 3 2 8 2" xfId="48114"/>
    <cellStyle name="Currency 2 3 3 2 9" xfId="38424"/>
    <cellStyle name="Currency 2 3 3 3" xfId="3463"/>
    <cellStyle name="Currency 2 3 3 3 10" xfId="26959"/>
    <cellStyle name="Currency 2 3 3 3 11" xfId="61363"/>
    <cellStyle name="Currency 2 3 3 3 2" xfId="5259"/>
    <cellStyle name="Currency 2 3 3 3 2 2" xfId="17906"/>
    <cellStyle name="Currency 2 3 3 3 2 2 2" xfId="53122"/>
    <cellStyle name="Currency 2 3 3 3 2 3" xfId="40525"/>
    <cellStyle name="Currency 2 3 3 3 2 4" xfId="30511"/>
    <cellStyle name="Currency 2 3 3 3 3" xfId="6729"/>
    <cellStyle name="Currency 2 3 3 3 3 2" xfId="19360"/>
    <cellStyle name="Currency 2 3 3 3 3 2 2" xfId="54576"/>
    <cellStyle name="Currency 2 3 3 3 3 3" xfId="41979"/>
    <cellStyle name="Currency 2 3 3 3 3 4" xfId="31965"/>
    <cellStyle name="Currency 2 3 3 3 4" xfId="8188"/>
    <cellStyle name="Currency 2 3 3 3 4 2" xfId="20814"/>
    <cellStyle name="Currency 2 3 3 3 4 2 2" xfId="56030"/>
    <cellStyle name="Currency 2 3 3 3 4 3" xfId="43433"/>
    <cellStyle name="Currency 2 3 3 3 4 4" xfId="33419"/>
    <cellStyle name="Currency 2 3 3 3 5" xfId="9969"/>
    <cellStyle name="Currency 2 3 3 3 5 2" xfId="22590"/>
    <cellStyle name="Currency 2 3 3 3 5 2 2" xfId="57806"/>
    <cellStyle name="Currency 2 3 3 3 5 3" xfId="45209"/>
    <cellStyle name="Currency 2 3 3 3 5 4" xfId="35195"/>
    <cellStyle name="Currency 2 3 3 3 6" xfId="11763"/>
    <cellStyle name="Currency 2 3 3 3 6 2" xfId="24366"/>
    <cellStyle name="Currency 2 3 3 3 6 2 2" xfId="59582"/>
    <cellStyle name="Currency 2 3 3 3 6 3" xfId="46985"/>
    <cellStyle name="Currency 2 3 3 3 6 4" xfId="36971"/>
    <cellStyle name="Currency 2 3 3 3 7" xfId="16130"/>
    <cellStyle name="Currency 2 3 3 3 7 2" xfId="51346"/>
    <cellStyle name="Currency 2 3 3 3 7 3" xfId="28735"/>
    <cellStyle name="Currency 2 3 3 3 8" xfId="14352"/>
    <cellStyle name="Currency 2 3 3 3 8 2" xfId="49570"/>
    <cellStyle name="Currency 2 3 3 3 9" xfId="38749"/>
    <cellStyle name="Currency 2 3 3 4" xfId="2624"/>
    <cellStyle name="Currency 2 3 3 4 10" xfId="26150"/>
    <cellStyle name="Currency 2 3 3 4 11" xfId="60554"/>
    <cellStyle name="Currency 2 3 3 4 2" xfId="4450"/>
    <cellStyle name="Currency 2 3 3 4 2 2" xfId="17097"/>
    <cellStyle name="Currency 2 3 3 4 2 2 2" xfId="52313"/>
    <cellStyle name="Currency 2 3 3 4 2 3" xfId="39716"/>
    <cellStyle name="Currency 2 3 3 4 2 4" xfId="29702"/>
    <cellStyle name="Currency 2 3 3 4 3" xfId="5920"/>
    <cellStyle name="Currency 2 3 3 4 3 2" xfId="18551"/>
    <cellStyle name="Currency 2 3 3 4 3 2 2" xfId="53767"/>
    <cellStyle name="Currency 2 3 3 4 3 3" xfId="41170"/>
    <cellStyle name="Currency 2 3 3 4 3 4" xfId="31156"/>
    <cellStyle name="Currency 2 3 3 4 4" xfId="7379"/>
    <cellStyle name="Currency 2 3 3 4 4 2" xfId="20005"/>
    <cellStyle name="Currency 2 3 3 4 4 2 2" xfId="55221"/>
    <cellStyle name="Currency 2 3 3 4 4 3" xfId="42624"/>
    <cellStyle name="Currency 2 3 3 4 4 4" xfId="32610"/>
    <cellStyle name="Currency 2 3 3 4 5" xfId="9160"/>
    <cellStyle name="Currency 2 3 3 4 5 2" xfId="21781"/>
    <cellStyle name="Currency 2 3 3 4 5 2 2" xfId="56997"/>
    <cellStyle name="Currency 2 3 3 4 5 3" xfId="44400"/>
    <cellStyle name="Currency 2 3 3 4 5 4" xfId="34386"/>
    <cellStyle name="Currency 2 3 3 4 6" xfId="10954"/>
    <cellStyle name="Currency 2 3 3 4 6 2" xfId="23557"/>
    <cellStyle name="Currency 2 3 3 4 6 2 2" xfId="58773"/>
    <cellStyle name="Currency 2 3 3 4 6 3" xfId="46176"/>
    <cellStyle name="Currency 2 3 3 4 6 4" xfId="36162"/>
    <cellStyle name="Currency 2 3 3 4 7" xfId="15321"/>
    <cellStyle name="Currency 2 3 3 4 7 2" xfId="50537"/>
    <cellStyle name="Currency 2 3 3 4 7 3" xfId="27926"/>
    <cellStyle name="Currency 2 3 3 4 8" xfId="13543"/>
    <cellStyle name="Currency 2 3 3 4 8 2" xfId="48761"/>
    <cellStyle name="Currency 2 3 3 4 9" xfId="37940"/>
    <cellStyle name="Currency 2 3 3 5" xfId="3788"/>
    <cellStyle name="Currency 2 3 3 5 2" xfId="8511"/>
    <cellStyle name="Currency 2 3 3 5 2 2" xfId="21137"/>
    <cellStyle name="Currency 2 3 3 5 2 2 2" xfId="56353"/>
    <cellStyle name="Currency 2 3 3 5 2 3" xfId="43756"/>
    <cellStyle name="Currency 2 3 3 5 2 4" xfId="33742"/>
    <cellStyle name="Currency 2 3 3 5 3" xfId="10292"/>
    <cellStyle name="Currency 2 3 3 5 3 2" xfId="22913"/>
    <cellStyle name="Currency 2 3 3 5 3 2 2" xfId="58129"/>
    <cellStyle name="Currency 2 3 3 5 3 3" xfId="45532"/>
    <cellStyle name="Currency 2 3 3 5 3 4" xfId="35518"/>
    <cellStyle name="Currency 2 3 3 5 4" xfId="12088"/>
    <cellStyle name="Currency 2 3 3 5 4 2" xfId="24689"/>
    <cellStyle name="Currency 2 3 3 5 4 2 2" xfId="59905"/>
    <cellStyle name="Currency 2 3 3 5 4 3" xfId="47308"/>
    <cellStyle name="Currency 2 3 3 5 4 4" xfId="37294"/>
    <cellStyle name="Currency 2 3 3 5 5" xfId="16453"/>
    <cellStyle name="Currency 2 3 3 5 5 2" xfId="51669"/>
    <cellStyle name="Currency 2 3 3 5 5 3" xfId="29058"/>
    <cellStyle name="Currency 2 3 3 5 6" xfId="14675"/>
    <cellStyle name="Currency 2 3 3 5 6 2" xfId="49893"/>
    <cellStyle name="Currency 2 3 3 5 7" xfId="39072"/>
    <cellStyle name="Currency 2 3 3 5 8" xfId="27282"/>
    <cellStyle name="Currency 2 3 3 6" xfId="4128"/>
    <cellStyle name="Currency 2 3 3 6 2" xfId="16775"/>
    <cellStyle name="Currency 2 3 3 6 2 2" xfId="51991"/>
    <cellStyle name="Currency 2 3 3 6 2 3" xfId="29380"/>
    <cellStyle name="Currency 2 3 3 6 3" xfId="13221"/>
    <cellStyle name="Currency 2 3 3 6 3 2" xfId="48439"/>
    <cellStyle name="Currency 2 3 3 6 4" xfId="39394"/>
    <cellStyle name="Currency 2 3 3 6 5" xfId="25828"/>
    <cellStyle name="Currency 2 3 3 7" xfId="5598"/>
    <cellStyle name="Currency 2 3 3 7 2" xfId="18229"/>
    <cellStyle name="Currency 2 3 3 7 2 2" xfId="53445"/>
    <cellStyle name="Currency 2 3 3 7 3" xfId="40848"/>
    <cellStyle name="Currency 2 3 3 7 4" xfId="30834"/>
    <cellStyle name="Currency 2 3 3 8" xfId="7057"/>
    <cellStyle name="Currency 2 3 3 8 2" xfId="19683"/>
    <cellStyle name="Currency 2 3 3 8 2 2" xfId="54899"/>
    <cellStyle name="Currency 2 3 3 8 3" xfId="42302"/>
    <cellStyle name="Currency 2 3 3 8 4" xfId="32288"/>
    <cellStyle name="Currency 2 3 3 9" xfId="8838"/>
    <cellStyle name="Currency 2 3 3 9 2" xfId="21459"/>
    <cellStyle name="Currency 2 3 3 9 2 2" xfId="56675"/>
    <cellStyle name="Currency 2 3 3 9 3" xfId="44078"/>
    <cellStyle name="Currency 2 3 3 9 4" xfId="34064"/>
    <cellStyle name="Currency 2 3 4" xfId="2964"/>
    <cellStyle name="Currency 2 3 4 10" xfId="25344"/>
    <cellStyle name="Currency 2 3 4 11" xfId="60879"/>
    <cellStyle name="Currency 2 3 4 2" xfId="4775"/>
    <cellStyle name="Currency 2 3 4 2 2" xfId="17422"/>
    <cellStyle name="Currency 2 3 4 2 2 2" xfId="52638"/>
    <cellStyle name="Currency 2 3 4 2 2 3" xfId="30027"/>
    <cellStyle name="Currency 2 3 4 2 3" xfId="13868"/>
    <cellStyle name="Currency 2 3 4 2 3 2" xfId="49086"/>
    <cellStyle name="Currency 2 3 4 2 4" xfId="40041"/>
    <cellStyle name="Currency 2 3 4 2 5" xfId="26475"/>
    <cellStyle name="Currency 2 3 4 3" xfId="6245"/>
    <cellStyle name="Currency 2 3 4 3 2" xfId="18876"/>
    <cellStyle name="Currency 2 3 4 3 2 2" xfId="54092"/>
    <cellStyle name="Currency 2 3 4 3 3" xfId="41495"/>
    <cellStyle name="Currency 2 3 4 3 4" xfId="31481"/>
    <cellStyle name="Currency 2 3 4 4" xfId="7704"/>
    <cellStyle name="Currency 2 3 4 4 2" xfId="20330"/>
    <cellStyle name="Currency 2 3 4 4 2 2" xfId="55546"/>
    <cellStyle name="Currency 2 3 4 4 3" xfId="42949"/>
    <cellStyle name="Currency 2 3 4 4 4" xfId="32935"/>
    <cellStyle name="Currency 2 3 4 5" xfId="9485"/>
    <cellStyle name="Currency 2 3 4 5 2" xfId="22106"/>
    <cellStyle name="Currency 2 3 4 5 2 2" xfId="57322"/>
    <cellStyle name="Currency 2 3 4 5 3" xfId="44725"/>
    <cellStyle name="Currency 2 3 4 5 4" xfId="34711"/>
    <cellStyle name="Currency 2 3 4 6" xfId="11279"/>
    <cellStyle name="Currency 2 3 4 6 2" xfId="23882"/>
    <cellStyle name="Currency 2 3 4 6 2 2" xfId="59098"/>
    <cellStyle name="Currency 2 3 4 6 3" xfId="46501"/>
    <cellStyle name="Currency 2 3 4 6 4" xfId="36487"/>
    <cellStyle name="Currency 2 3 4 7" xfId="15646"/>
    <cellStyle name="Currency 2 3 4 7 2" xfId="50862"/>
    <cellStyle name="Currency 2 3 4 7 3" xfId="28251"/>
    <cellStyle name="Currency 2 3 4 8" xfId="12737"/>
    <cellStyle name="Currency 2 3 4 8 2" xfId="47955"/>
    <cellStyle name="Currency 2 3 4 9" xfId="38265"/>
    <cellStyle name="Currency 2 3 5" xfId="2797"/>
    <cellStyle name="Currency 2 3 5 10" xfId="25189"/>
    <cellStyle name="Currency 2 3 5 11" xfId="60724"/>
    <cellStyle name="Currency 2 3 5 2" xfId="4620"/>
    <cellStyle name="Currency 2 3 5 2 2" xfId="17267"/>
    <cellStyle name="Currency 2 3 5 2 2 2" xfId="52483"/>
    <cellStyle name="Currency 2 3 5 2 2 3" xfId="29872"/>
    <cellStyle name="Currency 2 3 5 2 3" xfId="13713"/>
    <cellStyle name="Currency 2 3 5 2 3 2" xfId="48931"/>
    <cellStyle name="Currency 2 3 5 2 4" xfId="39886"/>
    <cellStyle name="Currency 2 3 5 2 5" xfId="26320"/>
    <cellStyle name="Currency 2 3 5 3" xfId="6090"/>
    <cellStyle name="Currency 2 3 5 3 2" xfId="18721"/>
    <cellStyle name="Currency 2 3 5 3 2 2" xfId="53937"/>
    <cellStyle name="Currency 2 3 5 3 3" xfId="41340"/>
    <cellStyle name="Currency 2 3 5 3 4" xfId="31326"/>
    <cellStyle name="Currency 2 3 5 4" xfId="7549"/>
    <cellStyle name="Currency 2 3 5 4 2" xfId="20175"/>
    <cellStyle name="Currency 2 3 5 4 2 2" xfId="55391"/>
    <cellStyle name="Currency 2 3 5 4 3" xfId="42794"/>
    <cellStyle name="Currency 2 3 5 4 4" xfId="32780"/>
    <cellStyle name="Currency 2 3 5 5" xfId="9330"/>
    <cellStyle name="Currency 2 3 5 5 2" xfId="21951"/>
    <cellStyle name="Currency 2 3 5 5 2 2" xfId="57167"/>
    <cellStyle name="Currency 2 3 5 5 3" xfId="44570"/>
    <cellStyle name="Currency 2 3 5 5 4" xfId="34556"/>
    <cellStyle name="Currency 2 3 5 6" xfId="11124"/>
    <cellStyle name="Currency 2 3 5 6 2" xfId="23727"/>
    <cellStyle name="Currency 2 3 5 6 2 2" xfId="58943"/>
    <cellStyle name="Currency 2 3 5 6 3" xfId="46346"/>
    <cellStyle name="Currency 2 3 5 6 4" xfId="36332"/>
    <cellStyle name="Currency 2 3 5 7" xfId="15491"/>
    <cellStyle name="Currency 2 3 5 7 2" xfId="50707"/>
    <cellStyle name="Currency 2 3 5 7 3" xfId="28096"/>
    <cellStyle name="Currency 2 3 5 8" xfId="12582"/>
    <cellStyle name="Currency 2 3 5 8 2" xfId="47800"/>
    <cellStyle name="Currency 2 3 5 9" xfId="38110"/>
    <cellStyle name="Currency 2 3 6" xfId="3311"/>
    <cellStyle name="Currency 2 3 6 10" xfId="26807"/>
    <cellStyle name="Currency 2 3 6 11" xfId="61211"/>
    <cellStyle name="Currency 2 3 6 2" xfId="5107"/>
    <cellStyle name="Currency 2 3 6 2 2" xfId="17754"/>
    <cellStyle name="Currency 2 3 6 2 2 2" xfId="52970"/>
    <cellStyle name="Currency 2 3 6 2 3" xfId="40373"/>
    <cellStyle name="Currency 2 3 6 2 4" xfId="30359"/>
    <cellStyle name="Currency 2 3 6 3" xfId="6577"/>
    <cellStyle name="Currency 2 3 6 3 2" xfId="19208"/>
    <cellStyle name="Currency 2 3 6 3 2 2" xfId="54424"/>
    <cellStyle name="Currency 2 3 6 3 3" xfId="41827"/>
    <cellStyle name="Currency 2 3 6 3 4" xfId="31813"/>
    <cellStyle name="Currency 2 3 6 4" xfId="8036"/>
    <cellStyle name="Currency 2 3 6 4 2" xfId="20662"/>
    <cellStyle name="Currency 2 3 6 4 2 2" xfId="55878"/>
    <cellStyle name="Currency 2 3 6 4 3" xfId="43281"/>
    <cellStyle name="Currency 2 3 6 4 4" xfId="33267"/>
    <cellStyle name="Currency 2 3 6 5" xfId="9817"/>
    <cellStyle name="Currency 2 3 6 5 2" xfId="22438"/>
    <cellStyle name="Currency 2 3 6 5 2 2" xfId="57654"/>
    <cellStyle name="Currency 2 3 6 5 3" xfId="45057"/>
    <cellStyle name="Currency 2 3 6 5 4" xfId="35043"/>
    <cellStyle name="Currency 2 3 6 6" xfId="11611"/>
    <cellStyle name="Currency 2 3 6 6 2" xfId="24214"/>
    <cellStyle name="Currency 2 3 6 6 2 2" xfId="59430"/>
    <cellStyle name="Currency 2 3 6 6 3" xfId="46833"/>
    <cellStyle name="Currency 2 3 6 6 4" xfId="36819"/>
    <cellStyle name="Currency 2 3 6 7" xfId="15978"/>
    <cellStyle name="Currency 2 3 6 7 2" xfId="51194"/>
    <cellStyle name="Currency 2 3 6 7 3" xfId="28583"/>
    <cellStyle name="Currency 2 3 6 8" xfId="14200"/>
    <cellStyle name="Currency 2 3 6 8 2" xfId="49418"/>
    <cellStyle name="Currency 2 3 6 9" xfId="38597"/>
    <cellStyle name="Currency 2 3 7" xfId="2467"/>
    <cellStyle name="Currency 2 3 7 10" xfId="25998"/>
    <cellStyle name="Currency 2 3 7 11" xfId="60402"/>
    <cellStyle name="Currency 2 3 7 2" xfId="4298"/>
    <cellStyle name="Currency 2 3 7 2 2" xfId="16945"/>
    <cellStyle name="Currency 2 3 7 2 2 2" xfId="52161"/>
    <cellStyle name="Currency 2 3 7 2 3" xfId="39564"/>
    <cellStyle name="Currency 2 3 7 2 4" xfId="29550"/>
    <cellStyle name="Currency 2 3 7 3" xfId="5768"/>
    <cellStyle name="Currency 2 3 7 3 2" xfId="18399"/>
    <cellStyle name="Currency 2 3 7 3 2 2" xfId="53615"/>
    <cellStyle name="Currency 2 3 7 3 3" xfId="41018"/>
    <cellStyle name="Currency 2 3 7 3 4" xfId="31004"/>
    <cellStyle name="Currency 2 3 7 4" xfId="7227"/>
    <cellStyle name="Currency 2 3 7 4 2" xfId="19853"/>
    <cellStyle name="Currency 2 3 7 4 2 2" xfId="55069"/>
    <cellStyle name="Currency 2 3 7 4 3" xfId="42472"/>
    <cellStyle name="Currency 2 3 7 4 4" xfId="32458"/>
    <cellStyle name="Currency 2 3 7 5" xfId="9008"/>
    <cellStyle name="Currency 2 3 7 5 2" xfId="21629"/>
    <cellStyle name="Currency 2 3 7 5 2 2" xfId="56845"/>
    <cellStyle name="Currency 2 3 7 5 3" xfId="44248"/>
    <cellStyle name="Currency 2 3 7 5 4" xfId="34234"/>
    <cellStyle name="Currency 2 3 7 6" xfId="10802"/>
    <cellStyle name="Currency 2 3 7 6 2" xfId="23405"/>
    <cellStyle name="Currency 2 3 7 6 2 2" xfId="58621"/>
    <cellStyle name="Currency 2 3 7 6 3" xfId="46024"/>
    <cellStyle name="Currency 2 3 7 6 4" xfId="36010"/>
    <cellStyle name="Currency 2 3 7 7" xfId="15169"/>
    <cellStyle name="Currency 2 3 7 7 2" xfId="50385"/>
    <cellStyle name="Currency 2 3 7 7 3" xfId="27774"/>
    <cellStyle name="Currency 2 3 7 8" xfId="13391"/>
    <cellStyle name="Currency 2 3 7 8 2" xfId="48609"/>
    <cellStyle name="Currency 2 3 7 9" xfId="37788"/>
    <cellStyle name="Currency 2 3 8" xfId="3635"/>
    <cellStyle name="Currency 2 3 8 2" xfId="8359"/>
    <cellStyle name="Currency 2 3 8 2 2" xfId="20985"/>
    <cellStyle name="Currency 2 3 8 2 2 2" xfId="56201"/>
    <cellStyle name="Currency 2 3 8 2 3" xfId="43604"/>
    <cellStyle name="Currency 2 3 8 2 4" xfId="33590"/>
    <cellStyle name="Currency 2 3 8 3" xfId="10140"/>
    <cellStyle name="Currency 2 3 8 3 2" xfId="22761"/>
    <cellStyle name="Currency 2 3 8 3 2 2" xfId="57977"/>
    <cellStyle name="Currency 2 3 8 3 3" xfId="45380"/>
    <cellStyle name="Currency 2 3 8 3 4" xfId="35366"/>
    <cellStyle name="Currency 2 3 8 4" xfId="11936"/>
    <cellStyle name="Currency 2 3 8 4 2" xfId="24537"/>
    <cellStyle name="Currency 2 3 8 4 2 2" xfId="59753"/>
    <cellStyle name="Currency 2 3 8 4 3" xfId="47156"/>
    <cellStyle name="Currency 2 3 8 4 4" xfId="37142"/>
    <cellStyle name="Currency 2 3 8 5" xfId="16301"/>
    <cellStyle name="Currency 2 3 8 5 2" xfId="51517"/>
    <cellStyle name="Currency 2 3 8 5 3" xfId="28906"/>
    <cellStyle name="Currency 2 3 8 6" xfId="14523"/>
    <cellStyle name="Currency 2 3 8 6 2" xfId="49741"/>
    <cellStyle name="Currency 2 3 8 7" xfId="38920"/>
    <cellStyle name="Currency 2 3 8 8" xfId="27130"/>
    <cellStyle name="Currency 2 3 9" xfId="3964"/>
    <cellStyle name="Currency 2 3 9 2" xfId="16623"/>
    <cellStyle name="Currency 2 3 9 2 2" xfId="51839"/>
    <cellStyle name="Currency 2 3 9 2 3" xfId="29228"/>
    <cellStyle name="Currency 2 3 9 3" xfId="13069"/>
    <cellStyle name="Currency 2 3 9 3 2" xfId="48287"/>
    <cellStyle name="Currency 2 3 9 4" xfId="39242"/>
    <cellStyle name="Currency 2 3 9 5" xfId="25676"/>
    <cellStyle name="Currency 2 4" xfId="502"/>
    <cellStyle name="Currency 2 5" xfId="1716"/>
    <cellStyle name="Currency 3" xfId="503"/>
    <cellStyle name="Currency 3 2" xfId="504"/>
    <cellStyle name="Currency 3 3" xfId="505"/>
    <cellStyle name="Currency 3 4" xfId="506"/>
    <cellStyle name="Currency 4" xfId="507"/>
    <cellStyle name="Currency 4 10" xfId="3636"/>
    <cellStyle name="Currency 4 10 2" xfId="8360"/>
    <cellStyle name="Currency 4 10 2 2" xfId="20986"/>
    <cellStyle name="Currency 4 10 2 2 2" xfId="56202"/>
    <cellStyle name="Currency 4 10 2 3" xfId="43605"/>
    <cellStyle name="Currency 4 10 2 4" xfId="33591"/>
    <cellStyle name="Currency 4 10 3" xfId="10141"/>
    <cellStyle name="Currency 4 10 3 2" xfId="22762"/>
    <cellStyle name="Currency 4 10 3 2 2" xfId="57978"/>
    <cellStyle name="Currency 4 10 3 3" xfId="45381"/>
    <cellStyle name="Currency 4 10 3 4" xfId="35367"/>
    <cellStyle name="Currency 4 10 4" xfId="11937"/>
    <cellStyle name="Currency 4 10 4 2" xfId="24538"/>
    <cellStyle name="Currency 4 10 4 2 2" xfId="59754"/>
    <cellStyle name="Currency 4 10 4 3" xfId="47157"/>
    <cellStyle name="Currency 4 10 4 4" xfId="37143"/>
    <cellStyle name="Currency 4 10 5" xfId="16302"/>
    <cellStyle name="Currency 4 10 5 2" xfId="51518"/>
    <cellStyle name="Currency 4 10 5 3" xfId="28907"/>
    <cellStyle name="Currency 4 10 6" xfId="14524"/>
    <cellStyle name="Currency 4 10 6 2" xfId="49742"/>
    <cellStyle name="Currency 4 10 7" xfId="38921"/>
    <cellStyle name="Currency 4 10 8" xfId="27131"/>
    <cellStyle name="Currency 4 11" xfId="3965"/>
    <cellStyle name="Currency 4 11 2" xfId="16624"/>
    <cellStyle name="Currency 4 11 2 2" xfId="51840"/>
    <cellStyle name="Currency 4 11 2 3" xfId="29229"/>
    <cellStyle name="Currency 4 11 3" xfId="13070"/>
    <cellStyle name="Currency 4 11 3 2" xfId="48288"/>
    <cellStyle name="Currency 4 11 4" xfId="39243"/>
    <cellStyle name="Currency 4 11 5" xfId="25677"/>
    <cellStyle name="Currency 4 12" xfId="5447"/>
    <cellStyle name="Currency 4 12 2" xfId="18078"/>
    <cellStyle name="Currency 4 12 2 2" xfId="53294"/>
    <cellStyle name="Currency 4 12 3" xfId="40697"/>
    <cellStyle name="Currency 4 12 4" xfId="30683"/>
    <cellStyle name="Currency 4 13" xfId="6903"/>
    <cellStyle name="Currency 4 13 2" xfId="19532"/>
    <cellStyle name="Currency 4 13 2 2" xfId="54748"/>
    <cellStyle name="Currency 4 13 3" xfId="42151"/>
    <cellStyle name="Currency 4 13 4" xfId="32137"/>
    <cellStyle name="Currency 4 14" xfId="8685"/>
    <cellStyle name="Currency 4 14 2" xfId="21308"/>
    <cellStyle name="Currency 4 14 2 2" xfId="56524"/>
    <cellStyle name="Currency 4 14 3" xfId="43927"/>
    <cellStyle name="Currency 4 14 4" xfId="33913"/>
    <cellStyle name="Currency 4 15" xfId="10479"/>
    <cellStyle name="Currency 4 15 2" xfId="23090"/>
    <cellStyle name="Currency 4 15 2 2" xfId="58306"/>
    <cellStyle name="Currency 4 15 3" xfId="45709"/>
    <cellStyle name="Currency 4 15 4" xfId="35695"/>
    <cellStyle name="Currency 4 16" xfId="14847"/>
    <cellStyle name="Currency 4 16 2" xfId="50064"/>
    <cellStyle name="Currency 4 16 3" xfId="27453"/>
    <cellStyle name="Currency 4 17" xfId="12261"/>
    <cellStyle name="Currency 4 17 2" xfId="47479"/>
    <cellStyle name="Currency 4 18" xfId="37466"/>
    <cellStyle name="Currency 4 19" xfId="24868"/>
    <cellStyle name="Currency 4 2" xfId="508"/>
    <cellStyle name="Currency 4 2 2" xfId="1719"/>
    <cellStyle name="Currency 4 20" xfId="60081"/>
    <cellStyle name="Currency 4 3" xfId="509"/>
    <cellStyle name="Currency 4 3 10" xfId="5448"/>
    <cellStyle name="Currency 4 3 10 2" xfId="18079"/>
    <cellStyle name="Currency 4 3 10 2 2" xfId="53295"/>
    <cellStyle name="Currency 4 3 10 3" xfId="40698"/>
    <cellStyle name="Currency 4 3 10 4" xfId="30684"/>
    <cellStyle name="Currency 4 3 11" xfId="6904"/>
    <cellStyle name="Currency 4 3 11 2" xfId="19533"/>
    <cellStyle name="Currency 4 3 11 2 2" xfId="54749"/>
    <cellStyle name="Currency 4 3 11 3" xfId="42152"/>
    <cellStyle name="Currency 4 3 11 4" xfId="32138"/>
    <cellStyle name="Currency 4 3 12" xfId="8686"/>
    <cellStyle name="Currency 4 3 12 2" xfId="21309"/>
    <cellStyle name="Currency 4 3 12 2 2" xfId="56525"/>
    <cellStyle name="Currency 4 3 12 3" xfId="43928"/>
    <cellStyle name="Currency 4 3 12 4" xfId="33914"/>
    <cellStyle name="Currency 4 3 13" xfId="10480"/>
    <cellStyle name="Currency 4 3 13 2" xfId="23091"/>
    <cellStyle name="Currency 4 3 13 2 2" xfId="58307"/>
    <cellStyle name="Currency 4 3 13 3" xfId="45710"/>
    <cellStyle name="Currency 4 3 13 4" xfId="35696"/>
    <cellStyle name="Currency 4 3 14" xfId="14848"/>
    <cellStyle name="Currency 4 3 14 2" xfId="50065"/>
    <cellStyle name="Currency 4 3 14 3" xfId="27454"/>
    <cellStyle name="Currency 4 3 15" xfId="12262"/>
    <cellStyle name="Currency 4 3 15 2" xfId="47480"/>
    <cellStyle name="Currency 4 3 16" xfId="37467"/>
    <cellStyle name="Currency 4 3 17" xfId="24869"/>
    <cellStyle name="Currency 4 3 18" xfId="60082"/>
    <cellStyle name="Currency 4 3 2" xfId="1720"/>
    <cellStyle name="Currency 4 3 2 10" xfId="6978"/>
    <cellStyle name="Currency 4 3 2 10 2" xfId="19605"/>
    <cellStyle name="Currency 4 3 2 10 2 2" xfId="54821"/>
    <cellStyle name="Currency 4 3 2 10 3" xfId="42224"/>
    <cellStyle name="Currency 4 3 2 10 4" xfId="32210"/>
    <cellStyle name="Currency 4 3 2 11" xfId="8759"/>
    <cellStyle name="Currency 4 3 2 11 2" xfId="21381"/>
    <cellStyle name="Currency 4 3 2 11 2 2" xfId="56597"/>
    <cellStyle name="Currency 4 3 2 11 3" xfId="44000"/>
    <cellStyle name="Currency 4 3 2 11 4" xfId="33986"/>
    <cellStyle name="Currency 4 3 2 12" xfId="10481"/>
    <cellStyle name="Currency 4 3 2 12 2" xfId="23092"/>
    <cellStyle name="Currency 4 3 2 12 2 2" xfId="58308"/>
    <cellStyle name="Currency 4 3 2 12 3" xfId="45711"/>
    <cellStyle name="Currency 4 3 2 12 4" xfId="35697"/>
    <cellStyle name="Currency 4 3 2 13" xfId="14920"/>
    <cellStyle name="Currency 4 3 2 13 2" xfId="50137"/>
    <cellStyle name="Currency 4 3 2 13 3" xfId="27526"/>
    <cellStyle name="Currency 4 3 2 14" xfId="12334"/>
    <cellStyle name="Currency 4 3 2 14 2" xfId="47552"/>
    <cellStyle name="Currency 4 3 2 15" xfId="37539"/>
    <cellStyle name="Currency 4 3 2 16" xfId="24941"/>
    <cellStyle name="Currency 4 3 2 17" xfId="60154"/>
    <cellStyle name="Currency 4 3 2 2" xfId="2364"/>
    <cellStyle name="Currency 4 3 2 2 10" xfId="10482"/>
    <cellStyle name="Currency 4 3 2 2 10 2" xfId="23093"/>
    <cellStyle name="Currency 4 3 2 2 10 2 2" xfId="58309"/>
    <cellStyle name="Currency 4 3 2 2 10 3" xfId="45712"/>
    <cellStyle name="Currency 4 3 2 2 10 4" xfId="35698"/>
    <cellStyle name="Currency 4 3 2 2 11" xfId="15075"/>
    <cellStyle name="Currency 4 3 2 2 11 2" xfId="50291"/>
    <cellStyle name="Currency 4 3 2 2 11 3" xfId="27680"/>
    <cellStyle name="Currency 4 3 2 2 12" xfId="12488"/>
    <cellStyle name="Currency 4 3 2 2 12 2" xfId="47706"/>
    <cellStyle name="Currency 4 3 2 2 13" xfId="37694"/>
    <cellStyle name="Currency 4 3 2 2 14" xfId="25095"/>
    <cellStyle name="Currency 4 3 2 2 15" xfId="60308"/>
    <cellStyle name="Currency 4 3 2 2 2" xfId="3210"/>
    <cellStyle name="Currency 4 3 2 2 2 10" xfId="25579"/>
    <cellStyle name="Currency 4 3 2 2 2 11" xfId="61114"/>
    <cellStyle name="Currency 4 3 2 2 2 2" xfId="5010"/>
    <cellStyle name="Currency 4 3 2 2 2 2 2" xfId="17657"/>
    <cellStyle name="Currency 4 3 2 2 2 2 2 2" xfId="52873"/>
    <cellStyle name="Currency 4 3 2 2 2 2 2 3" xfId="30262"/>
    <cellStyle name="Currency 4 3 2 2 2 2 3" xfId="14103"/>
    <cellStyle name="Currency 4 3 2 2 2 2 3 2" xfId="49321"/>
    <cellStyle name="Currency 4 3 2 2 2 2 4" xfId="40276"/>
    <cellStyle name="Currency 4 3 2 2 2 2 5" xfId="26710"/>
    <cellStyle name="Currency 4 3 2 2 2 3" xfId="6480"/>
    <cellStyle name="Currency 4 3 2 2 2 3 2" xfId="19111"/>
    <cellStyle name="Currency 4 3 2 2 2 3 2 2" xfId="54327"/>
    <cellStyle name="Currency 4 3 2 2 2 3 3" xfId="41730"/>
    <cellStyle name="Currency 4 3 2 2 2 3 4" xfId="31716"/>
    <cellStyle name="Currency 4 3 2 2 2 4" xfId="7939"/>
    <cellStyle name="Currency 4 3 2 2 2 4 2" xfId="20565"/>
    <cellStyle name="Currency 4 3 2 2 2 4 2 2" xfId="55781"/>
    <cellStyle name="Currency 4 3 2 2 2 4 3" xfId="43184"/>
    <cellStyle name="Currency 4 3 2 2 2 4 4" xfId="33170"/>
    <cellStyle name="Currency 4 3 2 2 2 5" xfId="9720"/>
    <cellStyle name="Currency 4 3 2 2 2 5 2" xfId="22341"/>
    <cellStyle name="Currency 4 3 2 2 2 5 2 2" xfId="57557"/>
    <cellStyle name="Currency 4 3 2 2 2 5 3" xfId="44960"/>
    <cellStyle name="Currency 4 3 2 2 2 5 4" xfId="34946"/>
    <cellStyle name="Currency 4 3 2 2 2 6" xfId="11514"/>
    <cellStyle name="Currency 4 3 2 2 2 6 2" xfId="24117"/>
    <cellStyle name="Currency 4 3 2 2 2 6 2 2" xfId="59333"/>
    <cellStyle name="Currency 4 3 2 2 2 6 3" xfId="46736"/>
    <cellStyle name="Currency 4 3 2 2 2 6 4" xfId="36722"/>
    <cellStyle name="Currency 4 3 2 2 2 7" xfId="15881"/>
    <cellStyle name="Currency 4 3 2 2 2 7 2" xfId="51097"/>
    <cellStyle name="Currency 4 3 2 2 2 7 3" xfId="28486"/>
    <cellStyle name="Currency 4 3 2 2 2 8" xfId="12972"/>
    <cellStyle name="Currency 4 3 2 2 2 8 2" xfId="48190"/>
    <cellStyle name="Currency 4 3 2 2 2 9" xfId="38500"/>
    <cellStyle name="Currency 4 3 2 2 3" xfId="3539"/>
    <cellStyle name="Currency 4 3 2 2 3 10" xfId="27035"/>
    <cellStyle name="Currency 4 3 2 2 3 11" xfId="61439"/>
    <cellStyle name="Currency 4 3 2 2 3 2" xfId="5335"/>
    <cellStyle name="Currency 4 3 2 2 3 2 2" xfId="17982"/>
    <cellStyle name="Currency 4 3 2 2 3 2 2 2" xfId="53198"/>
    <cellStyle name="Currency 4 3 2 2 3 2 3" xfId="40601"/>
    <cellStyle name="Currency 4 3 2 2 3 2 4" xfId="30587"/>
    <cellStyle name="Currency 4 3 2 2 3 3" xfId="6805"/>
    <cellStyle name="Currency 4 3 2 2 3 3 2" xfId="19436"/>
    <cellStyle name="Currency 4 3 2 2 3 3 2 2" xfId="54652"/>
    <cellStyle name="Currency 4 3 2 2 3 3 3" xfId="42055"/>
    <cellStyle name="Currency 4 3 2 2 3 3 4" xfId="32041"/>
    <cellStyle name="Currency 4 3 2 2 3 4" xfId="8264"/>
    <cellStyle name="Currency 4 3 2 2 3 4 2" xfId="20890"/>
    <cellStyle name="Currency 4 3 2 2 3 4 2 2" xfId="56106"/>
    <cellStyle name="Currency 4 3 2 2 3 4 3" xfId="43509"/>
    <cellStyle name="Currency 4 3 2 2 3 4 4" xfId="33495"/>
    <cellStyle name="Currency 4 3 2 2 3 5" xfId="10045"/>
    <cellStyle name="Currency 4 3 2 2 3 5 2" xfId="22666"/>
    <cellStyle name="Currency 4 3 2 2 3 5 2 2" xfId="57882"/>
    <cellStyle name="Currency 4 3 2 2 3 5 3" xfId="45285"/>
    <cellStyle name="Currency 4 3 2 2 3 5 4" xfId="35271"/>
    <cellStyle name="Currency 4 3 2 2 3 6" xfId="11839"/>
    <cellStyle name="Currency 4 3 2 2 3 6 2" xfId="24442"/>
    <cellStyle name="Currency 4 3 2 2 3 6 2 2" xfId="59658"/>
    <cellStyle name="Currency 4 3 2 2 3 6 3" xfId="47061"/>
    <cellStyle name="Currency 4 3 2 2 3 6 4" xfId="37047"/>
    <cellStyle name="Currency 4 3 2 2 3 7" xfId="16206"/>
    <cellStyle name="Currency 4 3 2 2 3 7 2" xfId="51422"/>
    <cellStyle name="Currency 4 3 2 2 3 7 3" xfId="28811"/>
    <cellStyle name="Currency 4 3 2 2 3 8" xfId="14428"/>
    <cellStyle name="Currency 4 3 2 2 3 8 2" xfId="49646"/>
    <cellStyle name="Currency 4 3 2 2 3 9" xfId="38825"/>
    <cellStyle name="Currency 4 3 2 2 4" xfId="2700"/>
    <cellStyle name="Currency 4 3 2 2 4 10" xfId="26226"/>
    <cellStyle name="Currency 4 3 2 2 4 11" xfId="60630"/>
    <cellStyle name="Currency 4 3 2 2 4 2" xfId="4526"/>
    <cellStyle name="Currency 4 3 2 2 4 2 2" xfId="17173"/>
    <cellStyle name="Currency 4 3 2 2 4 2 2 2" xfId="52389"/>
    <cellStyle name="Currency 4 3 2 2 4 2 3" xfId="39792"/>
    <cellStyle name="Currency 4 3 2 2 4 2 4" xfId="29778"/>
    <cellStyle name="Currency 4 3 2 2 4 3" xfId="5996"/>
    <cellStyle name="Currency 4 3 2 2 4 3 2" xfId="18627"/>
    <cellStyle name="Currency 4 3 2 2 4 3 2 2" xfId="53843"/>
    <cellStyle name="Currency 4 3 2 2 4 3 3" xfId="41246"/>
    <cellStyle name="Currency 4 3 2 2 4 3 4" xfId="31232"/>
    <cellStyle name="Currency 4 3 2 2 4 4" xfId="7455"/>
    <cellStyle name="Currency 4 3 2 2 4 4 2" xfId="20081"/>
    <cellStyle name="Currency 4 3 2 2 4 4 2 2" xfId="55297"/>
    <cellStyle name="Currency 4 3 2 2 4 4 3" xfId="42700"/>
    <cellStyle name="Currency 4 3 2 2 4 4 4" xfId="32686"/>
    <cellStyle name="Currency 4 3 2 2 4 5" xfId="9236"/>
    <cellStyle name="Currency 4 3 2 2 4 5 2" xfId="21857"/>
    <cellStyle name="Currency 4 3 2 2 4 5 2 2" xfId="57073"/>
    <cellStyle name="Currency 4 3 2 2 4 5 3" xfId="44476"/>
    <cellStyle name="Currency 4 3 2 2 4 5 4" xfId="34462"/>
    <cellStyle name="Currency 4 3 2 2 4 6" xfId="11030"/>
    <cellStyle name="Currency 4 3 2 2 4 6 2" xfId="23633"/>
    <cellStyle name="Currency 4 3 2 2 4 6 2 2" xfId="58849"/>
    <cellStyle name="Currency 4 3 2 2 4 6 3" xfId="46252"/>
    <cellStyle name="Currency 4 3 2 2 4 6 4" xfId="36238"/>
    <cellStyle name="Currency 4 3 2 2 4 7" xfId="15397"/>
    <cellStyle name="Currency 4 3 2 2 4 7 2" xfId="50613"/>
    <cellStyle name="Currency 4 3 2 2 4 7 3" xfId="28002"/>
    <cellStyle name="Currency 4 3 2 2 4 8" xfId="13619"/>
    <cellStyle name="Currency 4 3 2 2 4 8 2" xfId="48837"/>
    <cellStyle name="Currency 4 3 2 2 4 9" xfId="38016"/>
    <cellStyle name="Currency 4 3 2 2 5" xfId="3864"/>
    <cellStyle name="Currency 4 3 2 2 5 2" xfId="8587"/>
    <cellStyle name="Currency 4 3 2 2 5 2 2" xfId="21213"/>
    <cellStyle name="Currency 4 3 2 2 5 2 2 2" xfId="56429"/>
    <cellStyle name="Currency 4 3 2 2 5 2 3" xfId="43832"/>
    <cellStyle name="Currency 4 3 2 2 5 2 4" xfId="33818"/>
    <cellStyle name="Currency 4 3 2 2 5 3" xfId="10368"/>
    <cellStyle name="Currency 4 3 2 2 5 3 2" xfId="22989"/>
    <cellStyle name="Currency 4 3 2 2 5 3 2 2" xfId="58205"/>
    <cellStyle name="Currency 4 3 2 2 5 3 3" xfId="45608"/>
    <cellStyle name="Currency 4 3 2 2 5 3 4" xfId="35594"/>
    <cellStyle name="Currency 4 3 2 2 5 4" xfId="12164"/>
    <cellStyle name="Currency 4 3 2 2 5 4 2" xfId="24765"/>
    <cellStyle name="Currency 4 3 2 2 5 4 2 2" xfId="59981"/>
    <cellStyle name="Currency 4 3 2 2 5 4 3" xfId="47384"/>
    <cellStyle name="Currency 4 3 2 2 5 4 4" xfId="37370"/>
    <cellStyle name="Currency 4 3 2 2 5 5" xfId="16529"/>
    <cellStyle name="Currency 4 3 2 2 5 5 2" xfId="51745"/>
    <cellStyle name="Currency 4 3 2 2 5 5 3" xfId="29134"/>
    <cellStyle name="Currency 4 3 2 2 5 6" xfId="14751"/>
    <cellStyle name="Currency 4 3 2 2 5 6 2" xfId="49969"/>
    <cellStyle name="Currency 4 3 2 2 5 7" xfId="39148"/>
    <cellStyle name="Currency 4 3 2 2 5 8" xfId="27358"/>
    <cellStyle name="Currency 4 3 2 2 6" xfId="4204"/>
    <cellStyle name="Currency 4 3 2 2 6 2" xfId="16851"/>
    <cellStyle name="Currency 4 3 2 2 6 2 2" xfId="52067"/>
    <cellStyle name="Currency 4 3 2 2 6 2 3" xfId="29456"/>
    <cellStyle name="Currency 4 3 2 2 6 3" xfId="13297"/>
    <cellStyle name="Currency 4 3 2 2 6 3 2" xfId="48515"/>
    <cellStyle name="Currency 4 3 2 2 6 4" xfId="39470"/>
    <cellStyle name="Currency 4 3 2 2 6 5" xfId="25904"/>
    <cellStyle name="Currency 4 3 2 2 7" xfId="5674"/>
    <cellStyle name="Currency 4 3 2 2 7 2" xfId="18305"/>
    <cellStyle name="Currency 4 3 2 2 7 2 2" xfId="53521"/>
    <cellStyle name="Currency 4 3 2 2 7 3" xfId="40924"/>
    <cellStyle name="Currency 4 3 2 2 7 4" xfId="30910"/>
    <cellStyle name="Currency 4 3 2 2 8" xfId="7133"/>
    <cellStyle name="Currency 4 3 2 2 8 2" xfId="19759"/>
    <cellStyle name="Currency 4 3 2 2 8 2 2" xfId="54975"/>
    <cellStyle name="Currency 4 3 2 2 8 3" xfId="42378"/>
    <cellStyle name="Currency 4 3 2 2 8 4" xfId="32364"/>
    <cellStyle name="Currency 4 3 2 2 9" xfId="8914"/>
    <cellStyle name="Currency 4 3 2 2 9 2" xfId="21535"/>
    <cellStyle name="Currency 4 3 2 2 9 2 2" xfId="56751"/>
    <cellStyle name="Currency 4 3 2 2 9 3" xfId="44154"/>
    <cellStyle name="Currency 4 3 2 2 9 4" xfId="34140"/>
    <cellStyle name="Currency 4 3 2 3" xfId="3050"/>
    <cellStyle name="Currency 4 3 2 3 10" xfId="25422"/>
    <cellStyle name="Currency 4 3 2 3 11" xfId="60957"/>
    <cellStyle name="Currency 4 3 2 3 2" xfId="4853"/>
    <cellStyle name="Currency 4 3 2 3 2 2" xfId="17500"/>
    <cellStyle name="Currency 4 3 2 3 2 2 2" xfId="52716"/>
    <cellStyle name="Currency 4 3 2 3 2 2 3" xfId="30105"/>
    <cellStyle name="Currency 4 3 2 3 2 3" xfId="13946"/>
    <cellStyle name="Currency 4 3 2 3 2 3 2" xfId="49164"/>
    <cellStyle name="Currency 4 3 2 3 2 4" xfId="40119"/>
    <cellStyle name="Currency 4 3 2 3 2 5" xfId="26553"/>
    <cellStyle name="Currency 4 3 2 3 3" xfId="6323"/>
    <cellStyle name="Currency 4 3 2 3 3 2" xfId="18954"/>
    <cellStyle name="Currency 4 3 2 3 3 2 2" xfId="54170"/>
    <cellStyle name="Currency 4 3 2 3 3 3" xfId="41573"/>
    <cellStyle name="Currency 4 3 2 3 3 4" xfId="31559"/>
    <cellStyle name="Currency 4 3 2 3 4" xfId="7782"/>
    <cellStyle name="Currency 4 3 2 3 4 2" xfId="20408"/>
    <cellStyle name="Currency 4 3 2 3 4 2 2" xfId="55624"/>
    <cellStyle name="Currency 4 3 2 3 4 3" xfId="43027"/>
    <cellStyle name="Currency 4 3 2 3 4 4" xfId="33013"/>
    <cellStyle name="Currency 4 3 2 3 5" xfId="9563"/>
    <cellStyle name="Currency 4 3 2 3 5 2" xfId="22184"/>
    <cellStyle name="Currency 4 3 2 3 5 2 2" xfId="57400"/>
    <cellStyle name="Currency 4 3 2 3 5 3" xfId="44803"/>
    <cellStyle name="Currency 4 3 2 3 5 4" xfId="34789"/>
    <cellStyle name="Currency 4 3 2 3 6" xfId="11357"/>
    <cellStyle name="Currency 4 3 2 3 6 2" xfId="23960"/>
    <cellStyle name="Currency 4 3 2 3 6 2 2" xfId="59176"/>
    <cellStyle name="Currency 4 3 2 3 6 3" xfId="46579"/>
    <cellStyle name="Currency 4 3 2 3 6 4" xfId="36565"/>
    <cellStyle name="Currency 4 3 2 3 7" xfId="15724"/>
    <cellStyle name="Currency 4 3 2 3 7 2" xfId="50940"/>
    <cellStyle name="Currency 4 3 2 3 7 3" xfId="28329"/>
    <cellStyle name="Currency 4 3 2 3 8" xfId="12815"/>
    <cellStyle name="Currency 4 3 2 3 8 2" xfId="48033"/>
    <cellStyle name="Currency 4 3 2 3 9" xfId="38343"/>
    <cellStyle name="Currency 4 3 2 4" xfId="2876"/>
    <cellStyle name="Currency 4 3 2 4 10" xfId="25263"/>
    <cellStyle name="Currency 4 3 2 4 11" xfId="60798"/>
    <cellStyle name="Currency 4 3 2 4 2" xfId="4694"/>
    <cellStyle name="Currency 4 3 2 4 2 2" xfId="17341"/>
    <cellStyle name="Currency 4 3 2 4 2 2 2" xfId="52557"/>
    <cellStyle name="Currency 4 3 2 4 2 2 3" xfId="29946"/>
    <cellStyle name="Currency 4 3 2 4 2 3" xfId="13787"/>
    <cellStyle name="Currency 4 3 2 4 2 3 2" xfId="49005"/>
    <cellStyle name="Currency 4 3 2 4 2 4" xfId="39960"/>
    <cellStyle name="Currency 4 3 2 4 2 5" xfId="26394"/>
    <cellStyle name="Currency 4 3 2 4 3" xfId="6164"/>
    <cellStyle name="Currency 4 3 2 4 3 2" xfId="18795"/>
    <cellStyle name="Currency 4 3 2 4 3 2 2" xfId="54011"/>
    <cellStyle name="Currency 4 3 2 4 3 3" xfId="41414"/>
    <cellStyle name="Currency 4 3 2 4 3 4" xfId="31400"/>
    <cellStyle name="Currency 4 3 2 4 4" xfId="7623"/>
    <cellStyle name="Currency 4 3 2 4 4 2" xfId="20249"/>
    <cellStyle name="Currency 4 3 2 4 4 2 2" xfId="55465"/>
    <cellStyle name="Currency 4 3 2 4 4 3" xfId="42868"/>
    <cellStyle name="Currency 4 3 2 4 4 4" xfId="32854"/>
    <cellStyle name="Currency 4 3 2 4 5" xfId="9404"/>
    <cellStyle name="Currency 4 3 2 4 5 2" xfId="22025"/>
    <cellStyle name="Currency 4 3 2 4 5 2 2" xfId="57241"/>
    <cellStyle name="Currency 4 3 2 4 5 3" xfId="44644"/>
    <cellStyle name="Currency 4 3 2 4 5 4" xfId="34630"/>
    <cellStyle name="Currency 4 3 2 4 6" xfId="11198"/>
    <cellStyle name="Currency 4 3 2 4 6 2" xfId="23801"/>
    <cellStyle name="Currency 4 3 2 4 6 2 2" xfId="59017"/>
    <cellStyle name="Currency 4 3 2 4 6 3" xfId="46420"/>
    <cellStyle name="Currency 4 3 2 4 6 4" xfId="36406"/>
    <cellStyle name="Currency 4 3 2 4 7" xfId="15565"/>
    <cellStyle name="Currency 4 3 2 4 7 2" xfId="50781"/>
    <cellStyle name="Currency 4 3 2 4 7 3" xfId="28170"/>
    <cellStyle name="Currency 4 3 2 4 8" xfId="12656"/>
    <cellStyle name="Currency 4 3 2 4 8 2" xfId="47874"/>
    <cellStyle name="Currency 4 3 2 4 9" xfId="38184"/>
    <cellStyle name="Currency 4 3 2 5" xfId="3385"/>
    <cellStyle name="Currency 4 3 2 5 10" xfId="26881"/>
    <cellStyle name="Currency 4 3 2 5 11" xfId="61285"/>
    <cellStyle name="Currency 4 3 2 5 2" xfId="5181"/>
    <cellStyle name="Currency 4 3 2 5 2 2" xfId="17828"/>
    <cellStyle name="Currency 4 3 2 5 2 2 2" xfId="53044"/>
    <cellStyle name="Currency 4 3 2 5 2 3" xfId="40447"/>
    <cellStyle name="Currency 4 3 2 5 2 4" xfId="30433"/>
    <cellStyle name="Currency 4 3 2 5 3" xfId="6651"/>
    <cellStyle name="Currency 4 3 2 5 3 2" xfId="19282"/>
    <cellStyle name="Currency 4 3 2 5 3 2 2" xfId="54498"/>
    <cellStyle name="Currency 4 3 2 5 3 3" xfId="41901"/>
    <cellStyle name="Currency 4 3 2 5 3 4" xfId="31887"/>
    <cellStyle name="Currency 4 3 2 5 4" xfId="8110"/>
    <cellStyle name="Currency 4 3 2 5 4 2" xfId="20736"/>
    <cellStyle name="Currency 4 3 2 5 4 2 2" xfId="55952"/>
    <cellStyle name="Currency 4 3 2 5 4 3" xfId="43355"/>
    <cellStyle name="Currency 4 3 2 5 4 4" xfId="33341"/>
    <cellStyle name="Currency 4 3 2 5 5" xfId="9891"/>
    <cellStyle name="Currency 4 3 2 5 5 2" xfId="22512"/>
    <cellStyle name="Currency 4 3 2 5 5 2 2" xfId="57728"/>
    <cellStyle name="Currency 4 3 2 5 5 3" xfId="45131"/>
    <cellStyle name="Currency 4 3 2 5 5 4" xfId="35117"/>
    <cellStyle name="Currency 4 3 2 5 6" xfId="11685"/>
    <cellStyle name="Currency 4 3 2 5 6 2" xfId="24288"/>
    <cellStyle name="Currency 4 3 2 5 6 2 2" xfId="59504"/>
    <cellStyle name="Currency 4 3 2 5 6 3" xfId="46907"/>
    <cellStyle name="Currency 4 3 2 5 6 4" xfId="36893"/>
    <cellStyle name="Currency 4 3 2 5 7" xfId="16052"/>
    <cellStyle name="Currency 4 3 2 5 7 2" xfId="51268"/>
    <cellStyle name="Currency 4 3 2 5 7 3" xfId="28657"/>
    <cellStyle name="Currency 4 3 2 5 8" xfId="14274"/>
    <cellStyle name="Currency 4 3 2 5 8 2" xfId="49492"/>
    <cellStyle name="Currency 4 3 2 5 9" xfId="38671"/>
    <cellStyle name="Currency 4 3 2 6" xfId="2545"/>
    <cellStyle name="Currency 4 3 2 6 10" xfId="26072"/>
    <cellStyle name="Currency 4 3 2 6 11" xfId="60476"/>
    <cellStyle name="Currency 4 3 2 6 2" xfId="4372"/>
    <cellStyle name="Currency 4 3 2 6 2 2" xfId="17019"/>
    <cellStyle name="Currency 4 3 2 6 2 2 2" xfId="52235"/>
    <cellStyle name="Currency 4 3 2 6 2 3" xfId="39638"/>
    <cellStyle name="Currency 4 3 2 6 2 4" xfId="29624"/>
    <cellStyle name="Currency 4 3 2 6 3" xfId="5842"/>
    <cellStyle name="Currency 4 3 2 6 3 2" xfId="18473"/>
    <cellStyle name="Currency 4 3 2 6 3 2 2" xfId="53689"/>
    <cellStyle name="Currency 4 3 2 6 3 3" xfId="41092"/>
    <cellStyle name="Currency 4 3 2 6 3 4" xfId="31078"/>
    <cellStyle name="Currency 4 3 2 6 4" xfId="7301"/>
    <cellStyle name="Currency 4 3 2 6 4 2" xfId="19927"/>
    <cellStyle name="Currency 4 3 2 6 4 2 2" xfId="55143"/>
    <cellStyle name="Currency 4 3 2 6 4 3" xfId="42546"/>
    <cellStyle name="Currency 4 3 2 6 4 4" xfId="32532"/>
    <cellStyle name="Currency 4 3 2 6 5" xfId="9082"/>
    <cellStyle name="Currency 4 3 2 6 5 2" xfId="21703"/>
    <cellStyle name="Currency 4 3 2 6 5 2 2" xfId="56919"/>
    <cellStyle name="Currency 4 3 2 6 5 3" xfId="44322"/>
    <cellStyle name="Currency 4 3 2 6 5 4" xfId="34308"/>
    <cellStyle name="Currency 4 3 2 6 6" xfId="10876"/>
    <cellStyle name="Currency 4 3 2 6 6 2" xfId="23479"/>
    <cellStyle name="Currency 4 3 2 6 6 2 2" xfId="58695"/>
    <cellStyle name="Currency 4 3 2 6 6 3" xfId="46098"/>
    <cellStyle name="Currency 4 3 2 6 6 4" xfId="36084"/>
    <cellStyle name="Currency 4 3 2 6 7" xfId="15243"/>
    <cellStyle name="Currency 4 3 2 6 7 2" xfId="50459"/>
    <cellStyle name="Currency 4 3 2 6 7 3" xfId="27848"/>
    <cellStyle name="Currency 4 3 2 6 8" xfId="13465"/>
    <cellStyle name="Currency 4 3 2 6 8 2" xfId="48683"/>
    <cellStyle name="Currency 4 3 2 6 9" xfId="37862"/>
    <cellStyle name="Currency 4 3 2 7" xfId="3709"/>
    <cellStyle name="Currency 4 3 2 7 2" xfId="8433"/>
    <cellStyle name="Currency 4 3 2 7 2 2" xfId="21059"/>
    <cellStyle name="Currency 4 3 2 7 2 2 2" xfId="56275"/>
    <cellStyle name="Currency 4 3 2 7 2 3" xfId="43678"/>
    <cellStyle name="Currency 4 3 2 7 2 4" xfId="33664"/>
    <cellStyle name="Currency 4 3 2 7 3" xfId="10214"/>
    <cellStyle name="Currency 4 3 2 7 3 2" xfId="22835"/>
    <cellStyle name="Currency 4 3 2 7 3 2 2" xfId="58051"/>
    <cellStyle name="Currency 4 3 2 7 3 3" xfId="45454"/>
    <cellStyle name="Currency 4 3 2 7 3 4" xfId="35440"/>
    <cellStyle name="Currency 4 3 2 7 4" xfId="12010"/>
    <cellStyle name="Currency 4 3 2 7 4 2" xfId="24611"/>
    <cellStyle name="Currency 4 3 2 7 4 2 2" xfId="59827"/>
    <cellStyle name="Currency 4 3 2 7 4 3" xfId="47230"/>
    <cellStyle name="Currency 4 3 2 7 4 4" xfId="37216"/>
    <cellStyle name="Currency 4 3 2 7 5" xfId="16375"/>
    <cellStyle name="Currency 4 3 2 7 5 2" xfId="51591"/>
    <cellStyle name="Currency 4 3 2 7 5 3" xfId="28980"/>
    <cellStyle name="Currency 4 3 2 7 6" xfId="14597"/>
    <cellStyle name="Currency 4 3 2 7 6 2" xfId="49815"/>
    <cellStyle name="Currency 4 3 2 7 7" xfId="38994"/>
    <cellStyle name="Currency 4 3 2 7 8" xfId="27204"/>
    <cellStyle name="Currency 4 3 2 8" xfId="4047"/>
    <cellStyle name="Currency 4 3 2 8 2" xfId="16697"/>
    <cellStyle name="Currency 4 3 2 8 2 2" xfId="51913"/>
    <cellStyle name="Currency 4 3 2 8 2 3" xfId="29302"/>
    <cellStyle name="Currency 4 3 2 8 3" xfId="13143"/>
    <cellStyle name="Currency 4 3 2 8 3 2" xfId="48361"/>
    <cellStyle name="Currency 4 3 2 8 4" xfId="39316"/>
    <cellStyle name="Currency 4 3 2 8 5" xfId="25750"/>
    <cellStyle name="Currency 4 3 2 9" xfId="5520"/>
    <cellStyle name="Currency 4 3 2 9 2" xfId="18151"/>
    <cellStyle name="Currency 4 3 2 9 2 2" xfId="53367"/>
    <cellStyle name="Currency 4 3 2 9 3" xfId="40770"/>
    <cellStyle name="Currency 4 3 2 9 4" xfId="30756"/>
    <cellStyle name="Currency 4 3 3" xfId="2285"/>
    <cellStyle name="Currency 4 3 3 10" xfId="10483"/>
    <cellStyle name="Currency 4 3 3 10 2" xfId="23094"/>
    <cellStyle name="Currency 4 3 3 10 2 2" xfId="58310"/>
    <cellStyle name="Currency 4 3 3 10 3" xfId="45713"/>
    <cellStyle name="Currency 4 3 3 10 4" xfId="35699"/>
    <cellStyle name="Currency 4 3 3 11" xfId="15001"/>
    <cellStyle name="Currency 4 3 3 11 2" xfId="50217"/>
    <cellStyle name="Currency 4 3 3 11 3" xfId="27606"/>
    <cellStyle name="Currency 4 3 3 12" xfId="12414"/>
    <cellStyle name="Currency 4 3 3 12 2" xfId="47632"/>
    <cellStyle name="Currency 4 3 3 13" xfId="37620"/>
    <cellStyle name="Currency 4 3 3 14" xfId="25021"/>
    <cellStyle name="Currency 4 3 3 15" xfId="60234"/>
    <cellStyle name="Currency 4 3 3 2" xfId="3136"/>
    <cellStyle name="Currency 4 3 3 2 10" xfId="25505"/>
    <cellStyle name="Currency 4 3 3 2 11" xfId="61040"/>
    <cellStyle name="Currency 4 3 3 2 2" xfId="4936"/>
    <cellStyle name="Currency 4 3 3 2 2 2" xfId="17583"/>
    <cellStyle name="Currency 4 3 3 2 2 2 2" xfId="52799"/>
    <cellStyle name="Currency 4 3 3 2 2 2 3" xfId="30188"/>
    <cellStyle name="Currency 4 3 3 2 2 3" xfId="14029"/>
    <cellStyle name="Currency 4 3 3 2 2 3 2" xfId="49247"/>
    <cellStyle name="Currency 4 3 3 2 2 4" xfId="40202"/>
    <cellStyle name="Currency 4 3 3 2 2 5" xfId="26636"/>
    <cellStyle name="Currency 4 3 3 2 3" xfId="6406"/>
    <cellStyle name="Currency 4 3 3 2 3 2" xfId="19037"/>
    <cellStyle name="Currency 4 3 3 2 3 2 2" xfId="54253"/>
    <cellStyle name="Currency 4 3 3 2 3 3" xfId="41656"/>
    <cellStyle name="Currency 4 3 3 2 3 4" xfId="31642"/>
    <cellStyle name="Currency 4 3 3 2 4" xfId="7865"/>
    <cellStyle name="Currency 4 3 3 2 4 2" xfId="20491"/>
    <cellStyle name="Currency 4 3 3 2 4 2 2" xfId="55707"/>
    <cellStyle name="Currency 4 3 3 2 4 3" xfId="43110"/>
    <cellStyle name="Currency 4 3 3 2 4 4" xfId="33096"/>
    <cellStyle name="Currency 4 3 3 2 5" xfId="9646"/>
    <cellStyle name="Currency 4 3 3 2 5 2" xfId="22267"/>
    <cellStyle name="Currency 4 3 3 2 5 2 2" xfId="57483"/>
    <cellStyle name="Currency 4 3 3 2 5 3" xfId="44886"/>
    <cellStyle name="Currency 4 3 3 2 5 4" xfId="34872"/>
    <cellStyle name="Currency 4 3 3 2 6" xfId="11440"/>
    <cellStyle name="Currency 4 3 3 2 6 2" xfId="24043"/>
    <cellStyle name="Currency 4 3 3 2 6 2 2" xfId="59259"/>
    <cellStyle name="Currency 4 3 3 2 6 3" xfId="46662"/>
    <cellStyle name="Currency 4 3 3 2 6 4" xfId="36648"/>
    <cellStyle name="Currency 4 3 3 2 7" xfId="15807"/>
    <cellStyle name="Currency 4 3 3 2 7 2" xfId="51023"/>
    <cellStyle name="Currency 4 3 3 2 7 3" xfId="28412"/>
    <cellStyle name="Currency 4 3 3 2 8" xfId="12898"/>
    <cellStyle name="Currency 4 3 3 2 8 2" xfId="48116"/>
    <cellStyle name="Currency 4 3 3 2 9" xfId="38426"/>
    <cellStyle name="Currency 4 3 3 3" xfId="3465"/>
    <cellStyle name="Currency 4 3 3 3 10" xfId="26961"/>
    <cellStyle name="Currency 4 3 3 3 11" xfId="61365"/>
    <cellStyle name="Currency 4 3 3 3 2" xfId="5261"/>
    <cellStyle name="Currency 4 3 3 3 2 2" xfId="17908"/>
    <cellStyle name="Currency 4 3 3 3 2 2 2" xfId="53124"/>
    <cellStyle name="Currency 4 3 3 3 2 3" xfId="40527"/>
    <cellStyle name="Currency 4 3 3 3 2 4" xfId="30513"/>
    <cellStyle name="Currency 4 3 3 3 3" xfId="6731"/>
    <cellStyle name="Currency 4 3 3 3 3 2" xfId="19362"/>
    <cellStyle name="Currency 4 3 3 3 3 2 2" xfId="54578"/>
    <cellStyle name="Currency 4 3 3 3 3 3" xfId="41981"/>
    <cellStyle name="Currency 4 3 3 3 3 4" xfId="31967"/>
    <cellStyle name="Currency 4 3 3 3 4" xfId="8190"/>
    <cellStyle name="Currency 4 3 3 3 4 2" xfId="20816"/>
    <cellStyle name="Currency 4 3 3 3 4 2 2" xfId="56032"/>
    <cellStyle name="Currency 4 3 3 3 4 3" xfId="43435"/>
    <cellStyle name="Currency 4 3 3 3 4 4" xfId="33421"/>
    <cellStyle name="Currency 4 3 3 3 5" xfId="9971"/>
    <cellStyle name="Currency 4 3 3 3 5 2" xfId="22592"/>
    <cellStyle name="Currency 4 3 3 3 5 2 2" xfId="57808"/>
    <cellStyle name="Currency 4 3 3 3 5 3" xfId="45211"/>
    <cellStyle name="Currency 4 3 3 3 5 4" xfId="35197"/>
    <cellStyle name="Currency 4 3 3 3 6" xfId="11765"/>
    <cellStyle name="Currency 4 3 3 3 6 2" xfId="24368"/>
    <cellStyle name="Currency 4 3 3 3 6 2 2" xfId="59584"/>
    <cellStyle name="Currency 4 3 3 3 6 3" xfId="46987"/>
    <cellStyle name="Currency 4 3 3 3 6 4" xfId="36973"/>
    <cellStyle name="Currency 4 3 3 3 7" xfId="16132"/>
    <cellStyle name="Currency 4 3 3 3 7 2" xfId="51348"/>
    <cellStyle name="Currency 4 3 3 3 7 3" xfId="28737"/>
    <cellStyle name="Currency 4 3 3 3 8" xfId="14354"/>
    <cellStyle name="Currency 4 3 3 3 8 2" xfId="49572"/>
    <cellStyle name="Currency 4 3 3 3 9" xfId="38751"/>
    <cellStyle name="Currency 4 3 3 4" xfId="2626"/>
    <cellStyle name="Currency 4 3 3 4 10" xfId="26152"/>
    <cellStyle name="Currency 4 3 3 4 11" xfId="60556"/>
    <cellStyle name="Currency 4 3 3 4 2" xfId="4452"/>
    <cellStyle name="Currency 4 3 3 4 2 2" xfId="17099"/>
    <cellStyle name="Currency 4 3 3 4 2 2 2" xfId="52315"/>
    <cellStyle name="Currency 4 3 3 4 2 3" xfId="39718"/>
    <cellStyle name="Currency 4 3 3 4 2 4" xfId="29704"/>
    <cellStyle name="Currency 4 3 3 4 3" xfId="5922"/>
    <cellStyle name="Currency 4 3 3 4 3 2" xfId="18553"/>
    <cellStyle name="Currency 4 3 3 4 3 2 2" xfId="53769"/>
    <cellStyle name="Currency 4 3 3 4 3 3" xfId="41172"/>
    <cellStyle name="Currency 4 3 3 4 3 4" xfId="31158"/>
    <cellStyle name="Currency 4 3 3 4 4" xfId="7381"/>
    <cellStyle name="Currency 4 3 3 4 4 2" xfId="20007"/>
    <cellStyle name="Currency 4 3 3 4 4 2 2" xfId="55223"/>
    <cellStyle name="Currency 4 3 3 4 4 3" xfId="42626"/>
    <cellStyle name="Currency 4 3 3 4 4 4" xfId="32612"/>
    <cellStyle name="Currency 4 3 3 4 5" xfId="9162"/>
    <cellStyle name="Currency 4 3 3 4 5 2" xfId="21783"/>
    <cellStyle name="Currency 4 3 3 4 5 2 2" xfId="56999"/>
    <cellStyle name="Currency 4 3 3 4 5 3" xfId="44402"/>
    <cellStyle name="Currency 4 3 3 4 5 4" xfId="34388"/>
    <cellStyle name="Currency 4 3 3 4 6" xfId="10956"/>
    <cellStyle name="Currency 4 3 3 4 6 2" xfId="23559"/>
    <cellStyle name="Currency 4 3 3 4 6 2 2" xfId="58775"/>
    <cellStyle name="Currency 4 3 3 4 6 3" xfId="46178"/>
    <cellStyle name="Currency 4 3 3 4 6 4" xfId="36164"/>
    <cellStyle name="Currency 4 3 3 4 7" xfId="15323"/>
    <cellStyle name="Currency 4 3 3 4 7 2" xfId="50539"/>
    <cellStyle name="Currency 4 3 3 4 7 3" xfId="27928"/>
    <cellStyle name="Currency 4 3 3 4 8" xfId="13545"/>
    <cellStyle name="Currency 4 3 3 4 8 2" xfId="48763"/>
    <cellStyle name="Currency 4 3 3 4 9" xfId="37942"/>
    <cellStyle name="Currency 4 3 3 5" xfId="3790"/>
    <cellStyle name="Currency 4 3 3 5 2" xfId="8513"/>
    <cellStyle name="Currency 4 3 3 5 2 2" xfId="21139"/>
    <cellStyle name="Currency 4 3 3 5 2 2 2" xfId="56355"/>
    <cellStyle name="Currency 4 3 3 5 2 3" xfId="43758"/>
    <cellStyle name="Currency 4 3 3 5 2 4" xfId="33744"/>
    <cellStyle name="Currency 4 3 3 5 3" xfId="10294"/>
    <cellStyle name="Currency 4 3 3 5 3 2" xfId="22915"/>
    <cellStyle name="Currency 4 3 3 5 3 2 2" xfId="58131"/>
    <cellStyle name="Currency 4 3 3 5 3 3" xfId="45534"/>
    <cellStyle name="Currency 4 3 3 5 3 4" xfId="35520"/>
    <cellStyle name="Currency 4 3 3 5 4" xfId="12090"/>
    <cellStyle name="Currency 4 3 3 5 4 2" xfId="24691"/>
    <cellStyle name="Currency 4 3 3 5 4 2 2" xfId="59907"/>
    <cellStyle name="Currency 4 3 3 5 4 3" xfId="47310"/>
    <cellStyle name="Currency 4 3 3 5 4 4" xfId="37296"/>
    <cellStyle name="Currency 4 3 3 5 5" xfId="16455"/>
    <cellStyle name="Currency 4 3 3 5 5 2" xfId="51671"/>
    <cellStyle name="Currency 4 3 3 5 5 3" xfId="29060"/>
    <cellStyle name="Currency 4 3 3 5 6" xfId="14677"/>
    <cellStyle name="Currency 4 3 3 5 6 2" xfId="49895"/>
    <cellStyle name="Currency 4 3 3 5 7" xfId="39074"/>
    <cellStyle name="Currency 4 3 3 5 8" xfId="27284"/>
    <cellStyle name="Currency 4 3 3 6" xfId="4130"/>
    <cellStyle name="Currency 4 3 3 6 2" xfId="16777"/>
    <cellStyle name="Currency 4 3 3 6 2 2" xfId="51993"/>
    <cellStyle name="Currency 4 3 3 6 2 3" xfId="29382"/>
    <cellStyle name="Currency 4 3 3 6 3" xfId="13223"/>
    <cellStyle name="Currency 4 3 3 6 3 2" xfId="48441"/>
    <cellStyle name="Currency 4 3 3 6 4" xfId="39396"/>
    <cellStyle name="Currency 4 3 3 6 5" xfId="25830"/>
    <cellStyle name="Currency 4 3 3 7" xfId="5600"/>
    <cellStyle name="Currency 4 3 3 7 2" xfId="18231"/>
    <cellStyle name="Currency 4 3 3 7 2 2" xfId="53447"/>
    <cellStyle name="Currency 4 3 3 7 3" xfId="40850"/>
    <cellStyle name="Currency 4 3 3 7 4" xfId="30836"/>
    <cellStyle name="Currency 4 3 3 8" xfId="7059"/>
    <cellStyle name="Currency 4 3 3 8 2" xfId="19685"/>
    <cellStyle name="Currency 4 3 3 8 2 2" xfId="54901"/>
    <cellStyle name="Currency 4 3 3 8 3" xfId="42304"/>
    <cellStyle name="Currency 4 3 3 8 4" xfId="32290"/>
    <cellStyle name="Currency 4 3 3 9" xfId="8840"/>
    <cellStyle name="Currency 4 3 3 9 2" xfId="21461"/>
    <cellStyle name="Currency 4 3 3 9 2 2" xfId="56677"/>
    <cellStyle name="Currency 4 3 3 9 3" xfId="44080"/>
    <cellStyle name="Currency 4 3 3 9 4" xfId="34066"/>
    <cellStyle name="Currency 4 3 4" xfId="2966"/>
    <cellStyle name="Currency 4 3 4 10" xfId="25346"/>
    <cellStyle name="Currency 4 3 4 11" xfId="60881"/>
    <cellStyle name="Currency 4 3 4 2" xfId="4777"/>
    <cellStyle name="Currency 4 3 4 2 2" xfId="17424"/>
    <cellStyle name="Currency 4 3 4 2 2 2" xfId="52640"/>
    <cellStyle name="Currency 4 3 4 2 2 3" xfId="30029"/>
    <cellStyle name="Currency 4 3 4 2 3" xfId="13870"/>
    <cellStyle name="Currency 4 3 4 2 3 2" xfId="49088"/>
    <cellStyle name="Currency 4 3 4 2 4" xfId="40043"/>
    <cellStyle name="Currency 4 3 4 2 5" xfId="26477"/>
    <cellStyle name="Currency 4 3 4 3" xfId="6247"/>
    <cellStyle name="Currency 4 3 4 3 2" xfId="18878"/>
    <cellStyle name="Currency 4 3 4 3 2 2" xfId="54094"/>
    <cellStyle name="Currency 4 3 4 3 3" xfId="41497"/>
    <cellStyle name="Currency 4 3 4 3 4" xfId="31483"/>
    <cellStyle name="Currency 4 3 4 4" xfId="7706"/>
    <cellStyle name="Currency 4 3 4 4 2" xfId="20332"/>
    <cellStyle name="Currency 4 3 4 4 2 2" xfId="55548"/>
    <cellStyle name="Currency 4 3 4 4 3" xfId="42951"/>
    <cellStyle name="Currency 4 3 4 4 4" xfId="32937"/>
    <cellStyle name="Currency 4 3 4 5" xfId="9487"/>
    <cellStyle name="Currency 4 3 4 5 2" xfId="22108"/>
    <cellStyle name="Currency 4 3 4 5 2 2" xfId="57324"/>
    <cellStyle name="Currency 4 3 4 5 3" xfId="44727"/>
    <cellStyle name="Currency 4 3 4 5 4" xfId="34713"/>
    <cellStyle name="Currency 4 3 4 6" xfId="11281"/>
    <cellStyle name="Currency 4 3 4 6 2" xfId="23884"/>
    <cellStyle name="Currency 4 3 4 6 2 2" xfId="59100"/>
    <cellStyle name="Currency 4 3 4 6 3" xfId="46503"/>
    <cellStyle name="Currency 4 3 4 6 4" xfId="36489"/>
    <cellStyle name="Currency 4 3 4 7" xfId="15648"/>
    <cellStyle name="Currency 4 3 4 7 2" xfId="50864"/>
    <cellStyle name="Currency 4 3 4 7 3" xfId="28253"/>
    <cellStyle name="Currency 4 3 4 8" xfId="12739"/>
    <cellStyle name="Currency 4 3 4 8 2" xfId="47957"/>
    <cellStyle name="Currency 4 3 4 9" xfId="38267"/>
    <cellStyle name="Currency 4 3 5" xfId="2799"/>
    <cellStyle name="Currency 4 3 5 10" xfId="25191"/>
    <cellStyle name="Currency 4 3 5 11" xfId="60726"/>
    <cellStyle name="Currency 4 3 5 2" xfId="4622"/>
    <cellStyle name="Currency 4 3 5 2 2" xfId="17269"/>
    <cellStyle name="Currency 4 3 5 2 2 2" xfId="52485"/>
    <cellStyle name="Currency 4 3 5 2 2 3" xfId="29874"/>
    <cellStyle name="Currency 4 3 5 2 3" xfId="13715"/>
    <cellStyle name="Currency 4 3 5 2 3 2" xfId="48933"/>
    <cellStyle name="Currency 4 3 5 2 4" xfId="39888"/>
    <cellStyle name="Currency 4 3 5 2 5" xfId="26322"/>
    <cellStyle name="Currency 4 3 5 3" xfId="6092"/>
    <cellStyle name="Currency 4 3 5 3 2" xfId="18723"/>
    <cellStyle name="Currency 4 3 5 3 2 2" xfId="53939"/>
    <cellStyle name="Currency 4 3 5 3 3" xfId="41342"/>
    <cellStyle name="Currency 4 3 5 3 4" xfId="31328"/>
    <cellStyle name="Currency 4 3 5 4" xfId="7551"/>
    <cellStyle name="Currency 4 3 5 4 2" xfId="20177"/>
    <cellStyle name="Currency 4 3 5 4 2 2" xfId="55393"/>
    <cellStyle name="Currency 4 3 5 4 3" xfId="42796"/>
    <cellStyle name="Currency 4 3 5 4 4" xfId="32782"/>
    <cellStyle name="Currency 4 3 5 5" xfId="9332"/>
    <cellStyle name="Currency 4 3 5 5 2" xfId="21953"/>
    <cellStyle name="Currency 4 3 5 5 2 2" xfId="57169"/>
    <cellStyle name="Currency 4 3 5 5 3" xfId="44572"/>
    <cellStyle name="Currency 4 3 5 5 4" xfId="34558"/>
    <cellStyle name="Currency 4 3 5 6" xfId="11126"/>
    <cellStyle name="Currency 4 3 5 6 2" xfId="23729"/>
    <cellStyle name="Currency 4 3 5 6 2 2" xfId="58945"/>
    <cellStyle name="Currency 4 3 5 6 3" xfId="46348"/>
    <cellStyle name="Currency 4 3 5 6 4" xfId="36334"/>
    <cellStyle name="Currency 4 3 5 7" xfId="15493"/>
    <cellStyle name="Currency 4 3 5 7 2" xfId="50709"/>
    <cellStyle name="Currency 4 3 5 7 3" xfId="28098"/>
    <cellStyle name="Currency 4 3 5 8" xfId="12584"/>
    <cellStyle name="Currency 4 3 5 8 2" xfId="47802"/>
    <cellStyle name="Currency 4 3 5 9" xfId="38112"/>
    <cellStyle name="Currency 4 3 6" xfId="3313"/>
    <cellStyle name="Currency 4 3 6 10" xfId="26809"/>
    <cellStyle name="Currency 4 3 6 11" xfId="61213"/>
    <cellStyle name="Currency 4 3 6 2" xfId="5109"/>
    <cellStyle name="Currency 4 3 6 2 2" xfId="17756"/>
    <cellStyle name="Currency 4 3 6 2 2 2" xfId="52972"/>
    <cellStyle name="Currency 4 3 6 2 3" xfId="40375"/>
    <cellStyle name="Currency 4 3 6 2 4" xfId="30361"/>
    <cellStyle name="Currency 4 3 6 3" xfId="6579"/>
    <cellStyle name="Currency 4 3 6 3 2" xfId="19210"/>
    <cellStyle name="Currency 4 3 6 3 2 2" xfId="54426"/>
    <cellStyle name="Currency 4 3 6 3 3" xfId="41829"/>
    <cellStyle name="Currency 4 3 6 3 4" xfId="31815"/>
    <cellStyle name="Currency 4 3 6 4" xfId="8038"/>
    <cellStyle name="Currency 4 3 6 4 2" xfId="20664"/>
    <cellStyle name="Currency 4 3 6 4 2 2" xfId="55880"/>
    <cellStyle name="Currency 4 3 6 4 3" xfId="43283"/>
    <cellStyle name="Currency 4 3 6 4 4" xfId="33269"/>
    <cellStyle name="Currency 4 3 6 5" xfId="9819"/>
    <cellStyle name="Currency 4 3 6 5 2" xfId="22440"/>
    <cellStyle name="Currency 4 3 6 5 2 2" xfId="57656"/>
    <cellStyle name="Currency 4 3 6 5 3" xfId="45059"/>
    <cellStyle name="Currency 4 3 6 5 4" xfId="35045"/>
    <cellStyle name="Currency 4 3 6 6" xfId="11613"/>
    <cellStyle name="Currency 4 3 6 6 2" xfId="24216"/>
    <cellStyle name="Currency 4 3 6 6 2 2" xfId="59432"/>
    <cellStyle name="Currency 4 3 6 6 3" xfId="46835"/>
    <cellStyle name="Currency 4 3 6 6 4" xfId="36821"/>
    <cellStyle name="Currency 4 3 6 7" xfId="15980"/>
    <cellStyle name="Currency 4 3 6 7 2" xfId="51196"/>
    <cellStyle name="Currency 4 3 6 7 3" xfId="28585"/>
    <cellStyle name="Currency 4 3 6 8" xfId="14202"/>
    <cellStyle name="Currency 4 3 6 8 2" xfId="49420"/>
    <cellStyle name="Currency 4 3 6 9" xfId="38599"/>
    <cellStyle name="Currency 4 3 7" xfId="2469"/>
    <cellStyle name="Currency 4 3 7 10" xfId="26000"/>
    <cellStyle name="Currency 4 3 7 11" xfId="60404"/>
    <cellStyle name="Currency 4 3 7 2" xfId="4300"/>
    <cellStyle name="Currency 4 3 7 2 2" xfId="16947"/>
    <cellStyle name="Currency 4 3 7 2 2 2" xfId="52163"/>
    <cellStyle name="Currency 4 3 7 2 3" xfId="39566"/>
    <cellStyle name="Currency 4 3 7 2 4" xfId="29552"/>
    <cellStyle name="Currency 4 3 7 3" xfId="5770"/>
    <cellStyle name="Currency 4 3 7 3 2" xfId="18401"/>
    <cellStyle name="Currency 4 3 7 3 2 2" xfId="53617"/>
    <cellStyle name="Currency 4 3 7 3 3" xfId="41020"/>
    <cellStyle name="Currency 4 3 7 3 4" xfId="31006"/>
    <cellStyle name="Currency 4 3 7 4" xfId="7229"/>
    <cellStyle name="Currency 4 3 7 4 2" xfId="19855"/>
    <cellStyle name="Currency 4 3 7 4 2 2" xfId="55071"/>
    <cellStyle name="Currency 4 3 7 4 3" xfId="42474"/>
    <cellStyle name="Currency 4 3 7 4 4" xfId="32460"/>
    <cellStyle name="Currency 4 3 7 5" xfId="9010"/>
    <cellStyle name="Currency 4 3 7 5 2" xfId="21631"/>
    <cellStyle name="Currency 4 3 7 5 2 2" xfId="56847"/>
    <cellStyle name="Currency 4 3 7 5 3" xfId="44250"/>
    <cellStyle name="Currency 4 3 7 5 4" xfId="34236"/>
    <cellStyle name="Currency 4 3 7 6" xfId="10804"/>
    <cellStyle name="Currency 4 3 7 6 2" xfId="23407"/>
    <cellStyle name="Currency 4 3 7 6 2 2" xfId="58623"/>
    <cellStyle name="Currency 4 3 7 6 3" xfId="46026"/>
    <cellStyle name="Currency 4 3 7 6 4" xfId="36012"/>
    <cellStyle name="Currency 4 3 7 7" xfId="15171"/>
    <cellStyle name="Currency 4 3 7 7 2" xfId="50387"/>
    <cellStyle name="Currency 4 3 7 7 3" xfId="27776"/>
    <cellStyle name="Currency 4 3 7 8" xfId="13393"/>
    <cellStyle name="Currency 4 3 7 8 2" xfId="48611"/>
    <cellStyle name="Currency 4 3 7 9" xfId="37790"/>
    <cellStyle name="Currency 4 3 8" xfId="3637"/>
    <cellStyle name="Currency 4 3 8 2" xfId="8361"/>
    <cellStyle name="Currency 4 3 8 2 2" xfId="20987"/>
    <cellStyle name="Currency 4 3 8 2 2 2" xfId="56203"/>
    <cellStyle name="Currency 4 3 8 2 3" xfId="43606"/>
    <cellStyle name="Currency 4 3 8 2 4" xfId="33592"/>
    <cellStyle name="Currency 4 3 8 3" xfId="10142"/>
    <cellStyle name="Currency 4 3 8 3 2" xfId="22763"/>
    <cellStyle name="Currency 4 3 8 3 2 2" xfId="57979"/>
    <cellStyle name="Currency 4 3 8 3 3" xfId="45382"/>
    <cellStyle name="Currency 4 3 8 3 4" xfId="35368"/>
    <cellStyle name="Currency 4 3 8 4" xfId="11938"/>
    <cellStyle name="Currency 4 3 8 4 2" xfId="24539"/>
    <cellStyle name="Currency 4 3 8 4 2 2" xfId="59755"/>
    <cellStyle name="Currency 4 3 8 4 3" xfId="47158"/>
    <cellStyle name="Currency 4 3 8 4 4" xfId="37144"/>
    <cellStyle name="Currency 4 3 8 5" xfId="16303"/>
    <cellStyle name="Currency 4 3 8 5 2" xfId="51519"/>
    <cellStyle name="Currency 4 3 8 5 3" xfId="28908"/>
    <cellStyle name="Currency 4 3 8 6" xfId="14525"/>
    <cellStyle name="Currency 4 3 8 6 2" xfId="49743"/>
    <cellStyle name="Currency 4 3 8 7" xfId="38922"/>
    <cellStyle name="Currency 4 3 8 8" xfId="27132"/>
    <cellStyle name="Currency 4 3 9" xfId="3966"/>
    <cellStyle name="Currency 4 3 9 2" xfId="16625"/>
    <cellStyle name="Currency 4 3 9 2 2" xfId="51841"/>
    <cellStyle name="Currency 4 3 9 2 3" xfId="29230"/>
    <cellStyle name="Currency 4 3 9 3" xfId="13071"/>
    <cellStyle name="Currency 4 3 9 3 2" xfId="48289"/>
    <cellStyle name="Currency 4 3 9 4" xfId="39244"/>
    <cellStyle name="Currency 4 3 9 5" xfId="25678"/>
    <cellStyle name="Currency 4 4" xfId="1718"/>
    <cellStyle name="Currency 4 4 10" xfId="6977"/>
    <cellStyle name="Currency 4 4 10 2" xfId="19604"/>
    <cellStyle name="Currency 4 4 10 2 2" xfId="54820"/>
    <cellStyle name="Currency 4 4 10 3" xfId="42223"/>
    <cellStyle name="Currency 4 4 10 4" xfId="32209"/>
    <cellStyle name="Currency 4 4 11" xfId="8758"/>
    <cellStyle name="Currency 4 4 11 2" xfId="21380"/>
    <cellStyle name="Currency 4 4 11 2 2" xfId="56596"/>
    <cellStyle name="Currency 4 4 11 3" xfId="43999"/>
    <cellStyle name="Currency 4 4 11 4" xfId="33985"/>
    <cellStyle name="Currency 4 4 12" xfId="10484"/>
    <cellStyle name="Currency 4 4 12 2" xfId="23095"/>
    <cellStyle name="Currency 4 4 12 2 2" xfId="58311"/>
    <cellStyle name="Currency 4 4 12 3" xfId="45714"/>
    <cellStyle name="Currency 4 4 12 4" xfId="35700"/>
    <cellStyle name="Currency 4 4 13" xfId="14919"/>
    <cellStyle name="Currency 4 4 13 2" xfId="50136"/>
    <cellStyle name="Currency 4 4 13 3" xfId="27525"/>
    <cellStyle name="Currency 4 4 14" xfId="12333"/>
    <cellStyle name="Currency 4 4 14 2" xfId="47551"/>
    <cellStyle name="Currency 4 4 15" xfId="37538"/>
    <cellStyle name="Currency 4 4 16" xfId="24940"/>
    <cellStyle name="Currency 4 4 17" xfId="60153"/>
    <cellStyle name="Currency 4 4 2" xfId="2363"/>
    <cellStyle name="Currency 4 4 2 10" xfId="10485"/>
    <cellStyle name="Currency 4 4 2 10 2" xfId="23096"/>
    <cellStyle name="Currency 4 4 2 10 2 2" xfId="58312"/>
    <cellStyle name="Currency 4 4 2 10 3" xfId="45715"/>
    <cellStyle name="Currency 4 4 2 10 4" xfId="35701"/>
    <cellStyle name="Currency 4 4 2 11" xfId="15074"/>
    <cellStyle name="Currency 4 4 2 11 2" xfId="50290"/>
    <cellStyle name="Currency 4 4 2 11 3" xfId="27679"/>
    <cellStyle name="Currency 4 4 2 12" xfId="12487"/>
    <cellStyle name="Currency 4 4 2 12 2" xfId="47705"/>
    <cellStyle name="Currency 4 4 2 13" xfId="37693"/>
    <cellStyle name="Currency 4 4 2 14" xfId="25094"/>
    <cellStyle name="Currency 4 4 2 15" xfId="60307"/>
    <cellStyle name="Currency 4 4 2 2" xfId="3209"/>
    <cellStyle name="Currency 4 4 2 2 10" xfId="25578"/>
    <cellStyle name="Currency 4 4 2 2 11" xfId="61113"/>
    <cellStyle name="Currency 4 4 2 2 2" xfId="5009"/>
    <cellStyle name="Currency 4 4 2 2 2 2" xfId="17656"/>
    <cellStyle name="Currency 4 4 2 2 2 2 2" xfId="52872"/>
    <cellStyle name="Currency 4 4 2 2 2 2 3" xfId="30261"/>
    <cellStyle name="Currency 4 4 2 2 2 3" xfId="14102"/>
    <cellStyle name="Currency 4 4 2 2 2 3 2" xfId="49320"/>
    <cellStyle name="Currency 4 4 2 2 2 4" xfId="40275"/>
    <cellStyle name="Currency 4 4 2 2 2 5" xfId="26709"/>
    <cellStyle name="Currency 4 4 2 2 3" xfId="6479"/>
    <cellStyle name="Currency 4 4 2 2 3 2" xfId="19110"/>
    <cellStyle name="Currency 4 4 2 2 3 2 2" xfId="54326"/>
    <cellStyle name="Currency 4 4 2 2 3 3" xfId="41729"/>
    <cellStyle name="Currency 4 4 2 2 3 4" xfId="31715"/>
    <cellStyle name="Currency 4 4 2 2 4" xfId="7938"/>
    <cellStyle name="Currency 4 4 2 2 4 2" xfId="20564"/>
    <cellStyle name="Currency 4 4 2 2 4 2 2" xfId="55780"/>
    <cellStyle name="Currency 4 4 2 2 4 3" xfId="43183"/>
    <cellStyle name="Currency 4 4 2 2 4 4" xfId="33169"/>
    <cellStyle name="Currency 4 4 2 2 5" xfId="9719"/>
    <cellStyle name="Currency 4 4 2 2 5 2" xfId="22340"/>
    <cellStyle name="Currency 4 4 2 2 5 2 2" xfId="57556"/>
    <cellStyle name="Currency 4 4 2 2 5 3" xfId="44959"/>
    <cellStyle name="Currency 4 4 2 2 5 4" xfId="34945"/>
    <cellStyle name="Currency 4 4 2 2 6" xfId="11513"/>
    <cellStyle name="Currency 4 4 2 2 6 2" xfId="24116"/>
    <cellStyle name="Currency 4 4 2 2 6 2 2" xfId="59332"/>
    <cellStyle name="Currency 4 4 2 2 6 3" xfId="46735"/>
    <cellStyle name="Currency 4 4 2 2 6 4" xfId="36721"/>
    <cellStyle name="Currency 4 4 2 2 7" xfId="15880"/>
    <cellStyle name="Currency 4 4 2 2 7 2" xfId="51096"/>
    <cellStyle name="Currency 4 4 2 2 7 3" xfId="28485"/>
    <cellStyle name="Currency 4 4 2 2 8" xfId="12971"/>
    <cellStyle name="Currency 4 4 2 2 8 2" xfId="48189"/>
    <cellStyle name="Currency 4 4 2 2 9" xfId="38499"/>
    <cellStyle name="Currency 4 4 2 3" xfId="3538"/>
    <cellStyle name="Currency 4 4 2 3 10" xfId="27034"/>
    <cellStyle name="Currency 4 4 2 3 11" xfId="61438"/>
    <cellStyle name="Currency 4 4 2 3 2" xfId="5334"/>
    <cellStyle name="Currency 4 4 2 3 2 2" xfId="17981"/>
    <cellStyle name="Currency 4 4 2 3 2 2 2" xfId="53197"/>
    <cellStyle name="Currency 4 4 2 3 2 3" xfId="40600"/>
    <cellStyle name="Currency 4 4 2 3 2 4" xfId="30586"/>
    <cellStyle name="Currency 4 4 2 3 3" xfId="6804"/>
    <cellStyle name="Currency 4 4 2 3 3 2" xfId="19435"/>
    <cellStyle name="Currency 4 4 2 3 3 2 2" xfId="54651"/>
    <cellStyle name="Currency 4 4 2 3 3 3" xfId="42054"/>
    <cellStyle name="Currency 4 4 2 3 3 4" xfId="32040"/>
    <cellStyle name="Currency 4 4 2 3 4" xfId="8263"/>
    <cellStyle name="Currency 4 4 2 3 4 2" xfId="20889"/>
    <cellStyle name="Currency 4 4 2 3 4 2 2" xfId="56105"/>
    <cellStyle name="Currency 4 4 2 3 4 3" xfId="43508"/>
    <cellStyle name="Currency 4 4 2 3 4 4" xfId="33494"/>
    <cellStyle name="Currency 4 4 2 3 5" xfId="10044"/>
    <cellStyle name="Currency 4 4 2 3 5 2" xfId="22665"/>
    <cellStyle name="Currency 4 4 2 3 5 2 2" xfId="57881"/>
    <cellStyle name="Currency 4 4 2 3 5 3" xfId="45284"/>
    <cellStyle name="Currency 4 4 2 3 5 4" xfId="35270"/>
    <cellStyle name="Currency 4 4 2 3 6" xfId="11838"/>
    <cellStyle name="Currency 4 4 2 3 6 2" xfId="24441"/>
    <cellStyle name="Currency 4 4 2 3 6 2 2" xfId="59657"/>
    <cellStyle name="Currency 4 4 2 3 6 3" xfId="47060"/>
    <cellStyle name="Currency 4 4 2 3 6 4" xfId="37046"/>
    <cellStyle name="Currency 4 4 2 3 7" xfId="16205"/>
    <cellStyle name="Currency 4 4 2 3 7 2" xfId="51421"/>
    <cellStyle name="Currency 4 4 2 3 7 3" xfId="28810"/>
    <cellStyle name="Currency 4 4 2 3 8" xfId="14427"/>
    <cellStyle name="Currency 4 4 2 3 8 2" xfId="49645"/>
    <cellStyle name="Currency 4 4 2 3 9" xfId="38824"/>
    <cellStyle name="Currency 4 4 2 4" xfId="2699"/>
    <cellStyle name="Currency 4 4 2 4 10" xfId="26225"/>
    <cellStyle name="Currency 4 4 2 4 11" xfId="60629"/>
    <cellStyle name="Currency 4 4 2 4 2" xfId="4525"/>
    <cellStyle name="Currency 4 4 2 4 2 2" xfId="17172"/>
    <cellStyle name="Currency 4 4 2 4 2 2 2" xfId="52388"/>
    <cellStyle name="Currency 4 4 2 4 2 3" xfId="39791"/>
    <cellStyle name="Currency 4 4 2 4 2 4" xfId="29777"/>
    <cellStyle name="Currency 4 4 2 4 3" xfId="5995"/>
    <cellStyle name="Currency 4 4 2 4 3 2" xfId="18626"/>
    <cellStyle name="Currency 4 4 2 4 3 2 2" xfId="53842"/>
    <cellStyle name="Currency 4 4 2 4 3 3" xfId="41245"/>
    <cellStyle name="Currency 4 4 2 4 3 4" xfId="31231"/>
    <cellStyle name="Currency 4 4 2 4 4" xfId="7454"/>
    <cellStyle name="Currency 4 4 2 4 4 2" xfId="20080"/>
    <cellStyle name="Currency 4 4 2 4 4 2 2" xfId="55296"/>
    <cellStyle name="Currency 4 4 2 4 4 3" xfId="42699"/>
    <cellStyle name="Currency 4 4 2 4 4 4" xfId="32685"/>
    <cellStyle name="Currency 4 4 2 4 5" xfId="9235"/>
    <cellStyle name="Currency 4 4 2 4 5 2" xfId="21856"/>
    <cellStyle name="Currency 4 4 2 4 5 2 2" xfId="57072"/>
    <cellStyle name="Currency 4 4 2 4 5 3" xfId="44475"/>
    <cellStyle name="Currency 4 4 2 4 5 4" xfId="34461"/>
    <cellStyle name="Currency 4 4 2 4 6" xfId="11029"/>
    <cellStyle name="Currency 4 4 2 4 6 2" xfId="23632"/>
    <cellStyle name="Currency 4 4 2 4 6 2 2" xfId="58848"/>
    <cellStyle name="Currency 4 4 2 4 6 3" xfId="46251"/>
    <cellStyle name="Currency 4 4 2 4 6 4" xfId="36237"/>
    <cellStyle name="Currency 4 4 2 4 7" xfId="15396"/>
    <cellStyle name="Currency 4 4 2 4 7 2" xfId="50612"/>
    <cellStyle name="Currency 4 4 2 4 7 3" xfId="28001"/>
    <cellStyle name="Currency 4 4 2 4 8" xfId="13618"/>
    <cellStyle name="Currency 4 4 2 4 8 2" xfId="48836"/>
    <cellStyle name="Currency 4 4 2 4 9" xfId="38015"/>
    <cellStyle name="Currency 4 4 2 5" xfId="3863"/>
    <cellStyle name="Currency 4 4 2 5 2" xfId="8586"/>
    <cellStyle name="Currency 4 4 2 5 2 2" xfId="21212"/>
    <cellStyle name="Currency 4 4 2 5 2 2 2" xfId="56428"/>
    <cellStyle name="Currency 4 4 2 5 2 3" xfId="43831"/>
    <cellStyle name="Currency 4 4 2 5 2 4" xfId="33817"/>
    <cellStyle name="Currency 4 4 2 5 3" xfId="10367"/>
    <cellStyle name="Currency 4 4 2 5 3 2" xfId="22988"/>
    <cellStyle name="Currency 4 4 2 5 3 2 2" xfId="58204"/>
    <cellStyle name="Currency 4 4 2 5 3 3" xfId="45607"/>
    <cellStyle name="Currency 4 4 2 5 3 4" xfId="35593"/>
    <cellStyle name="Currency 4 4 2 5 4" xfId="12163"/>
    <cellStyle name="Currency 4 4 2 5 4 2" xfId="24764"/>
    <cellStyle name="Currency 4 4 2 5 4 2 2" xfId="59980"/>
    <cellStyle name="Currency 4 4 2 5 4 3" xfId="47383"/>
    <cellStyle name="Currency 4 4 2 5 4 4" xfId="37369"/>
    <cellStyle name="Currency 4 4 2 5 5" xfId="16528"/>
    <cellStyle name="Currency 4 4 2 5 5 2" xfId="51744"/>
    <cellStyle name="Currency 4 4 2 5 5 3" xfId="29133"/>
    <cellStyle name="Currency 4 4 2 5 6" xfId="14750"/>
    <cellStyle name="Currency 4 4 2 5 6 2" xfId="49968"/>
    <cellStyle name="Currency 4 4 2 5 7" xfId="39147"/>
    <cellStyle name="Currency 4 4 2 5 8" xfId="27357"/>
    <cellStyle name="Currency 4 4 2 6" xfId="4203"/>
    <cellStyle name="Currency 4 4 2 6 2" xfId="16850"/>
    <cellStyle name="Currency 4 4 2 6 2 2" xfId="52066"/>
    <cellStyle name="Currency 4 4 2 6 2 3" xfId="29455"/>
    <cellStyle name="Currency 4 4 2 6 3" xfId="13296"/>
    <cellStyle name="Currency 4 4 2 6 3 2" xfId="48514"/>
    <cellStyle name="Currency 4 4 2 6 4" xfId="39469"/>
    <cellStyle name="Currency 4 4 2 6 5" xfId="25903"/>
    <cellStyle name="Currency 4 4 2 7" xfId="5673"/>
    <cellStyle name="Currency 4 4 2 7 2" xfId="18304"/>
    <cellStyle name="Currency 4 4 2 7 2 2" xfId="53520"/>
    <cellStyle name="Currency 4 4 2 7 3" xfId="40923"/>
    <cellStyle name="Currency 4 4 2 7 4" xfId="30909"/>
    <cellStyle name="Currency 4 4 2 8" xfId="7132"/>
    <cellStyle name="Currency 4 4 2 8 2" xfId="19758"/>
    <cellStyle name="Currency 4 4 2 8 2 2" xfId="54974"/>
    <cellStyle name="Currency 4 4 2 8 3" xfId="42377"/>
    <cellStyle name="Currency 4 4 2 8 4" xfId="32363"/>
    <cellStyle name="Currency 4 4 2 9" xfId="8913"/>
    <cellStyle name="Currency 4 4 2 9 2" xfId="21534"/>
    <cellStyle name="Currency 4 4 2 9 2 2" xfId="56750"/>
    <cellStyle name="Currency 4 4 2 9 3" xfId="44153"/>
    <cellStyle name="Currency 4 4 2 9 4" xfId="34139"/>
    <cellStyle name="Currency 4 4 3" xfId="3049"/>
    <cellStyle name="Currency 4 4 3 10" xfId="25421"/>
    <cellStyle name="Currency 4 4 3 11" xfId="60956"/>
    <cellStyle name="Currency 4 4 3 2" xfId="4852"/>
    <cellStyle name="Currency 4 4 3 2 2" xfId="17499"/>
    <cellStyle name="Currency 4 4 3 2 2 2" xfId="52715"/>
    <cellStyle name="Currency 4 4 3 2 2 3" xfId="30104"/>
    <cellStyle name="Currency 4 4 3 2 3" xfId="13945"/>
    <cellStyle name="Currency 4 4 3 2 3 2" xfId="49163"/>
    <cellStyle name="Currency 4 4 3 2 4" xfId="40118"/>
    <cellStyle name="Currency 4 4 3 2 5" xfId="26552"/>
    <cellStyle name="Currency 4 4 3 3" xfId="6322"/>
    <cellStyle name="Currency 4 4 3 3 2" xfId="18953"/>
    <cellStyle name="Currency 4 4 3 3 2 2" xfId="54169"/>
    <cellStyle name="Currency 4 4 3 3 3" xfId="41572"/>
    <cellStyle name="Currency 4 4 3 3 4" xfId="31558"/>
    <cellStyle name="Currency 4 4 3 4" xfId="7781"/>
    <cellStyle name="Currency 4 4 3 4 2" xfId="20407"/>
    <cellStyle name="Currency 4 4 3 4 2 2" xfId="55623"/>
    <cellStyle name="Currency 4 4 3 4 3" xfId="43026"/>
    <cellStyle name="Currency 4 4 3 4 4" xfId="33012"/>
    <cellStyle name="Currency 4 4 3 5" xfId="9562"/>
    <cellStyle name="Currency 4 4 3 5 2" xfId="22183"/>
    <cellStyle name="Currency 4 4 3 5 2 2" xfId="57399"/>
    <cellStyle name="Currency 4 4 3 5 3" xfId="44802"/>
    <cellStyle name="Currency 4 4 3 5 4" xfId="34788"/>
    <cellStyle name="Currency 4 4 3 6" xfId="11356"/>
    <cellStyle name="Currency 4 4 3 6 2" xfId="23959"/>
    <cellStyle name="Currency 4 4 3 6 2 2" xfId="59175"/>
    <cellStyle name="Currency 4 4 3 6 3" xfId="46578"/>
    <cellStyle name="Currency 4 4 3 6 4" xfId="36564"/>
    <cellStyle name="Currency 4 4 3 7" xfId="15723"/>
    <cellStyle name="Currency 4 4 3 7 2" xfId="50939"/>
    <cellStyle name="Currency 4 4 3 7 3" xfId="28328"/>
    <cellStyle name="Currency 4 4 3 8" xfId="12814"/>
    <cellStyle name="Currency 4 4 3 8 2" xfId="48032"/>
    <cellStyle name="Currency 4 4 3 9" xfId="38342"/>
    <cellStyle name="Currency 4 4 4" xfId="2875"/>
    <cellStyle name="Currency 4 4 4 10" xfId="25262"/>
    <cellStyle name="Currency 4 4 4 11" xfId="60797"/>
    <cellStyle name="Currency 4 4 4 2" xfId="4693"/>
    <cellStyle name="Currency 4 4 4 2 2" xfId="17340"/>
    <cellStyle name="Currency 4 4 4 2 2 2" xfId="52556"/>
    <cellStyle name="Currency 4 4 4 2 2 3" xfId="29945"/>
    <cellStyle name="Currency 4 4 4 2 3" xfId="13786"/>
    <cellStyle name="Currency 4 4 4 2 3 2" xfId="49004"/>
    <cellStyle name="Currency 4 4 4 2 4" xfId="39959"/>
    <cellStyle name="Currency 4 4 4 2 5" xfId="26393"/>
    <cellStyle name="Currency 4 4 4 3" xfId="6163"/>
    <cellStyle name="Currency 4 4 4 3 2" xfId="18794"/>
    <cellStyle name="Currency 4 4 4 3 2 2" xfId="54010"/>
    <cellStyle name="Currency 4 4 4 3 3" xfId="41413"/>
    <cellStyle name="Currency 4 4 4 3 4" xfId="31399"/>
    <cellStyle name="Currency 4 4 4 4" xfId="7622"/>
    <cellStyle name="Currency 4 4 4 4 2" xfId="20248"/>
    <cellStyle name="Currency 4 4 4 4 2 2" xfId="55464"/>
    <cellStyle name="Currency 4 4 4 4 3" xfId="42867"/>
    <cellStyle name="Currency 4 4 4 4 4" xfId="32853"/>
    <cellStyle name="Currency 4 4 4 5" xfId="9403"/>
    <cellStyle name="Currency 4 4 4 5 2" xfId="22024"/>
    <cellStyle name="Currency 4 4 4 5 2 2" xfId="57240"/>
    <cellStyle name="Currency 4 4 4 5 3" xfId="44643"/>
    <cellStyle name="Currency 4 4 4 5 4" xfId="34629"/>
    <cellStyle name="Currency 4 4 4 6" xfId="11197"/>
    <cellStyle name="Currency 4 4 4 6 2" xfId="23800"/>
    <cellStyle name="Currency 4 4 4 6 2 2" xfId="59016"/>
    <cellStyle name="Currency 4 4 4 6 3" xfId="46419"/>
    <cellStyle name="Currency 4 4 4 6 4" xfId="36405"/>
    <cellStyle name="Currency 4 4 4 7" xfId="15564"/>
    <cellStyle name="Currency 4 4 4 7 2" xfId="50780"/>
    <cellStyle name="Currency 4 4 4 7 3" xfId="28169"/>
    <cellStyle name="Currency 4 4 4 8" xfId="12655"/>
    <cellStyle name="Currency 4 4 4 8 2" xfId="47873"/>
    <cellStyle name="Currency 4 4 4 9" xfId="38183"/>
    <cellStyle name="Currency 4 4 5" xfId="3384"/>
    <cellStyle name="Currency 4 4 5 10" xfId="26880"/>
    <cellStyle name="Currency 4 4 5 11" xfId="61284"/>
    <cellStyle name="Currency 4 4 5 2" xfId="5180"/>
    <cellStyle name="Currency 4 4 5 2 2" xfId="17827"/>
    <cellStyle name="Currency 4 4 5 2 2 2" xfId="53043"/>
    <cellStyle name="Currency 4 4 5 2 3" xfId="40446"/>
    <cellStyle name="Currency 4 4 5 2 4" xfId="30432"/>
    <cellStyle name="Currency 4 4 5 3" xfId="6650"/>
    <cellStyle name="Currency 4 4 5 3 2" xfId="19281"/>
    <cellStyle name="Currency 4 4 5 3 2 2" xfId="54497"/>
    <cellStyle name="Currency 4 4 5 3 3" xfId="41900"/>
    <cellStyle name="Currency 4 4 5 3 4" xfId="31886"/>
    <cellStyle name="Currency 4 4 5 4" xfId="8109"/>
    <cellStyle name="Currency 4 4 5 4 2" xfId="20735"/>
    <cellStyle name="Currency 4 4 5 4 2 2" xfId="55951"/>
    <cellStyle name="Currency 4 4 5 4 3" xfId="43354"/>
    <cellStyle name="Currency 4 4 5 4 4" xfId="33340"/>
    <cellStyle name="Currency 4 4 5 5" xfId="9890"/>
    <cellStyle name="Currency 4 4 5 5 2" xfId="22511"/>
    <cellStyle name="Currency 4 4 5 5 2 2" xfId="57727"/>
    <cellStyle name="Currency 4 4 5 5 3" xfId="45130"/>
    <cellStyle name="Currency 4 4 5 5 4" xfId="35116"/>
    <cellStyle name="Currency 4 4 5 6" xfId="11684"/>
    <cellStyle name="Currency 4 4 5 6 2" xfId="24287"/>
    <cellStyle name="Currency 4 4 5 6 2 2" xfId="59503"/>
    <cellStyle name="Currency 4 4 5 6 3" xfId="46906"/>
    <cellStyle name="Currency 4 4 5 6 4" xfId="36892"/>
    <cellStyle name="Currency 4 4 5 7" xfId="16051"/>
    <cellStyle name="Currency 4 4 5 7 2" xfId="51267"/>
    <cellStyle name="Currency 4 4 5 7 3" xfId="28656"/>
    <cellStyle name="Currency 4 4 5 8" xfId="14273"/>
    <cellStyle name="Currency 4 4 5 8 2" xfId="49491"/>
    <cellStyle name="Currency 4 4 5 9" xfId="38670"/>
    <cellStyle name="Currency 4 4 6" xfId="2544"/>
    <cellStyle name="Currency 4 4 6 10" xfId="26071"/>
    <cellStyle name="Currency 4 4 6 11" xfId="60475"/>
    <cellStyle name="Currency 4 4 6 2" xfId="4371"/>
    <cellStyle name="Currency 4 4 6 2 2" xfId="17018"/>
    <cellStyle name="Currency 4 4 6 2 2 2" xfId="52234"/>
    <cellStyle name="Currency 4 4 6 2 3" xfId="39637"/>
    <cellStyle name="Currency 4 4 6 2 4" xfId="29623"/>
    <cellStyle name="Currency 4 4 6 3" xfId="5841"/>
    <cellStyle name="Currency 4 4 6 3 2" xfId="18472"/>
    <cellStyle name="Currency 4 4 6 3 2 2" xfId="53688"/>
    <cellStyle name="Currency 4 4 6 3 3" xfId="41091"/>
    <cellStyle name="Currency 4 4 6 3 4" xfId="31077"/>
    <cellStyle name="Currency 4 4 6 4" xfId="7300"/>
    <cellStyle name="Currency 4 4 6 4 2" xfId="19926"/>
    <cellStyle name="Currency 4 4 6 4 2 2" xfId="55142"/>
    <cellStyle name="Currency 4 4 6 4 3" xfId="42545"/>
    <cellStyle name="Currency 4 4 6 4 4" xfId="32531"/>
    <cellStyle name="Currency 4 4 6 5" xfId="9081"/>
    <cellStyle name="Currency 4 4 6 5 2" xfId="21702"/>
    <cellStyle name="Currency 4 4 6 5 2 2" xfId="56918"/>
    <cellStyle name="Currency 4 4 6 5 3" xfId="44321"/>
    <cellStyle name="Currency 4 4 6 5 4" xfId="34307"/>
    <cellStyle name="Currency 4 4 6 6" xfId="10875"/>
    <cellStyle name="Currency 4 4 6 6 2" xfId="23478"/>
    <cellStyle name="Currency 4 4 6 6 2 2" xfId="58694"/>
    <cellStyle name="Currency 4 4 6 6 3" xfId="46097"/>
    <cellStyle name="Currency 4 4 6 6 4" xfId="36083"/>
    <cellStyle name="Currency 4 4 6 7" xfId="15242"/>
    <cellStyle name="Currency 4 4 6 7 2" xfId="50458"/>
    <cellStyle name="Currency 4 4 6 7 3" xfId="27847"/>
    <cellStyle name="Currency 4 4 6 8" xfId="13464"/>
    <cellStyle name="Currency 4 4 6 8 2" xfId="48682"/>
    <cellStyle name="Currency 4 4 6 9" xfId="37861"/>
    <cellStyle name="Currency 4 4 7" xfId="3708"/>
    <cellStyle name="Currency 4 4 7 2" xfId="8432"/>
    <cellStyle name="Currency 4 4 7 2 2" xfId="21058"/>
    <cellStyle name="Currency 4 4 7 2 2 2" xfId="56274"/>
    <cellStyle name="Currency 4 4 7 2 3" xfId="43677"/>
    <cellStyle name="Currency 4 4 7 2 4" xfId="33663"/>
    <cellStyle name="Currency 4 4 7 3" xfId="10213"/>
    <cellStyle name="Currency 4 4 7 3 2" xfId="22834"/>
    <cellStyle name="Currency 4 4 7 3 2 2" xfId="58050"/>
    <cellStyle name="Currency 4 4 7 3 3" xfId="45453"/>
    <cellStyle name="Currency 4 4 7 3 4" xfId="35439"/>
    <cellStyle name="Currency 4 4 7 4" xfId="12009"/>
    <cellStyle name="Currency 4 4 7 4 2" xfId="24610"/>
    <cellStyle name="Currency 4 4 7 4 2 2" xfId="59826"/>
    <cellStyle name="Currency 4 4 7 4 3" xfId="47229"/>
    <cellStyle name="Currency 4 4 7 4 4" xfId="37215"/>
    <cellStyle name="Currency 4 4 7 5" xfId="16374"/>
    <cellStyle name="Currency 4 4 7 5 2" xfId="51590"/>
    <cellStyle name="Currency 4 4 7 5 3" xfId="28979"/>
    <cellStyle name="Currency 4 4 7 6" xfId="14596"/>
    <cellStyle name="Currency 4 4 7 6 2" xfId="49814"/>
    <cellStyle name="Currency 4 4 7 7" xfId="38993"/>
    <cellStyle name="Currency 4 4 7 8" xfId="27203"/>
    <cellStyle name="Currency 4 4 8" xfId="4046"/>
    <cellStyle name="Currency 4 4 8 2" xfId="16696"/>
    <cellStyle name="Currency 4 4 8 2 2" xfId="51912"/>
    <cellStyle name="Currency 4 4 8 2 3" xfId="29301"/>
    <cellStyle name="Currency 4 4 8 3" xfId="13142"/>
    <cellStyle name="Currency 4 4 8 3 2" xfId="48360"/>
    <cellStyle name="Currency 4 4 8 4" xfId="39315"/>
    <cellStyle name="Currency 4 4 8 5" xfId="25749"/>
    <cellStyle name="Currency 4 4 9" xfId="5519"/>
    <cellStyle name="Currency 4 4 9 2" xfId="18150"/>
    <cellStyle name="Currency 4 4 9 2 2" xfId="53366"/>
    <cellStyle name="Currency 4 4 9 3" xfId="40769"/>
    <cellStyle name="Currency 4 4 9 4" xfId="30755"/>
    <cellStyle name="Currency 4 5" xfId="2284"/>
    <cellStyle name="Currency 4 5 10" xfId="10486"/>
    <cellStyle name="Currency 4 5 10 2" xfId="23097"/>
    <cellStyle name="Currency 4 5 10 2 2" xfId="58313"/>
    <cellStyle name="Currency 4 5 10 3" xfId="45716"/>
    <cellStyle name="Currency 4 5 10 4" xfId="35702"/>
    <cellStyle name="Currency 4 5 11" xfId="15000"/>
    <cellStyle name="Currency 4 5 11 2" xfId="50216"/>
    <cellStyle name="Currency 4 5 11 3" xfId="27605"/>
    <cellStyle name="Currency 4 5 12" xfId="12413"/>
    <cellStyle name="Currency 4 5 12 2" xfId="47631"/>
    <cellStyle name="Currency 4 5 13" xfId="37619"/>
    <cellStyle name="Currency 4 5 14" xfId="25020"/>
    <cellStyle name="Currency 4 5 15" xfId="60233"/>
    <cellStyle name="Currency 4 5 2" xfId="3135"/>
    <cellStyle name="Currency 4 5 2 10" xfId="25504"/>
    <cellStyle name="Currency 4 5 2 11" xfId="61039"/>
    <cellStyle name="Currency 4 5 2 2" xfId="4935"/>
    <cellStyle name="Currency 4 5 2 2 2" xfId="17582"/>
    <cellStyle name="Currency 4 5 2 2 2 2" xfId="52798"/>
    <cellStyle name="Currency 4 5 2 2 2 3" xfId="30187"/>
    <cellStyle name="Currency 4 5 2 2 3" xfId="14028"/>
    <cellStyle name="Currency 4 5 2 2 3 2" xfId="49246"/>
    <cellStyle name="Currency 4 5 2 2 4" xfId="40201"/>
    <cellStyle name="Currency 4 5 2 2 5" xfId="26635"/>
    <cellStyle name="Currency 4 5 2 3" xfId="6405"/>
    <cellStyle name="Currency 4 5 2 3 2" xfId="19036"/>
    <cellStyle name="Currency 4 5 2 3 2 2" xfId="54252"/>
    <cellStyle name="Currency 4 5 2 3 3" xfId="41655"/>
    <cellStyle name="Currency 4 5 2 3 4" xfId="31641"/>
    <cellStyle name="Currency 4 5 2 4" xfId="7864"/>
    <cellStyle name="Currency 4 5 2 4 2" xfId="20490"/>
    <cellStyle name="Currency 4 5 2 4 2 2" xfId="55706"/>
    <cellStyle name="Currency 4 5 2 4 3" xfId="43109"/>
    <cellStyle name="Currency 4 5 2 4 4" xfId="33095"/>
    <cellStyle name="Currency 4 5 2 5" xfId="9645"/>
    <cellStyle name="Currency 4 5 2 5 2" xfId="22266"/>
    <cellStyle name="Currency 4 5 2 5 2 2" xfId="57482"/>
    <cellStyle name="Currency 4 5 2 5 3" xfId="44885"/>
    <cellStyle name="Currency 4 5 2 5 4" xfId="34871"/>
    <cellStyle name="Currency 4 5 2 6" xfId="11439"/>
    <cellStyle name="Currency 4 5 2 6 2" xfId="24042"/>
    <cellStyle name="Currency 4 5 2 6 2 2" xfId="59258"/>
    <cellStyle name="Currency 4 5 2 6 3" xfId="46661"/>
    <cellStyle name="Currency 4 5 2 6 4" xfId="36647"/>
    <cellStyle name="Currency 4 5 2 7" xfId="15806"/>
    <cellStyle name="Currency 4 5 2 7 2" xfId="51022"/>
    <cellStyle name="Currency 4 5 2 7 3" xfId="28411"/>
    <cellStyle name="Currency 4 5 2 8" xfId="12897"/>
    <cellStyle name="Currency 4 5 2 8 2" xfId="48115"/>
    <cellStyle name="Currency 4 5 2 9" xfId="38425"/>
    <cellStyle name="Currency 4 5 3" xfId="3464"/>
    <cellStyle name="Currency 4 5 3 10" xfId="26960"/>
    <cellStyle name="Currency 4 5 3 11" xfId="61364"/>
    <cellStyle name="Currency 4 5 3 2" xfId="5260"/>
    <cellStyle name="Currency 4 5 3 2 2" xfId="17907"/>
    <cellStyle name="Currency 4 5 3 2 2 2" xfId="53123"/>
    <cellStyle name="Currency 4 5 3 2 3" xfId="40526"/>
    <cellStyle name="Currency 4 5 3 2 4" xfId="30512"/>
    <cellStyle name="Currency 4 5 3 3" xfId="6730"/>
    <cellStyle name="Currency 4 5 3 3 2" xfId="19361"/>
    <cellStyle name="Currency 4 5 3 3 2 2" xfId="54577"/>
    <cellStyle name="Currency 4 5 3 3 3" xfId="41980"/>
    <cellStyle name="Currency 4 5 3 3 4" xfId="31966"/>
    <cellStyle name="Currency 4 5 3 4" xfId="8189"/>
    <cellStyle name="Currency 4 5 3 4 2" xfId="20815"/>
    <cellStyle name="Currency 4 5 3 4 2 2" xfId="56031"/>
    <cellStyle name="Currency 4 5 3 4 3" xfId="43434"/>
    <cellStyle name="Currency 4 5 3 4 4" xfId="33420"/>
    <cellStyle name="Currency 4 5 3 5" xfId="9970"/>
    <cellStyle name="Currency 4 5 3 5 2" xfId="22591"/>
    <cellStyle name="Currency 4 5 3 5 2 2" xfId="57807"/>
    <cellStyle name="Currency 4 5 3 5 3" xfId="45210"/>
    <cellStyle name="Currency 4 5 3 5 4" xfId="35196"/>
    <cellStyle name="Currency 4 5 3 6" xfId="11764"/>
    <cellStyle name="Currency 4 5 3 6 2" xfId="24367"/>
    <cellStyle name="Currency 4 5 3 6 2 2" xfId="59583"/>
    <cellStyle name="Currency 4 5 3 6 3" xfId="46986"/>
    <cellStyle name="Currency 4 5 3 6 4" xfId="36972"/>
    <cellStyle name="Currency 4 5 3 7" xfId="16131"/>
    <cellStyle name="Currency 4 5 3 7 2" xfId="51347"/>
    <cellStyle name="Currency 4 5 3 7 3" xfId="28736"/>
    <cellStyle name="Currency 4 5 3 8" xfId="14353"/>
    <cellStyle name="Currency 4 5 3 8 2" xfId="49571"/>
    <cellStyle name="Currency 4 5 3 9" xfId="38750"/>
    <cellStyle name="Currency 4 5 4" xfId="2625"/>
    <cellStyle name="Currency 4 5 4 10" xfId="26151"/>
    <cellStyle name="Currency 4 5 4 11" xfId="60555"/>
    <cellStyle name="Currency 4 5 4 2" xfId="4451"/>
    <cellStyle name="Currency 4 5 4 2 2" xfId="17098"/>
    <cellStyle name="Currency 4 5 4 2 2 2" xfId="52314"/>
    <cellStyle name="Currency 4 5 4 2 3" xfId="39717"/>
    <cellStyle name="Currency 4 5 4 2 4" xfId="29703"/>
    <cellStyle name="Currency 4 5 4 3" xfId="5921"/>
    <cellStyle name="Currency 4 5 4 3 2" xfId="18552"/>
    <cellStyle name="Currency 4 5 4 3 2 2" xfId="53768"/>
    <cellStyle name="Currency 4 5 4 3 3" xfId="41171"/>
    <cellStyle name="Currency 4 5 4 3 4" xfId="31157"/>
    <cellStyle name="Currency 4 5 4 4" xfId="7380"/>
    <cellStyle name="Currency 4 5 4 4 2" xfId="20006"/>
    <cellStyle name="Currency 4 5 4 4 2 2" xfId="55222"/>
    <cellStyle name="Currency 4 5 4 4 3" xfId="42625"/>
    <cellStyle name="Currency 4 5 4 4 4" xfId="32611"/>
    <cellStyle name="Currency 4 5 4 5" xfId="9161"/>
    <cellStyle name="Currency 4 5 4 5 2" xfId="21782"/>
    <cellStyle name="Currency 4 5 4 5 2 2" xfId="56998"/>
    <cellStyle name="Currency 4 5 4 5 3" xfId="44401"/>
    <cellStyle name="Currency 4 5 4 5 4" xfId="34387"/>
    <cellStyle name="Currency 4 5 4 6" xfId="10955"/>
    <cellStyle name="Currency 4 5 4 6 2" xfId="23558"/>
    <cellStyle name="Currency 4 5 4 6 2 2" xfId="58774"/>
    <cellStyle name="Currency 4 5 4 6 3" xfId="46177"/>
    <cellStyle name="Currency 4 5 4 6 4" xfId="36163"/>
    <cellStyle name="Currency 4 5 4 7" xfId="15322"/>
    <cellStyle name="Currency 4 5 4 7 2" xfId="50538"/>
    <cellStyle name="Currency 4 5 4 7 3" xfId="27927"/>
    <cellStyle name="Currency 4 5 4 8" xfId="13544"/>
    <cellStyle name="Currency 4 5 4 8 2" xfId="48762"/>
    <cellStyle name="Currency 4 5 4 9" xfId="37941"/>
    <cellStyle name="Currency 4 5 5" xfId="3789"/>
    <cellStyle name="Currency 4 5 5 2" xfId="8512"/>
    <cellStyle name="Currency 4 5 5 2 2" xfId="21138"/>
    <cellStyle name="Currency 4 5 5 2 2 2" xfId="56354"/>
    <cellStyle name="Currency 4 5 5 2 3" xfId="43757"/>
    <cellStyle name="Currency 4 5 5 2 4" xfId="33743"/>
    <cellStyle name="Currency 4 5 5 3" xfId="10293"/>
    <cellStyle name="Currency 4 5 5 3 2" xfId="22914"/>
    <cellStyle name="Currency 4 5 5 3 2 2" xfId="58130"/>
    <cellStyle name="Currency 4 5 5 3 3" xfId="45533"/>
    <cellStyle name="Currency 4 5 5 3 4" xfId="35519"/>
    <cellStyle name="Currency 4 5 5 4" xfId="12089"/>
    <cellStyle name="Currency 4 5 5 4 2" xfId="24690"/>
    <cellStyle name="Currency 4 5 5 4 2 2" xfId="59906"/>
    <cellStyle name="Currency 4 5 5 4 3" xfId="47309"/>
    <cellStyle name="Currency 4 5 5 4 4" xfId="37295"/>
    <cellStyle name="Currency 4 5 5 5" xfId="16454"/>
    <cellStyle name="Currency 4 5 5 5 2" xfId="51670"/>
    <cellStyle name="Currency 4 5 5 5 3" xfId="29059"/>
    <cellStyle name="Currency 4 5 5 6" xfId="14676"/>
    <cellStyle name="Currency 4 5 5 6 2" xfId="49894"/>
    <cellStyle name="Currency 4 5 5 7" xfId="39073"/>
    <cellStyle name="Currency 4 5 5 8" xfId="27283"/>
    <cellStyle name="Currency 4 5 6" xfId="4129"/>
    <cellStyle name="Currency 4 5 6 2" xfId="16776"/>
    <cellStyle name="Currency 4 5 6 2 2" xfId="51992"/>
    <cellStyle name="Currency 4 5 6 2 3" xfId="29381"/>
    <cellStyle name="Currency 4 5 6 3" xfId="13222"/>
    <cellStyle name="Currency 4 5 6 3 2" xfId="48440"/>
    <cellStyle name="Currency 4 5 6 4" xfId="39395"/>
    <cellStyle name="Currency 4 5 6 5" xfId="25829"/>
    <cellStyle name="Currency 4 5 7" xfId="5599"/>
    <cellStyle name="Currency 4 5 7 2" xfId="18230"/>
    <cellStyle name="Currency 4 5 7 2 2" xfId="53446"/>
    <cellStyle name="Currency 4 5 7 3" xfId="40849"/>
    <cellStyle name="Currency 4 5 7 4" xfId="30835"/>
    <cellStyle name="Currency 4 5 8" xfId="7058"/>
    <cellStyle name="Currency 4 5 8 2" xfId="19684"/>
    <cellStyle name="Currency 4 5 8 2 2" xfId="54900"/>
    <cellStyle name="Currency 4 5 8 3" xfId="42303"/>
    <cellStyle name="Currency 4 5 8 4" xfId="32289"/>
    <cellStyle name="Currency 4 5 9" xfId="8839"/>
    <cellStyle name="Currency 4 5 9 2" xfId="21460"/>
    <cellStyle name="Currency 4 5 9 2 2" xfId="56676"/>
    <cellStyle name="Currency 4 5 9 3" xfId="44079"/>
    <cellStyle name="Currency 4 5 9 4" xfId="34065"/>
    <cellStyle name="Currency 4 6" xfId="2965"/>
    <cellStyle name="Currency 4 6 10" xfId="25345"/>
    <cellStyle name="Currency 4 6 11" xfId="60880"/>
    <cellStyle name="Currency 4 6 2" xfId="4776"/>
    <cellStyle name="Currency 4 6 2 2" xfId="17423"/>
    <cellStyle name="Currency 4 6 2 2 2" xfId="52639"/>
    <cellStyle name="Currency 4 6 2 2 3" xfId="30028"/>
    <cellStyle name="Currency 4 6 2 3" xfId="13869"/>
    <cellStyle name="Currency 4 6 2 3 2" xfId="49087"/>
    <cellStyle name="Currency 4 6 2 4" xfId="40042"/>
    <cellStyle name="Currency 4 6 2 5" xfId="26476"/>
    <cellStyle name="Currency 4 6 3" xfId="6246"/>
    <cellStyle name="Currency 4 6 3 2" xfId="18877"/>
    <cellStyle name="Currency 4 6 3 2 2" xfId="54093"/>
    <cellStyle name="Currency 4 6 3 3" xfId="41496"/>
    <cellStyle name="Currency 4 6 3 4" xfId="31482"/>
    <cellStyle name="Currency 4 6 4" xfId="7705"/>
    <cellStyle name="Currency 4 6 4 2" xfId="20331"/>
    <cellStyle name="Currency 4 6 4 2 2" xfId="55547"/>
    <cellStyle name="Currency 4 6 4 3" xfId="42950"/>
    <cellStyle name="Currency 4 6 4 4" xfId="32936"/>
    <cellStyle name="Currency 4 6 5" xfId="9486"/>
    <cellStyle name="Currency 4 6 5 2" xfId="22107"/>
    <cellStyle name="Currency 4 6 5 2 2" xfId="57323"/>
    <cellStyle name="Currency 4 6 5 3" xfId="44726"/>
    <cellStyle name="Currency 4 6 5 4" xfId="34712"/>
    <cellStyle name="Currency 4 6 6" xfId="11280"/>
    <cellStyle name="Currency 4 6 6 2" xfId="23883"/>
    <cellStyle name="Currency 4 6 6 2 2" xfId="59099"/>
    <cellStyle name="Currency 4 6 6 3" xfId="46502"/>
    <cellStyle name="Currency 4 6 6 4" xfId="36488"/>
    <cellStyle name="Currency 4 6 7" xfId="15647"/>
    <cellStyle name="Currency 4 6 7 2" xfId="50863"/>
    <cellStyle name="Currency 4 6 7 3" xfId="28252"/>
    <cellStyle name="Currency 4 6 8" xfId="12738"/>
    <cellStyle name="Currency 4 6 8 2" xfId="47956"/>
    <cellStyle name="Currency 4 6 9" xfId="38266"/>
    <cellStyle name="Currency 4 7" xfId="2798"/>
    <cellStyle name="Currency 4 7 10" xfId="25190"/>
    <cellStyle name="Currency 4 7 11" xfId="60725"/>
    <cellStyle name="Currency 4 7 2" xfId="4621"/>
    <cellStyle name="Currency 4 7 2 2" xfId="17268"/>
    <cellStyle name="Currency 4 7 2 2 2" xfId="52484"/>
    <cellStyle name="Currency 4 7 2 2 3" xfId="29873"/>
    <cellStyle name="Currency 4 7 2 3" xfId="13714"/>
    <cellStyle name="Currency 4 7 2 3 2" xfId="48932"/>
    <cellStyle name="Currency 4 7 2 4" xfId="39887"/>
    <cellStyle name="Currency 4 7 2 5" xfId="26321"/>
    <cellStyle name="Currency 4 7 3" xfId="6091"/>
    <cellStyle name="Currency 4 7 3 2" xfId="18722"/>
    <cellStyle name="Currency 4 7 3 2 2" xfId="53938"/>
    <cellStyle name="Currency 4 7 3 3" xfId="41341"/>
    <cellStyle name="Currency 4 7 3 4" xfId="31327"/>
    <cellStyle name="Currency 4 7 4" xfId="7550"/>
    <cellStyle name="Currency 4 7 4 2" xfId="20176"/>
    <cellStyle name="Currency 4 7 4 2 2" xfId="55392"/>
    <cellStyle name="Currency 4 7 4 3" xfId="42795"/>
    <cellStyle name="Currency 4 7 4 4" xfId="32781"/>
    <cellStyle name="Currency 4 7 5" xfId="9331"/>
    <cellStyle name="Currency 4 7 5 2" xfId="21952"/>
    <cellStyle name="Currency 4 7 5 2 2" xfId="57168"/>
    <cellStyle name="Currency 4 7 5 3" xfId="44571"/>
    <cellStyle name="Currency 4 7 5 4" xfId="34557"/>
    <cellStyle name="Currency 4 7 6" xfId="11125"/>
    <cellStyle name="Currency 4 7 6 2" xfId="23728"/>
    <cellStyle name="Currency 4 7 6 2 2" xfId="58944"/>
    <cellStyle name="Currency 4 7 6 3" xfId="46347"/>
    <cellStyle name="Currency 4 7 6 4" xfId="36333"/>
    <cellStyle name="Currency 4 7 7" xfId="15492"/>
    <cellStyle name="Currency 4 7 7 2" xfId="50708"/>
    <cellStyle name="Currency 4 7 7 3" xfId="28097"/>
    <cellStyle name="Currency 4 7 8" xfId="12583"/>
    <cellStyle name="Currency 4 7 8 2" xfId="47801"/>
    <cellStyle name="Currency 4 7 9" xfId="38111"/>
    <cellStyle name="Currency 4 8" xfId="3312"/>
    <cellStyle name="Currency 4 8 10" xfId="26808"/>
    <cellStyle name="Currency 4 8 11" xfId="61212"/>
    <cellStyle name="Currency 4 8 2" xfId="5108"/>
    <cellStyle name="Currency 4 8 2 2" xfId="17755"/>
    <cellStyle name="Currency 4 8 2 2 2" xfId="52971"/>
    <cellStyle name="Currency 4 8 2 3" xfId="40374"/>
    <cellStyle name="Currency 4 8 2 4" xfId="30360"/>
    <cellStyle name="Currency 4 8 3" xfId="6578"/>
    <cellStyle name="Currency 4 8 3 2" xfId="19209"/>
    <cellStyle name="Currency 4 8 3 2 2" xfId="54425"/>
    <cellStyle name="Currency 4 8 3 3" xfId="41828"/>
    <cellStyle name="Currency 4 8 3 4" xfId="31814"/>
    <cellStyle name="Currency 4 8 4" xfId="8037"/>
    <cellStyle name="Currency 4 8 4 2" xfId="20663"/>
    <cellStyle name="Currency 4 8 4 2 2" xfId="55879"/>
    <cellStyle name="Currency 4 8 4 3" xfId="43282"/>
    <cellStyle name="Currency 4 8 4 4" xfId="33268"/>
    <cellStyle name="Currency 4 8 5" xfId="9818"/>
    <cellStyle name="Currency 4 8 5 2" xfId="22439"/>
    <cellStyle name="Currency 4 8 5 2 2" xfId="57655"/>
    <cellStyle name="Currency 4 8 5 3" xfId="45058"/>
    <cellStyle name="Currency 4 8 5 4" xfId="35044"/>
    <cellStyle name="Currency 4 8 6" xfId="11612"/>
    <cellStyle name="Currency 4 8 6 2" xfId="24215"/>
    <cellStyle name="Currency 4 8 6 2 2" xfId="59431"/>
    <cellStyle name="Currency 4 8 6 3" xfId="46834"/>
    <cellStyle name="Currency 4 8 6 4" xfId="36820"/>
    <cellStyle name="Currency 4 8 7" xfId="15979"/>
    <cellStyle name="Currency 4 8 7 2" xfId="51195"/>
    <cellStyle name="Currency 4 8 7 3" xfId="28584"/>
    <cellStyle name="Currency 4 8 8" xfId="14201"/>
    <cellStyle name="Currency 4 8 8 2" xfId="49419"/>
    <cellStyle name="Currency 4 8 9" xfId="38598"/>
    <cellStyle name="Currency 4 9" xfId="2468"/>
    <cellStyle name="Currency 4 9 10" xfId="25999"/>
    <cellStyle name="Currency 4 9 11" xfId="60403"/>
    <cellStyle name="Currency 4 9 2" xfId="4299"/>
    <cellStyle name="Currency 4 9 2 2" xfId="16946"/>
    <cellStyle name="Currency 4 9 2 2 2" xfId="52162"/>
    <cellStyle name="Currency 4 9 2 3" xfId="39565"/>
    <cellStyle name="Currency 4 9 2 4" xfId="29551"/>
    <cellStyle name="Currency 4 9 3" xfId="5769"/>
    <cellStyle name="Currency 4 9 3 2" xfId="18400"/>
    <cellStyle name="Currency 4 9 3 2 2" xfId="53616"/>
    <cellStyle name="Currency 4 9 3 3" xfId="41019"/>
    <cellStyle name="Currency 4 9 3 4" xfId="31005"/>
    <cellStyle name="Currency 4 9 4" xfId="7228"/>
    <cellStyle name="Currency 4 9 4 2" xfId="19854"/>
    <cellStyle name="Currency 4 9 4 2 2" xfId="55070"/>
    <cellStyle name="Currency 4 9 4 3" xfId="42473"/>
    <cellStyle name="Currency 4 9 4 4" xfId="32459"/>
    <cellStyle name="Currency 4 9 5" xfId="9009"/>
    <cellStyle name="Currency 4 9 5 2" xfId="21630"/>
    <cellStyle name="Currency 4 9 5 2 2" xfId="56846"/>
    <cellStyle name="Currency 4 9 5 3" xfId="44249"/>
    <cellStyle name="Currency 4 9 5 4" xfId="34235"/>
    <cellStyle name="Currency 4 9 6" xfId="10803"/>
    <cellStyle name="Currency 4 9 6 2" xfId="23406"/>
    <cellStyle name="Currency 4 9 6 2 2" xfId="58622"/>
    <cellStyle name="Currency 4 9 6 3" xfId="46025"/>
    <cellStyle name="Currency 4 9 6 4" xfId="36011"/>
    <cellStyle name="Currency 4 9 7" xfId="15170"/>
    <cellStyle name="Currency 4 9 7 2" xfId="50386"/>
    <cellStyle name="Currency 4 9 7 3" xfId="27775"/>
    <cellStyle name="Currency 4 9 8" xfId="13392"/>
    <cellStyle name="Currency 4 9 8 2" xfId="48610"/>
    <cellStyle name="Currency 4 9 9" xfId="37789"/>
    <cellStyle name="Currency 5" xfId="510"/>
    <cellStyle name="Currency 5 10" xfId="2470"/>
    <cellStyle name="Currency 5 10 10" xfId="26001"/>
    <cellStyle name="Currency 5 10 11" xfId="60405"/>
    <cellStyle name="Currency 5 10 2" xfId="4301"/>
    <cellStyle name="Currency 5 10 2 2" xfId="16948"/>
    <cellStyle name="Currency 5 10 2 2 2" xfId="52164"/>
    <cellStyle name="Currency 5 10 2 3" xfId="39567"/>
    <cellStyle name="Currency 5 10 2 4" xfId="29553"/>
    <cellStyle name="Currency 5 10 3" xfId="5771"/>
    <cellStyle name="Currency 5 10 3 2" xfId="18402"/>
    <cellStyle name="Currency 5 10 3 2 2" xfId="53618"/>
    <cellStyle name="Currency 5 10 3 3" xfId="41021"/>
    <cellStyle name="Currency 5 10 3 4" xfId="31007"/>
    <cellStyle name="Currency 5 10 4" xfId="7230"/>
    <cellStyle name="Currency 5 10 4 2" xfId="19856"/>
    <cellStyle name="Currency 5 10 4 2 2" xfId="55072"/>
    <cellStyle name="Currency 5 10 4 3" xfId="42475"/>
    <cellStyle name="Currency 5 10 4 4" xfId="32461"/>
    <cellStyle name="Currency 5 10 5" xfId="9011"/>
    <cellStyle name="Currency 5 10 5 2" xfId="21632"/>
    <cellStyle name="Currency 5 10 5 2 2" xfId="56848"/>
    <cellStyle name="Currency 5 10 5 3" xfId="44251"/>
    <cellStyle name="Currency 5 10 5 4" xfId="34237"/>
    <cellStyle name="Currency 5 10 6" xfId="10805"/>
    <cellStyle name="Currency 5 10 6 2" xfId="23408"/>
    <cellStyle name="Currency 5 10 6 2 2" xfId="58624"/>
    <cellStyle name="Currency 5 10 6 3" xfId="46027"/>
    <cellStyle name="Currency 5 10 6 4" xfId="36013"/>
    <cellStyle name="Currency 5 10 7" xfId="15172"/>
    <cellStyle name="Currency 5 10 7 2" xfId="50388"/>
    <cellStyle name="Currency 5 10 7 3" xfId="27777"/>
    <cellStyle name="Currency 5 10 8" xfId="13394"/>
    <cellStyle name="Currency 5 10 8 2" xfId="48612"/>
    <cellStyle name="Currency 5 10 9" xfId="37791"/>
    <cellStyle name="Currency 5 11" xfId="3638"/>
    <cellStyle name="Currency 5 11 2" xfId="8362"/>
    <cellStyle name="Currency 5 11 2 2" xfId="20988"/>
    <cellStyle name="Currency 5 11 2 2 2" xfId="56204"/>
    <cellStyle name="Currency 5 11 2 3" xfId="43607"/>
    <cellStyle name="Currency 5 11 2 4" xfId="33593"/>
    <cellStyle name="Currency 5 11 3" xfId="10143"/>
    <cellStyle name="Currency 5 11 3 2" xfId="22764"/>
    <cellStyle name="Currency 5 11 3 2 2" xfId="57980"/>
    <cellStyle name="Currency 5 11 3 3" xfId="45383"/>
    <cellStyle name="Currency 5 11 3 4" xfId="35369"/>
    <cellStyle name="Currency 5 11 4" xfId="11939"/>
    <cellStyle name="Currency 5 11 4 2" xfId="24540"/>
    <cellStyle name="Currency 5 11 4 2 2" xfId="59756"/>
    <cellStyle name="Currency 5 11 4 3" xfId="47159"/>
    <cellStyle name="Currency 5 11 4 4" xfId="37145"/>
    <cellStyle name="Currency 5 11 5" xfId="16304"/>
    <cellStyle name="Currency 5 11 5 2" xfId="51520"/>
    <cellStyle name="Currency 5 11 5 3" xfId="28909"/>
    <cellStyle name="Currency 5 11 6" xfId="14526"/>
    <cellStyle name="Currency 5 11 6 2" xfId="49744"/>
    <cellStyle name="Currency 5 11 7" xfId="38923"/>
    <cellStyle name="Currency 5 11 8" xfId="27133"/>
    <cellStyle name="Currency 5 12" xfId="3967"/>
    <cellStyle name="Currency 5 12 2" xfId="16626"/>
    <cellStyle name="Currency 5 12 2 2" xfId="51842"/>
    <cellStyle name="Currency 5 12 2 3" xfId="29231"/>
    <cellStyle name="Currency 5 12 3" xfId="13072"/>
    <cellStyle name="Currency 5 12 3 2" xfId="48290"/>
    <cellStyle name="Currency 5 12 4" xfId="39245"/>
    <cellStyle name="Currency 5 12 5" xfId="25679"/>
    <cellStyle name="Currency 5 13" xfId="5449"/>
    <cellStyle name="Currency 5 13 2" xfId="18080"/>
    <cellStyle name="Currency 5 13 2 2" xfId="53296"/>
    <cellStyle name="Currency 5 13 3" xfId="40699"/>
    <cellStyle name="Currency 5 13 4" xfId="30685"/>
    <cellStyle name="Currency 5 14" xfId="6905"/>
    <cellStyle name="Currency 5 14 2" xfId="19534"/>
    <cellStyle name="Currency 5 14 2 2" xfId="54750"/>
    <cellStyle name="Currency 5 14 3" xfId="42153"/>
    <cellStyle name="Currency 5 14 4" xfId="32139"/>
    <cellStyle name="Currency 5 15" xfId="8687"/>
    <cellStyle name="Currency 5 15 2" xfId="21310"/>
    <cellStyle name="Currency 5 15 2 2" xfId="56526"/>
    <cellStyle name="Currency 5 15 3" xfId="43929"/>
    <cellStyle name="Currency 5 15 4" xfId="33915"/>
    <cellStyle name="Currency 5 16" xfId="10487"/>
    <cellStyle name="Currency 5 16 2" xfId="23098"/>
    <cellStyle name="Currency 5 16 2 2" xfId="58314"/>
    <cellStyle name="Currency 5 16 3" xfId="45717"/>
    <cellStyle name="Currency 5 16 4" xfId="35703"/>
    <cellStyle name="Currency 5 17" xfId="14849"/>
    <cellStyle name="Currency 5 17 2" xfId="50066"/>
    <cellStyle name="Currency 5 17 3" xfId="27455"/>
    <cellStyle name="Currency 5 18" xfId="12263"/>
    <cellStyle name="Currency 5 18 2" xfId="47481"/>
    <cellStyle name="Currency 5 19" xfId="37468"/>
    <cellStyle name="Currency 5 2" xfId="511"/>
    <cellStyle name="Currency 5 2 10" xfId="5450"/>
    <cellStyle name="Currency 5 2 10 2" xfId="18081"/>
    <cellStyle name="Currency 5 2 10 2 2" xfId="53297"/>
    <cellStyle name="Currency 5 2 10 3" xfId="40700"/>
    <cellStyle name="Currency 5 2 10 4" xfId="30686"/>
    <cellStyle name="Currency 5 2 11" xfId="6906"/>
    <cellStyle name="Currency 5 2 11 2" xfId="19535"/>
    <cellStyle name="Currency 5 2 11 2 2" xfId="54751"/>
    <cellStyle name="Currency 5 2 11 3" xfId="42154"/>
    <cellStyle name="Currency 5 2 11 4" xfId="32140"/>
    <cellStyle name="Currency 5 2 12" xfId="8688"/>
    <cellStyle name="Currency 5 2 12 2" xfId="21311"/>
    <cellStyle name="Currency 5 2 12 2 2" xfId="56527"/>
    <cellStyle name="Currency 5 2 12 3" xfId="43930"/>
    <cellStyle name="Currency 5 2 12 4" xfId="33916"/>
    <cellStyle name="Currency 5 2 13" xfId="10488"/>
    <cellStyle name="Currency 5 2 13 2" xfId="23099"/>
    <cellStyle name="Currency 5 2 13 2 2" xfId="58315"/>
    <cellStyle name="Currency 5 2 13 3" xfId="45718"/>
    <cellStyle name="Currency 5 2 13 4" xfId="35704"/>
    <cellStyle name="Currency 5 2 14" xfId="14850"/>
    <cellStyle name="Currency 5 2 14 2" xfId="50067"/>
    <cellStyle name="Currency 5 2 14 3" xfId="27456"/>
    <cellStyle name="Currency 5 2 15" xfId="12264"/>
    <cellStyle name="Currency 5 2 15 2" xfId="47482"/>
    <cellStyle name="Currency 5 2 16" xfId="37469"/>
    <cellStyle name="Currency 5 2 17" xfId="24871"/>
    <cellStyle name="Currency 5 2 18" xfId="60084"/>
    <cellStyle name="Currency 5 2 2" xfId="1722"/>
    <cellStyle name="Currency 5 2 2 10" xfId="6980"/>
    <cellStyle name="Currency 5 2 2 10 2" xfId="19607"/>
    <cellStyle name="Currency 5 2 2 10 2 2" xfId="54823"/>
    <cellStyle name="Currency 5 2 2 10 3" xfId="42226"/>
    <cellStyle name="Currency 5 2 2 10 4" xfId="32212"/>
    <cellStyle name="Currency 5 2 2 11" xfId="8761"/>
    <cellStyle name="Currency 5 2 2 11 2" xfId="21383"/>
    <cellStyle name="Currency 5 2 2 11 2 2" xfId="56599"/>
    <cellStyle name="Currency 5 2 2 11 3" xfId="44002"/>
    <cellStyle name="Currency 5 2 2 11 4" xfId="33988"/>
    <cellStyle name="Currency 5 2 2 12" xfId="10489"/>
    <cellStyle name="Currency 5 2 2 12 2" xfId="23100"/>
    <cellStyle name="Currency 5 2 2 12 2 2" xfId="58316"/>
    <cellStyle name="Currency 5 2 2 12 3" xfId="45719"/>
    <cellStyle name="Currency 5 2 2 12 4" xfId="35705"/>
    <cellStyle name="Currency 5 2 2 13" xfId="14922"/>
    <cellStyle name="Currency 5 2 2 13 2" xfId="50139"/>
    <cellStyle name="Currency 5 2 2 13 3" xfId="27528"/>
    <cellStyle name="Currency 5 2 2 14" xfId="12336"/>
    <cellStyle name="Currency 5 2 2 14 2" xfId="47554"/>
    <cellStyle name="Currency 5 2 2 15" xfId="37541"/>
    <cellStyle name="Currency 5 2 2 16" xfId="24943"/>
    <cellStyle name="Currency 5 2 2 17" xfId="60156"/>
    <cellStyle name="Currency 5 2 2 2" xfId="2366"/>
    <cellStyle name="Currency 5 2 2 2 10" xfId="10490"/>
    <cellStyle name="Currency 5 2 2 2 10 2" xfId="23101"/>
    <cellStyle name="Currency 5 2 2 2 10 2 2" xfId="58317"/>
    <cellStyle name="Currency 5 2 2 2 10 3" xfId="45720"/>
    <cellStyle name="Currency 5 2 2 2 10 4" xfId="35706"/>
    <cellStyle name="Currency 5 2 2 2 11" xfId="15077"/>
    <cellStyle name="Currency 5 2 2 2 11 2" xfId="50293"/>
    <cellStyle name="Currency 5 2 2 2 11 3" xfId="27682"/>
    <cellStyle name="Currency 5 2 2 2 12" xfId="12490"/>
    <cellStyle name="Currency 5 2 2 2 12 2" xfId="47708"/>
    <cellStyle name="Currency 5 2 2 2 13" xfId="37696"/>
    <cellStyle name="Currency 5 2 2 2 14" xfId="25097"/>
    <cellStyle name="Currency 5 2 2 2 15" xfId="60310"/>
    <cellStyle name="Currency 5 2 2 2 2" xfId="3212"/>
    <cellStyle name="Currency 5 2 2 2 2 10" xfId="25581"/>
    <cellStyle name="Currency 5 2 2 2 2 11" xfId="61116"/>
    <cellStyle name="Currency 5 2 2 2 2 2" xfId="5012"/>
    <cellStyle name="Currency 5 2 2 2 2 2 2" xfId="17659"/>
    <cellStyle name="Currency 5 2 2 2 2 2 2 2" xfId="52875"/>
    <cellStyle name="Currency 5 2 2 2 2 2 2 3" xfId="30264"/>
    <cellStyle name="Currency 5 2 2 2 2 2 3" xfId="14105"/>
    <cellStyle name="Currency 5 2 2 2 2 2 3 2" xfId="49323"/>
    <cellStyle name="Currency 5 2 2 2 2 2 4" xfId="40278"/>
    <cellStyle name="Currency 5 2 2 2 2 2 5" xfId="26712"/>
    <cellStyle name="Currency 5 2 2 2 2 3" xfId="6482"/>
    <cellStyle name="Currency 5 2 2 2 2 3 2" xfId="19113"/>
    <cellStyle name="Currency 5 2 2 2 2 3 2 2" xfId="54329"/>
    <cellStyle name="Currency 5 2 2 2 2 3 3" xfId="41732"/>
    <cellStyle name="Currency 5 2 2 2 2 3 4" xfId="31718"/>
    <cellStyle name="Currency 5 2 2 2 2 4" xfId="7941"/>
    <cellStyle name="Currency 5 2 2 2 2 4 2" xfId="20567"/>
    <cellStyle name="Currency 5 2 2 2 2 4 2 2" xfId="55783"/>
    <cellStyle name="Currency 5 2 2 2 2 4 3" xfId="43186"/>
    <cellStyle name="Currency 5 2 2 2 2 4 4" xfId="33172"/>
    <cellStyle name="Currency 5 2 2 2 2 5" xfId="9722"/>
    <cellStyle name="Currency 5 2 2 2 2 5 2" xfId="22343"/>
    <cellStyle name="Currency 5 2 2 2 2 5 2 2" xfId="57559"/>
    <cellStyle name="Currency 5 2 2 2 2 5 3" xfId="44962"/>
    <cellStyle name="Currency 5 2 2 2 2 5 4" xfId="34948"/>
    <cellStyle name="Currency 5 2 2 2 2 6" xfId="11516"/>
    <cellStyle name="Currency 5 2 2 2 2 6 2" xfId="24119"/>
    <cellStyle name="Currency 5 2 2 2 2 6 2 2" xfId="59335"/>
    <cellStyle name="Currency 5 2 2 2 2 6 3" xfId="46738"/>
    <cellStyle name="Currency 5 2 2 2 2 6 4" xfId="36724"/>
    <cellStyle name="Currency 5 2 2 2 2 7" xfId="15883"/>
    <cellStyle name="Currency 5 2 2 2 2 7 2" xfId="51099"/>
    <cellStyle name="Currency 5 2 2 2 2 7 3" xfId="28488"/>
    <cellStyle name="Currency 5 2 2 2 2 8" xfId="12974"/>
    <cellStyle name="Currency 5 2 2 2 2 8 2" xfId="48192"/>
    <cellStyle name="Currency 5 2 2 2 2 9" xfId="38502"/>
    <cellStyle name="Currency 5 2 2 2 3" xfId="3541"/>
    <cellStyle name="Currency 5 2 2 2 3 10" xfId="27037"/>
    <cellStyle name="Currency 5 2 2 2 3 11" xfId="61441"/>
    <cellStyle name="Currency 5 2 2 2 3 2" xfId="5337"/>
    <cellStyle name="Currency 5 2 2 2 3 2 2" xfId="17984"/>
    <cellStyle name="Currency 5 2 2 2 3 2 2 2" xfId="53200"/>
    <cellStyle name="Currency 5 2 2 2 3 2 3" xfId="40603"/>
    <cellStyle name="Currency 5 2 2 2 3 2 4" xfId="30589"/>
    <cellStyle name="Currency 5 2 2 2 3 3" xfId="6807"/>
    <cellStyle name="Currency 5 2 2 2 3 3 2" xfId="19438"/>
    <cellStyle name="Currency 5 2 2 2 3 3 2 2" xfId="54654"/>
    <cellStyle name="Currency 5 2 2 2 3 3 3" xfId="42057"/>
    <cellStyle name="Currency 5 2 2 2 3 3 4" xfId="32043"/>
    <cellStyle name="Currency 5 2 2 2 3 4" xfId="8266"/>
    <cellStyle name="Currency 5 2 2 2 3 4 2" xfId="20892"/>
    <cellStyle name="Currency 5 2 2 2 3 4 2 2" xfId="56108"/>
    <cellStyle name="Currency 5 2 2 2 3 4 3" xfId="43511"/>
    <cellStyle name="Currency 5 2 2 2 3 4 4" xfId="33497"/>
    <cellStyle name="Currency 5 2 2 2 3 5" xfId="10047"/>
    <cellStyle name="Currency 5 2 2 2 3 5 2" xfId="22668"/>
    <cellStyle name="Currency 5 2 2 2 3 5 2 2" xfId="57884"/>
    <cellStyle name="Currency 5 2 2 2 3 5 3" xfId="45287"/>
    <cellStyle name="Currency 5 2 2 2 3 5 4" xfId="35273"/>
    <cellStyle name="Currency 5 2 2 2 3 6" xfId="11841"/>
    <cellStyle name="Currency 5 2 2 2 3 6 2" xfId="24444"/>
    <cellStyle name="Currency 5 2 2 2 3 6 2 2" xfId="59660"/>
    <cellStyle name="Currency 5 2 2 2 3 6 3" xfId="47063"/>
    <cellStyle name="Currency 5 2 2 2 3 6 4" xfId="37049"/>
    <cellStyle name="Currency 5 2 2 2 3 7" xfId="16208"/>
    <cellStyle name="Currency 5 2 2 2 3 7 2" xfId="51424"/>
    <cellStyle name="Currency 5 2 2 2 3 7 3" xfId="28813"/>
    <cellStyle name="Currency 5 2 2 2 3 8" xfId="14430"/>
    <cellStyle name="Currency 5 2 2 2 3 8 2" xfId="49648"/>
    <cellStyle name="Currency 5 2 2 2 3 9" xfId="38827"/>
    <cellStyle name="Currency 5 2 2 2 4" xfId="2702"/>
    <cellStyle name="Currency 5 2 2 2 4 10" xfId="26228"/>
    <cellStyle name="Currency 5 2 2 2 4 11" xfId="60632"/>
    <cellStyle name="Currency 5 2 2 2 4 2" xfId="4528"/>
    <cellStyle name="Currency 5 2 2 2 4 2 2" xfId="17175"/>
    <cellStyle name="Currency 5 2 2 2 4 2 2 2" xfId="52391"/>
    <cellStyle name="Currency 5 2 2 2 4 2 3" xfId="39794"/>
    <cellStyle name="Currency 5 2 2 2 4 2 4" xfId="29780"/>
    <cellStyle name="Currency 5 2 2 2 4 3" xfId="5998"/>
    <cellStyle name="Currency 5 2 2 2 4 3 2" xfId="18629"/>
    <cellStyle name="Currency 5 2 2 2 4 3 2 2" xfId="53845"/>
    <cellStyle name="Currency 5 2 2 2 4 3 3" xfId="41248"/>
    <cellStyle name="Currency 5 2 2 2 4 3 4" xfId="31234"/>
    <cellStyle name="Currency 5 2 2 2 4 4" xfId="7457"/>
    <cellStyle name="Currency 5 2 2 2 4 4 2" xfId="20083"/>
    <cellStyle name="Currency 5 2 2 2 4 4 2 2" xfId="55299"/>
    <cellStyle name="Currency 5 2 2 2 4 4 3" xfId="42702"/>
    <cellStyle name="Currency 5 2 2 2 4 4 4" xfId="32688"/>
    <cellStyle name="Currency 5 2 2 2 4 5" xfId="9238"/>
    <cellStyle name="Currency 5 2 2 2 4 5 2" xfId="21859"/>
    <cellStyle name="Currency 5 2 2 2 4 5 2 2" xfId="57075"/>
    <cellStyle name="Currency 5 2 2 2 4 5 3" xfId="44478"/>
    <cellStyle name="Currency 5 2 2 2 4 5 4" xfId="34464"/>
    <cellStyle name="Currency 5 2 2 2 4 6" xfId="11032"/>
    <cellStyle name="Currency 5 2 2 2 4 6 2" xfId="23635"/>
    <cellStyle name="Currency 5 2 2 2 4 6 2 2" xfId="58851"/>
    <cellStyle name="Currency 5 2 2 2 4 6 3" xfId="46254"/>
    <cellStyle name="Currency 5 2 2 2 4 6 4" xfId="36240"/>
    <cellStyle name="Currency 5 2 2 2 4 7" xfId="15399"/>
    <cellStyle name="Currency 5 2 2 2 4 7 2" xfId="50615"/>
    <cellStyle name="Currency 5 2 2 2 4 7 3" xfId="28004"/>
    <cellStyle name="Currency 5 2 2 2 4 8" xfId="13621"/>
    <cellStyle name="Currency 5 2 2 2 4 8 2" xfId="48839"/>
    <cellStyle name="Currency 5 2 2 2 4 9" xfId="38018"/>
    <cellStyle name="Currency 5 2 2 2 5" xfId="3866"/>
    <cellStyle name="Currency 5 2 2 2 5 2" xfId="8589"/>
    <cellStyle name="Currency 5 2 2 2 5 2 2" xfId="21215"/>
    <cellStyle name="Currency 5 2 2 2 5 2 2 2" xfId="56431"/>
    <cellStyle name="Currency 5 2 2 2 5 2 3" xfId="43834"/>
    <cellStyle name="Currency 5 2 2 2 5 2 4" xfId="33820"/>
    <cellStyle name="Currency 5 2 2 2 5 3" xfId="10370"/>
    <cellStyle name="Currency 5 2 2 2 5 3 2" xfId="22991"/>
    <cellStyle name="Currency 5 2 2 2 5 3 2 2" xfId="58207"/>
    <cellStyle name="Currency 5 2 2 2 5 3 3" xfId="45610"/>
    <cellStyle name="Currency 5 2 2 2 5 3 4" xfId="35596"/>
    <cellStyle name="Currency 5 2 2 2 5 4" xfId="12166"/>
    <cellStyle name="Currency 5 2 2 2 5 4 2" xfId="24767"/>
    <cellStyle name="Currency 5 2 2 2 5 4 2 2" xfId="59983"/>
    <cellStyle name="Currency 5 2 2 2 5 4 3" xfId="47386"/>
    <cellStyle name="Currency 5 2 2 2 5 4 4" xfId="37372"/>
    <cellStyle name="Currency 5 2 2 2 5 5" xfId="16531"/>
    <cellStyle name="Currency 5 2 2 2 5 5 2" xfId="51747"/>
    <cellStyle name="Currency 5 2 2 2 5 5 3" xfId="29136"/>
    <cellStyle name="Currency 5 2 2 2 5 6" xfId="14753"/>
    <cellStyle name="Currency 5 2 2 2 5 6 2" xfId="49971"/>
    <cellStyle name="Currency 5 2 2 2 5 7" xfId="39150"/>
    <cellStyle name="Currency 5 2 2 2 5 8" xfId="27360"/>
    <cellStyle name="Currency 5 2 2 2 6" xfId="4206"/>
    <cellStyle name="Currency 5 2 2 2 6 2" xfId="16853"/>
    <cellStyle name="Currency 5 2 2 2 6 2 2" xfId="52069"/>
    <cellStyle name="Currency 5 2 2 2 6 2 3" xfId="29458"/>
    <cellStyle name="Currency 5 2 2 2 6 3" xfId="13299"/>
    <cellStyle name="Currency 5 2 2 2 6 3 2" xfId="48517"/>
    <cellStyle name="Currency 5 2 2 2 6 4" xfId="39472"/>
    <cellStyle name="Currency 5 2 2 2 6 5" xfId="25906"/>
    <cellStyle name="Currency 5 2 2 2 7" xfId="5676"/>
    <cellStyle name="Currency 5 2 2 2 7 2" xfId="18307"/>
    <cellStyle name="Currency 5 2 2 2 7 2 2" xfId="53523"/>
    <cellStyle name="Currency 5 2 2 2 7 3" xfId="40926"/>
    <cellStyle name="Currency 5 2 2 2 7 4" xfId="30912"/>
    <cellStyle name="Currency 5 2 2 2 8" xfId="7135"/>
    <cellStyle name="Currency 5 2 2 2 8 2" xfId="19761"/>
    <cellStyle name="Currency 5 2 2 2 8 2 2" xfId="54977"/>
    <cellStyle name="Currency 5 2 2 2 8 3" xfId="42380"/>
    <cellStyle name="Currency 5 2 2 2 8 4" xfId="32366"/>
    <cellStyle name="Currency 5 2 2 2 9" xfId="8916"/>
    <cellStyle name="Currency 5 2 2 2 9 2" xfId="21537"/>
    <cellStyle name="Currency 5 2 2 2 9 2 2" xfId="56753"/>
    <cellStyle name="Currency 5 2 2 2 9 3" xfId="44156"/>
    <cellStyle name="Currency 5 2 2 2 9 4" xfId="34142"/>
    <cellStyle name="Currency 5 2 2 3" xfId="3052"/>
    <cellStyle name="Currency 5 2 2 3 10" xfId="25424"/>
    <cellStyle name="Currency 5 2 2 3 11" xfId="60959"/>
    <cellStyle name="Currency 5 2 2 3 2" xfId="4855"/>
    <cellStyle name="Currency 5 2 2 3 2 2" xfId="17502"/>
    <cellStyle name="Currency 5 2 2 3 2 2 2" xfId="52718"/>
    <cellStyle name="Currency 5 2 2 3 2 2 3" xfId="30107"/>
    <cellStyle name="Currency 5 2 2 3 2 3" xfId="13948"/>
    <cellStyle name="Currency 5 2 2 3 2 3 2" xfId="49166"/>
    <cellStyle name="Currency 5 2 2 3 2 4" xfId="40121"/>
    <cellStyle name="Currency 5 2 2 3 2 5" xfId="26555"/>
    <cellStyle name="Currency 5 2 2 3 3" xfId="6325"/>
    <cellStyle name="Currency 5 2 2 3 3 2" xfId="18956"/>
    <cellStyle name="Currency 5 2 2 3 3 2 2" xfId="54172"/>
    <cellStyle name="Currency 5 2 2 3 3 3" xfId="41575"/>
    <cellStyle name="Currency 5 2 2 3 3 4" xfId="31561"/>
    <cellStyle name="Currency 5 2 2 3 4" xfId="7784"/>
    <cellStyle name="Currency 5 2 2 3 4 2" xfId="20410"/>
    <cellStyle name="Currency 5 2 2 3 4 2 2" xfId="55626"/>
    <cellStyle name="Currency 5 2 2 3 4 3" xfId="43029"/>
    <cellStyle name="Currency 5 2 2 3 4 4" xfId="33015"/>
    <cellStyle name="Currency 5 2 2 3 5" xfId="9565"/>
    <cellStyle name="Currency 5 2 2 3 5 2" xfId="22186"/>
    <cellStyle name="Currency 5 2 2 3 5 2 2" xfId="57402"/>
    <cellStyle name="Currency 5 2 2 3 5 3" xfId="44805"/>
    <cellStyle name="Currency 5 2 2 3 5 4" xfId="34791"/>
    <cellStyle name="Currency 5 2 2 3 6" xfId="11359"/>
    <cellStyle name="Currency 5 2 2 3 6 2" xfId="23962"/>
    <cellStyle name="Currency 5 2 2 3 6 2 2" xfId="59178"/>
    <cellStyle name="Currency 5 2 2 3 6 3" xfId="46581"/>
    <cellStyle name="Currency 5 2 2 3 6 4" xfId="36567"/>
    <cellStyle name="Currency 5 2 2 3 7" xfId="15726"/>
    <cellStyle name="Currency 5 2 2 3 7 2" xfId="50942"/>
    <cellStyle name="Currency 5 2 2 3 7 3" xfId="28331"/>
    <cellStyle name="Currency 5 2 2 3 8" xfId="12817"/>
    <cellStyle name="Currency 5 2 2 3 8 2" xfId="48035"/>
    <cellStyle name="Currency 5 2 2 3 9" xfId="38345"/>
    <cellStyle name="Currency 5 2 2 4" xfId="2878"/>
    <cellStyle name="Currency 5 2 2 4 10" xfId="25265"/>
    <cellStyle name="Currency 5 2 2 4 11" xfId="60800"/>
    <cellStyle name="Currency 5 2 2 4 2" xfId="4696"/>
    <cellStyle name="Currency 5 2 2 4 2 2" xfId="17343"/>
    <cellStyle name="Currency 5 2 2 4 2 2 2" xfId="52559"/>
    <cellStyle name="Currency 5 2 2 4 2 2 3" xfId="29948"/>
    <cellStyle name="Currency 5 2 2 4 2 3" xfId="13789"/>
    <cellStyle name="Currency 5 2 2 4 2 3 2" xfId="49007"/>
    <cellStyle name="Currency 5 2 2 4 2 4" xfId="39962"/>
    <cellStyle name="Currency 5 2 2 4 2 5" xfId="26396"/>
    <cellStyle name="Currency 5 2 2 4 3" xfId="6166"/>
    <cellStyle name="Currency 5 2 2 4 3 2" xfId="18797"/>
    <cellStyle name="Currency 5 2 2 4 3 2 2" xfId="54013"/>
    <cellStyle name="Currency 5 2 2 4 3 3" xfId="41416"/>
    <cellStyle name="Currency 5 2 2 4 3 4" xfId="31402"/>
    <cellStyle name="Currency 5 2 2 4 4" xfId="7625"/>
    <cellStyle name="Currency 5 2 2 4 4 2" xfId="20251"/>
    <cellStyle name="Currency 5 2 2 4 4 2 2" xfId="55467"/>
    <cellStyle name="Currency 5 2 2 4 4 3" xfId="42870"/>
    <cellStyle name="Currency 5 2 2 4 4 4" xfId="32856"/>
    <cellStyle name="Currency 5 2 2 4 5" xfId="9406"/>
    <cellStyle name="Currency 5 2 2 4 5 2" xfId="22027"/>
    <cellStyle name="Currency 5 2 2 4 5 2 2" xfId="57243"/>
    <cellStyle name="Currency 5 2 2 4 5 3" xfId="44646"/>
    <cellStyle name="Currency 5 2 2 4 5 4" xfId="34632"/>
    <cellStyle name="Currency 5 2 2 4 6" xfId="11200"/>
    <cellStyle name="Currency 5 2 2 4 6 2" xfId="23803"/>
    <cellStyle name="Currency 5 2 2 4 6 2 2" xfId="59019"/>
    <cellStyle name="Currency 5 2 2 4 6 3" xfId="46422"/>
    <cellStyle name="Currency 5 2 2 4 6 4" xfId="36408"/>
    <cellStyle name="Currency 5 2 2 4 7" xfId="15567"/>
    <cellStyle name="Currency 5 2 2 4 7 2" xfId="50783"/>
    <cellStyle name="Currency 5 2 2 4 7 3" xfId="28172"/>
    <cellStyle name="Currency 5 2 2 4 8" xfId="12658"/>
    <cellStyle name="Currency 5 2 2 4 8 2" xfId="47876"/>
    <cellStyle name="Currency 5 2 2 4 9" xfId="38186"/>
    <cellStyle name="Currency 5 2 2 5" xfId="3387"/>
    <cellStyle name="Currency 5 2 2 5 10" xfId="26883"/>
    <cellStyle name="Currency 5 2 2 5 11" xfId="61287"/>
    <cellStyle name="Currency 5 2 2 5 2" xfId="5183"/>
    <cellStyle name="Currency 5 2 2 5 2 2" xfId="17830"/>
    <cellStyle name="Currency 5 2 2 5 2 2 2" xfId="53046"/>
    <cellStyle name="Currency 5 2 2 5 2 3" xfId="40449"/>
    <cellStyle name="Currency 5 2 2 5 2 4" xfId="30435"/>
    <cellStyle name="Currency 5 2 2 5 3" xfId="6653"/>
    <cellStyle name="Currency 5 2 2 5 3 2" xfId="19284"/>
    <cellStyle name="Currency 5 2 2 5 3 2 2" xfId="54500"/>
    <cellStyle name="Currency 5 2 2 5 3 3" xfId="41903"/>
    <cellStyle name="Currency 5 2 2 5 3 4" xfId="31889"/>
    <cellStyle name="Currency 5 2 2 5 4" xfId="8112"/>
    <cellStyle name="Currency 5 2 2 5 4 2" xfId="20738"/>
    <cellStyle name="Currency 5 2 2 5 4 2 2" xfId="55954"/>
    <cellStyle name="Currency 5 2 2 5 4 3" xfId="43357"/>
    <cellStyle name="Currency 5 2 2 5 4 4" xfId="33343"/>
    <cellStyle name="Currency 5 2 2 5 5" xfId="9893"/>
    <cellStyle name="Currency 5 2 2 5 5 2" xfId="22514"/>
    <cellStyle name="Currency 5 2 2 5 5 2 2" xfId="57730"/>
    <cellStyle name="Currency 5 2 2 5 5 3" xfId="45133"/>
    <cellStyle name="Currency 5 2 2 5 5 4" xfId="35119"/>
    <cellStyle name="Currency 5 2 2 5 6" xfId="11687"/>
    <cellStyle name="Currency 5 2 2 5 6 2" xfId="24290"/>
    <cellStyle name="Currency 5 2 2 5 6 2 2" xfId="59506"/>
    <cellStyle name="Currency 5 2 2 5 6 3" xfId="46909"/>
    <cellStyle name="Currency 5 2 2 5 6 4" xfId="36895"/>
    <cellStyle name="Currency 5 2 2 5 7" xfId="16054"/>
    <cellStyle name="Currency 5 2 2 5 7 2" xfId="51270"/>
    <cellStyle name="Currency 5 2 2 5 7 3" xfId="28659"/>
    <cellStyle name="Currency 5 2 2 5 8" xfId="14276"/>
    <cellStyle name="Currency 5 2 2 5 8 2" xfId="49494"/>
    <cellStyle name="Currency 5 2 2 5 9" xfId="38673"/>
    <cellStyle name="Currency 5 2 2 6" xfId="2547"/>
    <cellStyle name="Currency 5 2 2 6 10" xfId="26074"/>
    <cellStyle name="Currency 5 2 2 6 11" xfId="60478"/>
    <cellStyle name="Currency 5 2 2 6 2" xfId="4374"/>
    <cellStyle name="Currency 5 2 2 6 2 2" xfId="17021"/>
    <cellStyle name="Currency 5 2 2 6 2 2 2" xfId="52237"/>
    <cellStyle name="Currency 5 2 2 6 2 3" xfId="39640"/>
    <cellStyle name="Currency 5 2 2 6 2 4" xfId="29626"/>
    <cellStyle name="Currency 5 2 2 6 3" xfId="5844"/>
    <cellStyle name="Currency 5 2 2 6 3 2" xfId="18475"/>
    <cellStyle name="Currency 5 2 2 6 3 2 2" xfId="53691"/>
    <cellStyle name="Currency 5 2 2 6 3 3" xfId="41094"/>
    <cellStyle name="Currency 5 2 2 6 3 4" xfId="31080"/>
    <cellStyle name="Currency 5 2 2 6 4" xfId="7303"/>
    <cellStyle name="Currency 5 2 2 6 4 2" xfId="19929"/>
    <cellStyle name="Currency 5 2 2 6 4 2 2" xfId="55145"/>
    <cellStyle name="Currency 5 2 2 6 4 3" xfId="42548"/>
    <cellStyle name="Currency 5 2 2 6 4 4" xfId="32534"/>
    <cellStyle name="Currency 5 2 2 6 5" xfId="9084"/>
    <cellStyle name="Currency 5 2 2 6 5 2" xfId="21705"/>
    <cellStyle name="Currency 5 2 2 6 5 2 2" xfId="56921"/>
    <cellStyle name="Currency 5 2 2 6 5 3" xfId="44324"/>
    <cellStyle name="Currency 5 2 2 6 5 4" xfId="34310"/>
    <cellStyle name="Currency 5 2 2 6 6" xfId="10878"/>
    <cellStyle name="Currency 5 2 2 6 6 2" xfId="23481"/>
    <cellStyle name="Currency 5 2 2 6 6 2 2" xfId="58697"/>
    <cellStyle name="Currency 5 2 2 6 6 3" xfId="46100"/>
    <cellStyle name="Currency 5 2 2 6 6 4" xfId="36086"/>
    <cellStyle name="Currency 5 2 2 6 7" xfId="15245"/>
    <cellStyle name="Currency 5 2 2 6 7 2" xfId="50461"/>
    <cellStyle name="Currency 5 2 2 6 7 3" xfId="27850"/>
    <cellStyle name="Currency 5 2 2 6 8" xfId="13467"/>
    <cellStyle name="Currency 5 2 2 6 8 2" xfId="48685"/>
    <cellStyle name="Currency 5 2 2 6 9" xfId="37864"/>
    <cellStyle name="Currency 5 2 2 7" xfId="3711"/>
    <cellStyle name="Currency 5 2 2 7 2" xfId="8435"/>
    <cellStyle name="Currency 5 2 2 7 2 2" xfId="21061"/>
    <cellStyle name="Currency 5 2 2 7 2 2 2" xfId="56277"/>
    <cellStyle name="Currency 5 2 2 7 2 3" xfId="43680"/>
    <cellStyle name="Currency 5 2 2 7 2 4" xfId="33666"/>
    <cellStyle name="Currency 5 2 2 7 3" xfId="10216"/>
    <cellStyle name="Currency 5 2 2 7 3 2" xfId="22837"/>
    <cellStyle name="Currency 5 2 2 7 3 2 2" xfId="58053"/>
    <cellStyle name="Currency 5 2 2 7 3 3" xfId="45456"/>
    <cellStyle name="Currency 5 2 2 7 3 4" xfId="35442"/>
    <cellStyle name="Currency 5 2 2 7 4" xfId="12012"/>
    <cellStyle name="Currency 5 2 2 7 4 2" xfId="24613"/>
    <cellStyle name="Currency 5 2 2 7 4 2 2" xfId="59829"/>
    <cellStyle name="Currency 5 2 2 7 4 3" xfId="47232"/>
    <cellStyle name="Currency 5 2 2 7 4 4" xfId="37218"/>
    <cellStyle name="Currency 5 2 2 7 5" xfId="16377"/>
    <cellStyle name="Currency 5 2 2 7 5 2" xfId="51593"/>
    <cellStyle name="Currency 5 2 2 7 5 3" xfId="28982"/>
    <cellStyle name="Currency 5 2 2 7 6" xfId="14599"/>
    <cellStyle name="Currency 5 2 2 7 6 2" xfId="49817"/>
    <cellStyle name="Currency 5 2 2 7 7" xfId="38996"/>
    <cellStyle name="Currency 5 2 2 7 8" xfId="27206"/>
    <cellStyle name="Currency 5 2 2 8" xfId="4049"/>
    <cellStyle name="Currency 5 2 2 8 2" xfId="16699"/>
    <cellStyle name="Currency 5 2 2 8 2 2" xfId="51915"/>
    <cellStyle name="Currency 5 2 2 8 2 3" xfId="29304"/>
    <cellStyle name="Currency 5 2 2 8 3" xfId="13145"/>
    <cellStyle name="Currency 5 2 2 8 3 2" xfId="48363"/>
    <cellStyle name="Currency 5 2 2 8 4" xfId="39318"/>
    <cellStyle name="Currency 5 2 2 8 5" xfId="25752"/>
    <cellStyle name="Currency 5 2 2 9" xfId="5522"/>
    <cellStyle name="Currency 5 2 2 9 2" xfId="18153"/>
    <cellStyle name="Currency 5 2 2 9 2 2" xfId="53369"/>
    <cellStyle name="Currency 5 2 2 9 3" xfId="40772"/>
    <cellStyle name="Currency 5 2 2 9 4" xfId="30758"/>
    <cellStyle name="Currency 5 2 3" xfId="2287"/>
    <cellStyle name="Currency 5 2 3 10" xfId="10491"/>
    <cellStyle name="Currency 5 2 3 10 2" xfId="23102"/>
    <cellStyle name="Currency 5 2 3 10 2 2" xfId="58318"/>
    <cellStyle name="Currency 5 2 3 10 3" xfId="45721"/>
    <cellStyle name="Currency 5 2 3 10 4" xfId="35707"/>
    <cellStyle name="Currency 5 2 3 11" xfId="15003"/>
    <cellStyle name="Currency 5 2 3 11 2" xfId="50219"/>
    <cellStyle name="Currency 5 2 3 11 3" xfId="27608"/>
    <cellStyle name="Currency 5 2 3 12" xfId="12416"/>
    <cellStyle name="Currency 5 2 3 12 2" xfId="47634"/>
    <cellStyle name="Currency 5 2 3 13" xfId="37622"/>
    <cellStyle name="Currency 5 2 3 14" xfId="25023"/>
    <cellStyle name="Currency 5 2 3 15" xfId="60236"/>
    <cellStyle name="Currency 5 2 3 2" xfId="3138"/>
    <cellStyle name="Currency 5 2 3 2 10" xfId="25507"/>
    <cellStyle name="Currency 5 2 3 2 11" xfId="61042"/>
    <cellStyle name="Currency 5 2 3 2 2" xfId="4938"/>
    <cellStyle name="Currency 5 2 3 2 2 2" xfId="17585"/>
    <cellStyle name="Currency 5 2 3 2 2 2 2" xfId="52801"/>
    <cellStyle name="Currency 5 2 3 2 2 2 3" xfId="30190"/>
    <cellStyle name="Currency 5 2 3 2 2 3" xfId="14031"/>
    <cellStyle name="Currency 5 2 3 2 2 3 2" xfId="49249"/>
    <cellStyle name="Currency 5 2 3 2 2 4" xfId="40204"/>
    <cellStyle name="Currency 5 2 3 2 2 5" xfId="26638"/>
    <cellStyle name="Currency 5 2 3 2 3" xfId="6408"/>
    <cellStyle name="Currency 5 2 3 2 3 2" xfId="19039"/>
    <cellStyle name="Currency 5 2 3 2 3 2 2" xfId="54255"/>
    <cellStyle name="Currency 5 2 3 2 3 3" xfId="41658"/>
    <cellStyle name="Currency 5 2 3 2 3 4" xfId="31644"/>
    <cellStyle name="Currency 5 2 3 2 4" xfId="7867"/>
    <cellStyle name="Currency 5 2 3 2 4 2" xfId="20493"/>
    <cellStyle name="Currency 5 2 3 2 4 2 2" xfId="55709"/>
    <cellStyle name="Currency 5 2 3 2 4 3" xfId="43112"/>
    <cellStyle name="Currency 5 2 3 2 4 4" xfId="33098"/>
    <cellStyle name="Currency 5 2 3 2 5" xfId="9648"/>
    <cellStyle name="Currency 5 2 3 2 5 2" xfId="22269"/>
    <cellStyle name="Currency 5 2 3 2 5 2 2" xfId="57485"/>
    <cellStyle name="Currency 5 2 3 2 5 3" xfId="44888"/>
    <cellStyle name="Currency 5 2 3 2 5 4" xfId="34874"/>
    <cellStyle name="Currency 5 2 3 2 6" xfId="11442"/>
    <cellStyle name="Currency 5 2 3 2 6 2" xfId="24045"/>
    <cellStyle name="Currency 5 2 3 2 6 2 2" xfId="59261"/>
    <cellStyle name="Currency 5 2 3 2 6 3" xfId="46664"/>
    <cellStyle name="Currency 5 2 3 2 6 4" xfId="36650"/>
    <cellStyle name="Currency 5 2 3 2 7" xfId="15809"/>
    <cellStyle name="Currency 5 2 3 2 7 2" xfId="51025"/>
    <cellStyle name="Currency 5 2 3 2 7 3" xfId="28414"/>
    <cellStyle name="Currency 5 2 3 2 8" xfId="12900"/>
    <cellStyle name="Currency 5 2 3 2 8 2" xfId="48118"/>
    <cellStyle name="Currency 5 2 3 2 9" xfId="38428"/>
    <cellStyle name="Currency 5 2 3 3" xfId="3467"/>
    <cellStyle name="Currency 5 2 3 3 10" xfId="26963"/>
    <cellStyle name="Currency 5 2 3 3 11" xfId="61367"/>
    <cellStyle name="Currency 5 2 3 3 2" xfId="5263"/>
    <cellStyle name="Currency 5 2 3 3 2 2" xfId="17910"/>
    <cellStyle name="Currency 5 2 3 3 2 2 2" xfId="53126"/>
    <cellStyle name="Currency 5 2 3 3 2 3" xfId="40529"/>
    <cellStyle name="Currency 5 2 3 3 2 4" xfId="30515"/>
    <cellStyle name="Currency 5 2 3 3 3" xfId="6733"/>
    <cellStyle name="Currency 5 2 3 3 3 2" xfId="19364"/>
    <cellStyle name="Currency 5 2 3 3 3 2 2" xfId="54580"/>
    <cellStyle name="Currency 5 2 3 3 3 3" xfId="41983"/>
    <cellStyle name="Currency 5 2 3 3 3 4" xfId="31969"/>
    <cellStyle name="Currency 5 2 3 3 4" xfId="8192"/>
    <cellStyle name="Currency 5 2 3 3 4 2" xfId="20818"/>
    <cellStyle name="Currency 5 2 3 3 4 2 2" xfId="56034"/>
    <cellStyle name="Currency 5 2 3 3 4 3" xfId="43437"/>
    <cellStyle name="Currency 5 2 3 3 4 4" xfId="33423"/>
    <cellStyle name="Currency 5 2 3 3 5" xfId="9973"/>
    <cellStyle name="Currency 5 2 3 3 5 2" xfId="22594"/>
    <cellStyle name="Currency 5 2 3 3 5 2 2" xfId="57810"/>
    <cellStyle name="Currency 5 2 3 3 5 3" xfId="45213"/>
    <cellStyle name="Currency 5 2 3 3 5 4" xfId="35199"/>
    <cellStyle name="Currency 5 2 3 3 6" xfId="11767"/>
    <cellStyle name="Currency 5 2 3 3 6 2" xfId="24370"/>
    <cellStyle name="Currency 5 2 3 3 6 2 2" xfId="59586"/>
    <cellStyle name="Currency 5 2 3 3 6 3" xfId="46989"/>
    <cellStyle name="Currency 5 2 3 3 6 4" xfId="36975"/>
    <cellStyle name="Currency 5 2 3 3 7" xfId="16134"/>
    <cellStyle name="Currency 5 2 3 3 7 2" xfId="51350"/>
    <cellStyle name="Currency 5 2 3 3 7 3" xfId="28739"/>
    <cellStyle name="Currency 5 2 3 3 8" xfId="14356"/>
    <cellStyle name="Currency 5 2 3 3 8 2" xfId="49574"/>
    <cellStyle name="Currency 5 2 3 3 9" xfId="38753"/>
    <cellStyle name="Currency 5 2 3 4" xfId="2628"/>
    <cellStyle name="Currency 5 2 3 4 10" xfId="26154"/>
    <cellStyle name="Currency 5 2 3 4 11" xfId="60558"/>
    <cellStyle name="Currency 5 2 3 4 2" xfId="4454"/>
    <cellStyle name="Currency 5 2 3 4 2 2" xfId="17101"/>
    <cellStyle name="Currency 5 2 3 4 2 2 2" xfId="52317"/>
    <cellStyle name="Currency 5 2 3 4 2 3" xfId="39720"/>
    <cellStyle name="Currency 5 2 3 4 2 4" xfId="29706"/>
    <cellStyle name="Currency 5 2 3 4 3" xfId="5924"/>
    <cellStyle name="Currency 5 2 3 4 3 2" xfId="18555"/>
    <cellStyle name="Currency 5 2 3 4 3 2 2" xfId="53771"/>
    <cellStyle name="Currency 5 2 3 4 3 3" xfId="41174"/>
    <cellStyle name="Currency 5 2 3 4 3 4" xfId="31160"/>
    <cellStyle name="Currency 5 2 3 4 4" xfId="7383"/>
    <cellStyle name="Currency 5 2 3 4 4 2" xfId="20009"/>
    <cellStyle name="Currency 5 2 3 4 4 2 2" xfId="55225"/>
    <cellStyle name="Currency 5 2 3 4 4 3" xfId="42628"/>
    <cellStyle name="Currency 5 2 3 4 4 4" xfId="32614"/>
    <cellStyle name="Currency 5 2 3 4 5" xfId="9164"/>
    <cellStyle name="Currency 5 2 3 4 5 2" xfId="21785"/>
    <cellStyle name="Currency 5 2 3 4 5 2 2" xfId="57001"/>
    <cellStyle name="Currency 5 2 3 4 5 3" xfId="44404"/>
    <cellStyle name="Currency 5 2 3 4 5 4" xfId="34390"/>
    <cellStyle name="Currency 5 2 3 4 6" xfId="10958"/>
    <cellStyle name="Currency 5 2 3 4 6 2" xfId="23561"/>
    <cellStyle name="Currency 5 2 3 4 6 2 2" xfId="58777"/>
    <cellStyle name="Currency 5 2 3 4 6 3" xfId="46180"/>
    <cellStyle name="Currency 5 2 3 4 6 4" xfId="36166"/>
    <cellStyle name="Currency 5 2 3 4 7" xfId="15325"/>
    <cellStyle name="Currency 5 2 3 4 7 2" xfId="50541"/>
    <cellStyle name="Currency 5 2 3 4 7 3" xfId="27930"/>
    <cellStyle name="Currency 5 2 3 4 8" xfId="13547"/>
    <cellStyle name="Currency 5 2 3 4 8 2" xfId="48765"/>
    <cellStyle name="Currency 5 2 3 4 9" xfId="37944"/>
    <cellStyle name="Currency 5 2 3 5" xfId="3792"/>
    <cellStyle name="Currency 5 2 3 5 2" xfId="8515"/>
    <cellStyle name="Currency 5 2 3 5 2 2" xfId="21141"/>
    <cellStyle name="Currency 5 2 3 5 2 2 2" xfId="56357"/>
    <cellStyle name="Currency 5 2 3 5 2 3" xfId="43760"/>
    <cellStyle name="Currency 5 2 3 5 2 4" xfId="33746"/>
    <cellStyle name="Currency 5 2 3 5 3" xfId="10296"/>
    <cellStyle name="Currency 5 2 3 5 3 2" xfId="22917"/>
    <cellStyle name="Currency 5 2 3 5 3 2 2" xfId="58133"/>
    <cellStyle name="Currency 5 2 3 5 3 3" xfId="45536"/>
    <cellStyle name="Currency 5 2 3 5 3 4" xfId="35522"/>
    <cellStyle name="Currency 5 2 3 5 4" xfId="12092"/>
    <cellStyle name="Currency 5 2 3 5 4 2" xfId="24693"/>
    <cellStyle name="Currency 5 2 3 5 4 2 2" xfId="59909"/>
    <cellStyle name="Currency 5 2 3 5 4 3" xfId="47312"/>
    <cellStyle name="Currency 5 2 3 5 4 4" xfId="37298"/>
    <cellStyle name="Currency 5 2 3 5 5" xfId="16457"/>
    <cellStyle name="Currency 5 2 3 5 5 2" xfId="51673"/>
    <cellStyle name="Currency 5 2 3 5 5 3" xfId="29062"/>
    <cellStyle name="Currency 5 2 3 5 6" xfId="14679"/>
    <cellStyle name="Currency 5 2 3 5 6 2" xfId="49897"/>
    <cellStyle name="Currency 5 2 3 5 7" xfId="39076"/>
    <cellStyle name="Currency 5 2 3 5 8" xfId="27286"/>
    <cellStyle name="Currency 5 2 3 6" xfId="4132"/>
    <cellStyle name="Currency 5 2 3 6 2" xfId="16779"/>
    <cellStyle name="Currency 5 2 3 6 2 2" xfId="51995"/>
    <cellStyle name="Currency 5 2 3 6 2 3" xfId="29384"/>
    <cellStyle name="Currency 5 2 3 6 3" xfId="13225"/>
    <cellStyle name="Currency 5 2 3 6 3 2" xfId="48443"/>
    <cellStyle name="Currency 5 2 3 6 4" xfId="39398"/>
    <cellStyle name="Currency 5 2 3 6 5" xfId="25832"/>
    <cellStyle name="Currency 5 2 3 7" xfId="5602"/>
    <cellStyle name="Currency 5 2 3 7 2" xfId="18233"/>
    <cellStyle name="Currency 5 2 3 7 2 2" xfId="53449"/>
    <cellStyle name="Currency 5 2 3 7 3" xfId="40852"/>
    <cellStyle name="Currency 5 2 3 7 4" xfId="30838"/>
    <cellStyle name="Currency 5 2 3 8" xfId="7061"/>
    <cellStyle name="Currency 5 2 3 8 2" xfId="19687"/>
    <cellStyle name="Currency 5 2 3 8 2 2" xfId="54903"/>
    <cellStyle name="Currency 5 2 3 8 3" xfId="42306"/>
    <cellStyle name="Currency 5 2 3 8 4" xfId="32292"/>
    <cellStyle name="Currency 5 2 3 9" xfId="8842"/>
    <cellStyle name="Currency 5 2 3 9 2" xfId="21463"/>
    <cellStyle name="Currency 5 2 3 9 2 2" xfId="56679"/>
    <cellStyle name="Currency 5 2 3 9 3" xfId="44082"/>
    <cellStyle name="Currency 5 2 3 9 4" xfId="34068"/>
    <cellStyle name="Currency 5 2 4" xfId="2968"/>
    <cellStyle name="Currency 5 2 4 10" xfId="25348"/>
    <cellStyle name="Currency 5 2 4 11" xfId="60883"/>
    <cellStyle name="Currency 5 2 4 2" xfId="4779"/>
    <cellStyle name="Currency 5 2 4 2 2" xfId="17426"/>
    <cellStyle name="Currency 5 2 4 2 2 2" xfId="52642"/>
    <cellStyle name="Currency 5 2 4 2 2 3" xfId="30031"/>
    <cellStyle name="Currency 5 2 4 2 3" xfId="13872"/>
    <cellStyle name="Currency 5 2 4 2 3 2" xfId="49090"/>
    <cellStyle name="Currency 5 2 4 2 4" xfId="40045"/>
    <cellStyle name="Currency 5 2 4 2 5" xfId="26479"/>
    <cellStyle name="Currency 5 2 4 3" xfId="6249"/>
    <cellStyle name="Currency 5 2 4 3 2" xfId="18880"/>
    <cellStyle name="Currency 5 2 4 3 2 2" xfId="54096"/>
    <cellStyle name="Currency 5 2 4 3 3" xfId="41499"/>
    <cellStyle name="Currency 5 2 4 3 4" xfId="31485"/>
    <cellStyle name="Currency 5 2 4 4" xfId="7708"/>
    <cellStyle name="Currency 5 2 4 4 2" xfId="20334"/>
    <cellStyle name="Currency 5 2 4 4 2 2" xfId="55550"/>
    <cellStyle name="Currency 5 2 4 4 3" xfId="42953"/>
    <cellStyle name="Currency 5 2 4 4 4" xfId="32939"/>
    <cellStyle name="Currency 5 2 4 5" xfId="9489"/>
    <cellStyle name="Currency 5 2 4 5 2" xfId="22110"/>
    <cellStyle name="Currency 5 2 4 5 2 2" xfId="57326"/>
    <cellStyle name="Currency 5 2 4 5 3" xfId="44729"/>
    <cellStyle name="Currency 5 2 4 5 4" xfId="34715"/>
    <cellStyle name="Currency 5 2 4 6" xfId="11283"/>
    <cellStyle name="Currency 5 2 4 6 2" xfId="23886"/>
    <cellStyle name="Currency 5 2 4 6 2 2" xfId="59102"/>
    <cellStyle name="Currency 5 2 4 6 3" xfId="46505"/>
    <cellStyle name="Currency 5 2 4 6 4" xfId="36491"/>
    <cellStyle name="Currency 5 2 4 7" xfId="15650"/>
    <cellStyle name="Currency 5 2 4 7 2" xfId="50866"/>
    <cellStyle name="Currency 5 2 4 7 3" xfId="28255"/>
    <cellStyle name="Currency 5 2 4 8" xfId="12741"/>
    <cellStyle name="Currency 5 2 4 8 2" xfId="47959"/>
    <cellStyle name="Currency 5 2 4 9" xfId="38269"/>
    <cellStyle name="Currency 5 2 5" xfId="2801"/>
    <cellStyle name="Currency 5 2 5 10" xfId="25193"/>
    <cellStyle name="Currency 5 2 5 11" xfId="60728"/>
    <cellStyle name="Currency 5 2 5 2" xfId="4624"/>
    <cellStyle name="Currency 5 2 5 2 2" xfId="17271"/>
    <cellStyle name="Currency 5 2 5 2 2 2" xfId="52487"/>
    <cellStyle name="Currency 5 2 5 2 2 3" xfId="29876"/>
    <cellStyle name="Currency 5 2 5 2 3" xfId="13717"/>
    <cellStyle name="Currency 5 2 5 2 3 2" xfId="48935"/>
    <cellStyle name="Currency 5 2 5 2 4" xfId="39890"/>
    <cellStyle name="Currency 5 2 5 2 5" xfId="26324"/>
    <cellStyle name="Currency 5 2 5 3" xfId="6094"/>
    <cellStyle name="Currency 5 2 5 3 2" xfId="18725"/>
    <cellStyle name="Currency 5 2 5 3 2 2" xfId="53941"/>
    <cellStyle name="Currency 5 2 5 3 3" xfId="41344"/>
    <cellStyle name="Currency 5 2 5 3 4" xfId="31330"/>
    <cellStyle name="Currency 5 2 5 4" xfId="7553"/>
    <cellStyle name="Currency 5 2 5 4 2" xfId="20179"/>
    <cellStyle name="Currency 5 2 5 4 2 2" xfId="55395"/>
    <cellStyle name="Currency 5 2 5 4 3" xfId="42798"/>
    <cellStyle name="Currency 5 2 5 4 4" xfId="32784"/>
    <cellStyle name="Currency 5 2 5 5" xfId="9334"/>
    <cellStyle name="Currency 5 2 5 5 2" xfId="21955"/>
    <cellStyle name="Currency 5 2 5 5 2 2" xfId="57171"/>
    <cellStyle name="Currency 5 2 5 5 3" xfId="44574"/>
    <cellStyle name="Currency 5 2 5 5 4" xfId="34560"/>
    <cellStyle name="Currency 5 2 5 6" xfId="11128"/>
    <cellStyle name="Currency 5 2 5 6 2" xfId="23731"/>
    <cellStyle name="Currency 5 2 5 6 2 2" xfId="58947"/>
    <cellStyle name="Currency 5 2 5 6 3" xfId="46350"/>
    <cellStyle name="Currency 5 2 5 6 4" xfId="36336"/>
    <cellStyle name="Currency 5 2 5 7" xfId="15495"/>
    <cellStyle name="Currency 5 2 5 7 2" xfId="50711"/>
    <cellStyle name="Currency 5 2 5 7 3" xfId="28100"/>
    <cellStyle name="Currency 5 2 5 8" xfId="12586"/>
    <cellStyle name="Currency 5 2 5 8 2" xfId="47804"/>
    <cellStyle name="Currency 5 2 5 9" xfId="38114"/>
    <cellStyle name="Currency 5 2 6" xfId="3315"/>
    <cellStyle name="Currency 5 2 6 10" xfId="26811"/>
    <cellStyle name="Currency 5 2 6 11" xfId="61215"/>
    <cellStyle name="Currency 5 2 6 2" xfId="5111"/>
    <cellStyle name="Currency 5 2 6 2 2" xfId="17758"/>
    <cellStyle name="Currency 5 2 6 2 2 2" xfId="52974"/>
    <cellStyle name="Currency 5 2 6 2 3" xfId="40377"/>
    <cellStyle name="Currency 5 2 6 2 4" xfId="30363"/>
    <cellStyle name="Currency 5 2 6 3" xfId="6581"/>
    <cellStyle name="Currency 5 2 6 3 2" xfId="19212"/>
    <cellStyle name="Currency 5 2 6 3 2 2" xfId="54428"/>
    <cellStyle name="Currency 5 2 6 3 3" xfId="41831"/>
    <cellStyle name="Currency 5 2 6 3 4" xfId="31817"/>
    <cellStyle name="Currency 5 2 6 4" xfId="8040"/>
    <cellStyle name="Currency 5 2 6 4 2" xfId="20666"/>
    <cellStyle name="Currency 5 2 6 4 2 2" xfId="55882"/>
    <cellStyle name="Currency 5 2 6 4 3" xfId="43285"/>
    <cellStyle name="Currency 5 2 6 4 4" xfId="33271"/>
    <cellStyle name="Currency 5 2 6 5" xfId="9821"/>
    <cellStyle name="Currency 5 2 6 5 2" xfId="22442"/>
    <cellStyle name="Currency 5 2 6 5 2 2" xfId="57658"/>
    <cellStyle name="Currency 5 2 6 5 3" xfId="45061"/>
    <cellStyle name="Currency 5 2 6 5 4" xfId="35047"/>
    <cellStyle name="Currency 5 2 6 6" xfId="11615"/>
    <cellStyle name="Currency 5 2 6 6 2" xfId="24218"/>
    <cellStyle name="Currency 5 2 6 6 2 2" xfId="59434"/>
    <cellStyle name="Currency 5 2 6 6 3" xfId="46837"/>
    <cellStyle name="Currency 5 2 6 6 4" xfId="36823"/>
    <cellStyle name="Currency 5 2 6 7" xfId="15982"/>
    <cellStyle name="Currency 5 2 6 7 2" xfId="51198"/>
    <cellStyle name="Currency 5 2 6 7 3" xfId="28587"/>
    <cellStyle name="Currency 5 2 6 8" xfId="14204"/>
    <cellStyle name="Currency 5 2 6 8 2" xfId="49422"/>
    <cellStyle name="Currency 5 2 6 9" xfId="38601"/>
    <cellStyle name="Currency 5 2 7" xfId="2471"/>
    <cellStyle name="Currency 5 2 7 10" xfId="26002"/>
    <cellStyle name="Currency 5 2 7 11" xfId="60406"/>
    <cellStyle name="Currency 5 2 7 2" xfId="4302"/>
    <cellStyle name="Currency 5 2 7 2 2" xfId="16949"/>
    <cellStyle name="Currency 5 2 7 2 2 2" xfId="52165"/>
    <cellStyle name="Currency 5 2 7 2 3" xfId="39568"/>
    <cellStyle name="Currency 5 2 7 2 4" xfId="29554"/>
    <cellStyle name="Currency 5 2 7 3" xfId="5772"/>
    <cellStyle name="Currency 5 2 7 3 2" xfId="18403"/>
    <cellStyle name="Currency 5 2 7 3 2 2" xfId="53619"/>
    <cellStyle name="Currency 5 2 7 3 3" xfId="41022"/>
    <cellStyle name="Currency 5 2 7 3 4" xfId="31008"/>
    <cellStyle name="Currency 5 2 7 4" xfId="7231"/>
    <cellStyle name="Currency 5 2 7 4 2" xfId="19857"/>
    <cellStyle name="Currency 5 2 7 4 2 2" xfId="55073"/>
    <cellStyle name="Currency 5 2 7 4 3" xfId="42476"/>
    <cellStyle name="Currency 5 2 7 4 4" xfId="32462"/>
    <cellStyle name="Currency 5 2 7 5" xfId="9012"/>
    <cellStyle name="Currency 5 2 7 5 2" xfId="21633"/>
    <cellStyle name="Currency 5 2 7 5 2 2" xfId="56849"/>
    <cellStyle name="Currency 5 2 7 5 3" xfId="44252"/>
    <cellStyle name="Currency 5 2 7 5 4" xfId="34238"/>
    <cellStyle name="Currency 5 2 7 6" xfId="10806"/>
    <cellStyle name="Currency 5 2 7 6 2" xfId="23409"/>
    <cellStyle name="Currency 5 2 7 6 2 2" xfId="58625"/>
    <cellStyle name="Currency 5 2 7 6 3" xfId="46028"/>
    <cellStyle name="Currency 5 2 7 6 4" xfId="36014"/>
    <cellStyle name="Currency 5 2 7 7" xfId="15173"/>
    <cellStyle name="Currency 5 2 7 7 2" xfId="50389"/>
    <cellStyle name="Currency 5 2 7 7 3" xfId="27778"/>
    <cellStyle name="Currency 5 2 7 8" xfId="13395"/>
    <cellStyle name="Currency 5 2 7 8 2" xfId="48613"/>
    <cellStyle name="Currency 5 2 7 9" xfId="37792"/>
    <cellStyle name="Currency 5 2 8" xfId="3639"/>
    <cellStyle name="Currency 5 2 8 2" xfId="8363"/>
    <cellStyle name="Currency 5 2 8 2 2" xfId="20989"/>
    <cellStyle name="Currency 5 2 8 2 2 2" xfId="56205"/>
    <cellStyle name="Currency 5 2 8 2 3" xfId="43608"/>
    <cellStyle name="Currency 5 2 8 2 4" xfId="33594"/>
    <cellStyle name="Currency 5 2 8 3" xfId="10144"/>
    <cellStyle name="Currency 5 2 8 3 2" xfId="22765"/>
    <cellStyle name="Currency 5 2 8 3 2 2" xfId="57981"/>
    <cellStyle name="Currency 5 2 8 3 3" xfId="45384"/>
    <cellStyle name="Currency 5 2 8 3 4" xfId="35370"/>
    <cellStyle name="Currency 5 2 8 4" xfId="11940"/>
    <cellStyle name="Currency 5 2 8 4 2" xfId="24541"/>
    <cellStyle name="Currency 5 2 8 4 2 2" xfId="59757"/>
    <cellStyle name="Currency 5 2 8 4 3" xfId="47160"/>
    <cellStyle name="Currency 5 2 8 4 4" xfId="37146"/>
    <cellStyle name="Currency 5 2 8 5" xfId="16305"/>
    <cellStyle name="Currency 5 2 8 5 2" xfId="51521"/>
    <cellStyle name="Currency 5 2 8 5 3" xfId="28910"/>
    <cellStyle name="Currency 5 2 8 6" xfId="14527"/>
    <cellStyle name="Currency 5 2 8 6 2" xfId="49745"/>
    <cellStyle name="Currency 5 2 8 7" xfId="38924"/>
    <cellStyle name="Currency 5 2 8 8" xfId="27134"/>
    <cellStyle name="Currency 5 2 9" xfId="3968"/>
    <cellStyle name="Currency 5 2 9 2" xfId="16627"/>
    <cellStyle name="Currency 5 2 9 2 2" xfId="51843"/>
    <cellStyle name="Currency 5 2 9 2 3" xfId="29232"/>
    <cellStyle name="Currency 5 2 9 3" xfId="13073"/>
    <cellStyle name="Currency 5 2 9 3 2" xfId="48291"/>
    <cellStyle name="Currency 5 2 9 4" xfId="39246"/>
    <cellStyle name="Currency 5 2 9 5" xfId="25680"/>
    <cellStyle name="Currency 5 20" xfId="24870"/>
    <cellStyle name="Currency 5 21" xfId="60083"/>
    <cellStyle name="Currency 5 3" xfId="512"/>
    <cellStyle name="Currency 5 4" xfId="513"/>
    <cellStyle name="Currency 5 4 10" xfId="5451"/>
    <cellStyle name="Currency 5 4 10 2" xfId="18082"/>
    <cellStyle name="Currency 5 4 10 2 2" xfId="53298"/>
    <cellStyle name="Currency 5 4 10 3" xfId="40701"/>
    <cellStyle name="Currency 5 4 10 4" xfId="30687"/>
    <cellStyle name="Currency 5 4 11" xfId="6907"/>
    <cellStyle name="Currency 5 4 11 2" xfId="19536"/>
    <cellStyle name="Currency 5 4 11 2 2" xfId="54752"/>
    <cellStyle name="Currency 5 4 11 3" xfId="42155"/>
    <cellStyle name="Currency 5 4 11 4" xfId="32141"/>
    <cellStyle name="Currency 5 4 12" xfId="8689"/>
    <cellStyle name="Currency 5 4 12 2" xfId="21312"/>
    <cellStyle name="Currency 5 4 12 2 2" xfId="56528"/>
    <cellStyle name="Currency 5 4 12 3" xfId="43931"/>
    <cellStyle name="Currency 5 4 12 4" xfId="33917"/>
    <cellStyle name="Currency 5 4 13" xfId="10492"/>
    <cellStyle name="Currency 5 4 13 2" xfId="23103"/>
    <cellStyle name="Currency 5 4 13 2 2" xfId="58319"/>
    <cellStyle name="Currency 5 4 13 3" xfId="45722"/>
    <cellStyle name="Currency 5 4 13 4" xfId="35708"/>
    <cellStyle name="Currency 5 4 14" xfId="14851"/>
    <cellStyle name="Currency 5 4 14 2" xfId="50068"/>
    <cellStyle name="Currency 5 4 14 3" xfId="27457"/>
    <cellStyle name="Currency 5 4 15" xfId="12265"/>
    <cellStyle name="Currency 5 4 15 2" xfId="47483"/>
    <cellStyle name="Currency 5 4 16" xfId="37470"/>
    <cellStyle name="Currency 5 4 17" xfId="24872"/>
    <cellStyle name="Currency 5 4 18" xfId="60085"/>
    <cellStyle name="Currency 5 4 2" xfId="1723"/>
    <cellStyle name="Currency 5 4 2 10" xfId="6981"/>
    <cellStyle name="Currency 5 4 2 10 2" xfId="19608"/>
    <cellStyle name="Currency 5 4 2 10 2 2" xfId="54824"/>
    <cellStyle name="Currency 5 4 2 10 3" xfId="42227"/>
    <cellStyle name="Currency 5 4 2 10 4" xfId="32213"/>
    <cellStyle name="Currency 5 4 2 11" xfId="8762"/>
    <cellStyle name="Currency 5 4 2 11 2" xfId="21384"/>
    <cellStyle name="Currency 5 4 2 11 2 2" xfId="56600"/>
    <cellStyle name="Currency 5 4 2 11 3" xfId="44003"/>
    <cellStyle name="Currency 5 4 2 11 4" xfId="33989"/>
    <cellStyle name="Currency 5 4 2 12" xfId="10493"/>
    <cellStyle name="Currency 5 4 2 12 2" xfId="23104"/>
    <cellStyle name="Currency 5 4 2 12 2 2" xfId="58320"/>
    <cellStyle name="Currency 5 4 2 12 3" xfId="45723"/>
    <cellStyle name="Currency 5 4 2 12 4" xfId="35709"/>
    <cellStyle name="Currency 5 4 2 13" xfId="14923"/>
    <cellStyle name="Currency 5 4 2 13 2" xfId="50140"/>
    <cellStyle name="Currency 5 4 2 13 3" xfId="27529"/>
    <cellStyle name="Currency 5 4 2 14" xfId="12337"/>
    <cellStyle name="Currency 5 4 2 14 2" xfId="47555"/>
    <cellStyle name="Currency 5 4 2 15" xfId="37542"/>
    <cellStyle name="Currency 5 4 2 16" xfId="24944"/>
    <cellStyle name="Currency 5 4 2 17" xfId="60157"/>
    <cellStyle name="Currency 5 4 2 2" xfId="2367"/>
    <cellStyle name="Currency 5 4 2 2 10" xfId="10494"/>
    <cellStyle name="Currency 5 4 2 2 10 2" xfId="23105"/>
    <cellStyle name="Currency 5 4 2 2 10 2 2" xfId="58321"/>
    <cellStyle name="Currency 5 4 2 2 10 3" xfId="45724"/>
    <cellStyle name="Currency 5 4 2 2 10 4" xfId="35710"/>
    <cellStyle name="Currency 5 4 2 2 11" xfId="15078"/>
    <cellStyle name="Currency 5 4 2 2 11 2" xfId="50294"/>
    <cellStyle name="Currency 5 4 2 2 11 3" xfId="27683"/>
    <cellStyle name="Currency 5 4 2 2 12" xfId="12491"/>
    <cellStyle name="Currency 5 4 2 2 12 2" xfId="47709"/>
    <cellStyle name="Currency 5 4 2 2 13" xfId="37697"/>
    <cellStyle name="Currency 5 4 2 2 14" xfId="25098"/>
    <cellStyle name="Currency 5 4 2 2 15" xfId="60311"/>
    <cellStyle name="Currency 5 4 2 2 2" xfId="3213"/>
    <cellStyle name="Currency 5 4 2 2 2 10" xfId="25582"/>
    <cellStyle name="Currency 5 4 2 2 2 11" xfId="61117"/>
    <cellStyle name="Currency 5 4 2 2 2 2" xfId="5013"/>
    <cellStyle name="Currency 5 4 2 2 2 2 2" xfId="17660"/>
    <cellStyle name="Currency 5 4 2 2 2 2 2 2" xfId="52876"/>
    <cellStyle name="Currency 5 4 2 2 2 2 2 3" xfId="30265"/>
    <cellStyle name="Currency 5 4 2 2 2 2 3" xfId="14106"/>
    <cellStyle name="Currency 5 4 2 2 2 2 3 2" xfId="49324"/>
    <cellStyle name="Currency 5 4 2 2 2 2 4" xfId="40279"/>
    <cellStyle name="Currency 5 4 2 2 2 2 5" xfId="26713"/>
    <cellStyle name="Currency 5 4 2 2 2 3" xfId="6483"/>
    <cellStyle name="Currency 5 4 2 2 2 3 2" xfId="19114"/>
    <cellStyle name="Currency 5 4 2 2 2 3 2 2" xfId="54330"/>
    <cellStyle name="Currency 5 4 2 2 2 3 3" xfId="41733"/>
    <cellStyle name="Currency 5 4 2 2 2 3 4" xfId="31719"/>
    <cellStyle name="Currency 5 4 2 2 2 4" xfId="7942"/>
    <cellStyle name="Currency 5 4 2 2 2 4 2" xfId="20568"/>
    <cellStyle name="Currency 5 4 2 2 2 4 2 2" xfId="55784"/>
    <cellStyle name="Currency 5 4 2 2 2 4 3" xfId="43187"/>
    <cellStyle name="Currency 5 4 2 2 2 4 4" xfId="33173"/>
    <cellStyle name="Currency 5 4 2 2 2 5" xfId="9723"/>
    <cellStyle name="Currency 5 4 2 2 2 5 2" xfId="22344"/>
    <cellStyle name="Currency 5 4 2 2 2 5 2 2" xfId="57560"/>
    <cellStyle name="Currency 5 4 2 2 2 5 3" xfId="44963"/>
    <cellStyle name="Currency 5 4 2 2 2 5 4" xfId="34949"/>
    <cellStyle name="Currency 5 4 2 2 2 6" xfId="11517"/>
    <cellStyle name="Currency 5 4 2 2 2 6 2" xfId="24120"/>
    <cellStyle name="Currency 5 4 2 2 2 6 2 2" xfId="59336"/>
    <cellStyle name="Currency 5 4 2 2 2 6 3" xfId="46739"/>
    <cellStyle name="Currency 5 4 2 2 2 6 4" xfId="36725"/>
    <cellStyle name="Currency 5 4 2 2 2 7" xfId="15884"/>
    <cellStyle name="Currency 5 4 2 2 2 7 2" xfId="51100"/>
    <cellStyle name="Currency 5 4 2 2 2 7 3" xfId="28489"/>
    <cellStyle name="Currency 5 4 2 2 2 8" xfId="12975"/>
    <cellStyle name="Currency 5 4 2 2 2 8 2" xfId="48193"/>
    <cellStyle name="Currency 5 4 2 2 2 9" xfId="38503"/>
    <cellStyle name="Currency 5 4 2 2 3" xfId="3542"/>
    <cellStyle name="Currency 5 4 2 2 3 10" xfId="27038"/>
    <cellStyle name="Currency 5 4 2 2 3 11" xfId="61442"/>
    <cellStyle name="Currency 5 4 2 2 3 2" xfId="5338"/>
    <cellStyle name="Currency 5 4 2 2 3 2 2" xfId="17985"/>
    <cellStyle name="Currency 5 4 2 2 3 2 2 2" xfId="53201"/>
    <cellStyle name="Currency 5 4 2 2 3 2 3" xfId="40604"/>
    <cellStyle name="Currency 5 4 2 2 3 2 4" xfId="30590"/>
    <cellStyle name="Currency 5 4 2 2 3 3" xfId="6808"/>
    <cellStyle name="Currency 5 4 2 2 3 3 2" xfId="19439"/>
    <cellStyle name="Currency 5 4 2 2 3 3 2 2" xfId="54655"/>
    <cellStyle name="Currency 5 4 2 2 3 3 3" xfId="42058"/>
    <cellStyle name="Currency 5 4 2 2 3 3 4" xfId="32044"/>
    <cellStyle name="Currency 5 4 2 2 3 4" xfId="8267"/>
    <cellStyle name="Currency 5 4 2 2 3 4 2" xfId="20893"/>
    <cellStyle name="Currency 5 4 2 2 3 4 2 2" xfId="56109"/>
    <cellStyle name="Currency 5 4 2 2 3 4 3" xfId="43512"/>
    <cellStyle name="Currency 5 4 2 2 3 4 4" xfId="33498"/>
    <cellStyle name="Currency 5 4 2 2 3 5" xfId="10048"/>
    <cellStyle name="Currency 5 4 2 2 3 5 2" xfId="22669"/>
    <cellStyle name="Currency 5 4 2 2 3 5 2 2" xfId="57885"/>
    <cellStyle name="Currency 5 4 2 2 3 5 3" xfId="45288"/>
    <cellStyle name="Currency 5 4 2 2 3 5 4" xfId="35274"/>
    <cellStyle name="Currency 5 4 2 2 3 6" xfId="11842"/>
    <cellStyle name="Currency 5 4 2 2 3 6 2" xfId="24445"/>
    <cellStyle name="Currency 5 4 2 2 3 6 2 2" xfId="59661"/>
    <cellStyle name="Currency 5 4 2 2 3 6 3" xfId="47064"/>
    <cellStyle name="Currency 5 4 2 2 3 6 4" xfId="37050"/>
    <cellStyle name="Currency 5 4 2 2 3 7" xfId="16209"/>
    <cellStyle name="Currency 5 4 2 2 3 7 2" xfId="51425"/>
    <cellStyle name="Currency 5 4 2 2 3 7 3" xfId="28814"/>
    <cellStyle name="Currency 5 4 2 2 3 8" xfId="14431"/>
    <cellStyle name="Currency 5 4 2 2 3 8 2" xfId="49649"/>
    <cellStyle name="Currency 5 4 2 2 3 9" xfId="38828"/>
    <cellStyle name="Currency 5 4 2 2 4" xfId="2703"/>
    <cellStyle name="Currency 5 4 2 2 4 10" xfId="26229"/>
    <cellStyle name="Currency 5 4 2 2 4 11" xfId="60633"/>
    <cellStyle name="Currency 5 4 2 2 4 2" xfId="4529"/>
    <cellStyle name="Currency 5 4 2 2 4 2 2" xfId="17176"/>
    <cellStyle name="Currency 5 4 2 2 4 2 2 2" xfId="52392"/>
    <cellStyle name="Currency 5 4 2 2 4 2 3" xfId="39795"/>
    <cellStyle name="Currency 5 4 2 2 4 2 4" xfId="29781"/>
    <cellStyle name="Currency 5 4 2 2 4 3" xfId="5999"/>
    <cellStyle name="Currency 5 4 2 2 4 3 2" xfId="18630"/>
    <cellStyle name="Currency 5 4 2 2 4 3 2 2" xfId="53846"/>
    <cellStyle name="Currency 5 4 2 2 4 3 3" xfId="41249"/>
    <cellStyle name="Currency 5 4 2 2 4 3 4" xfId="31235"/>
    <cellStyle name="Currency 5 4 2 2 4 4" xfId="7458"/>
    <cellStyle name="Currency 5 4 2 2 4 4 2" xfId="20084"/>
    <cellStyle name="Currency 5 4 2 2 4 4 2 2" xfId="55300"/>
    <cellStyle name="Currency 5 4 2 2 4 4 3" xfId="42703"/>
    <cellStyle name="Currency 5 4 2 2 4 4 4" xfId="32689"/>
    <cellStyle name="Currency 5 4 2 2 4 5" xfId="9239"/>
    <cellStyle name="Currency 5 4 2 2 4 5 2" xfId="21860"/>
    <cellStyle name="Currency 5 4 2 2 4 5 2 2" xfId="57076"/>
    <cellStyle name="Currency 5 4 2 2 4 5 3" xfId="44479"/>
    <cellStyle name="Currency 5 4 2 2 4 5 4" xfId="34465"/>
    <cellStyle name="Currency 5 4 2 2 4 6" xfId="11033"/>
    <cellStyle name="Currency 5 4 2 2 4 6 2" xfId="23636"/>
    <cellStyle name="Currency 5 4 2 2 4 6 2 2" xfId="58852"/>
    <cellStyle name="Currency 5 4 2 2 4 6 3" xfId="46255"/>
    <cellStyle name="Currency 5 4 2 2 4 6 4" xfId="36241"/>
    <cellStyle name="Currency 5 4 2 2 4 7" xfId="15400"/>
    <cellStyle name="Currency 5 4 2 2 4 7 2" xfId="50616"/>
    <cellStyle name="Currency 5 4 2 2 4 7 3" xfId="28005"/>
    <cellStyle name="Currency 5 4 2 2 4 8" xfId="13622"/>
    <cellStyle name="Currency 5 4 2 2 4 8 2" xfId="48840"/>
    <cellStyle name="Currency 5 4 2 2 4 9" xfId="38019"/>
    <cellStyle name="Currency 5 4 2 2 5" xfId="3867"/>
    <cellStyle name="Currency 5 4 2 2 5 2" xfId="8590"/>
    <cellStyle name="Currency 5 4 2 2 5 2 2" xfId="21216"/>
    <cellStyle name="Currency 5 4 2 2 5 2 2 2" xfId="56432"/>
    <cellStyle name="Currency 5 4 2 2 5 2 3" xfId="43835"/>
    <cellStyle name="Currency 5 4 2 2 5 2 4" xfId="33821"/>
    <cellStyle name="Currency 5 4 2 2 5 3" xfId="10371"/>
    <cellStyle name="Currency 5 4 2 2 5 3 2" xfId="22992"/>
    <cellStyle name="Currency 5 4 2 2 5 3 2 2" xfId="58208"/>
    <cellStyle name="Currency 5 4 2 2 5 3 3" xfId="45611"/>
    <cellStyle name="Currency 5 4 2 2 5 3 4" xfId="35597"/>
    <cellStyle name="Currency 5 4 2 2 5 4" xfId="12167"/>
    <cellStyle name="Currency 5 4 2 2 5 4 2" xfId="24768"/>
    <cellStyle name="Currency 5 4 2 2 5 4 2 2" xfId="59984"/>
    <cellStyle name="Currency 5 4 2 2 5 4 3" xfId="47387"/>
    <cellStyle name="Currency 5 4 2 2 5 4 4" xfId="37373"/>
    <cellStyle name="Currency 5 4 2 2 5 5" xfId="16532"/>
    <cellStyle name="Currency 5 4 2 2 5 5 2" xfId="51748"/>
    <cellStyle name="Currency 5 4 2 2 5 5 3" xfId="29137"/>
    <cellStyle name="Currency 5 4 2 2 5 6" xfId="14754"/>
    <cellStyle name="Currency 5 4 2 2 5 6 2" xfId="49972"/>
    <cellStyle name="Currency 5 4 2 2 5 7" xfId="39151"/>
    <cellStyle name="Currency 5 4 2 2 5 8" xfId="27361"/>
    <cellStyle name="Currency 5 4 2 2 6" xfId="4207"/>
    <cellStyle name="Currency 5 4 2 2 6 2" xfId="16854"/>
    <cellStyle name="Currency 5 4 2 2 6 2 2" xfId="52070"/>
    <cellStyle name="Currency 5 4 2 2 6 2 3" xfId="29459"/>
    <cellStyle name="Currency 5 4 2 2 6 3" xfId="13300"/>
    <cellStyle name="Currency 5 4 2 2 6 3 2" xfId="48518"/>
    <cellStyle name="Currency 5 4 2 2 6 4" xfId="39473"/>
    <cellStyle name="Currency 5 4 2 2 6 5" xfId="25907"/>
    <cellStyle name="Currency 5 4 2 2 7" xfId="5677"/>
    <cellStyle name="Currency 5 4 2 2 7 2" xfId="18308"/>
    <cellStyle name="Currency 5 4 2 2 7 2 2" xfId="53524"/>
    <cellStyle name="Currency 5 4 2 2 7 3" xfId="40927"/>
    <cellStyle name="Currency 5 4 2 2 7 4" xfId="30913"/>
    <cellStyle name="Currency 5 4 2 2 8" xfId="7136"/>
    <cellStyle name="Currency 5 4 2 2 8 2" xfId="19762"/>
    <cellStyle name="Currency 5 4 2 2 8 2 2" xfId="54978"/>
    <cellStyle name="Currency 5 4 2 2 8 3" xfId="42381"/>
    <cellStyle name="Currency 5 4 2 2 8 4" xfId="32367"/>
    <cellStyle name="Currency 5 4 2 2 9" xfId="8917"/>
    <cellStyle name="Currency 5 4 2 2 9 2" xfId="21538"/>
    <cellStyle name="Currency 5 4 2 2 9 2 2" xfId="56754"/>
    <cellStyle name="Currency 5 4 2 2 9 3" xfId="44157"/>
    <cellStyle name="Currency 5 4 2 2 9 4" xfId="34143"/>
    <cellStyle name="Currency 5 4 2 3" xfId="3053"/>
    <cellStyle name="Currency 5 4 2 3 10" xfId="25425"/>
    <cellStyle name="Currency 5 4 2 3 11" xfId="60960"/>
    <cellStyle name="Currency 5 4 2 3 2" xfId="4856"/>
    <cellStyle name="Currency 5 4 2 3 2 2" xfId="17503"/>
    <cellStyle name="Currency 5 4 2 3 2 2 2" xfId="52719"/>
    <cellStyle name="Currency 5 4 2 3 2 2 3" xfId="30108"/>
    <cellStyle name="Currency 5 4 2 3 2 3" xfId="13949"/>
    <cellStyle name="Currency 5 4 2 3 2 3 2" xfId="49167"/>
    <cellStyle name="Currency 5 4 2 3 2 4" xfId="40122"/>
    <cellStyle name="Currency 5 4 2 3 2 5" xfId="26556"/>
    <cellStyle name="Currency 5 4 2 3 3" xfId="6326"/>
    <cellStyle name="Currency 5 4 2 3 3 2" xfId="18957"/>
    <cellStyle name="Currency 5 4 2 3 3 2 2" xfId="54173"/>
    <cellStyle name="Currency 5 4 2 3 3 3" xfId="41576"/>
    <cellStyle name="Currency 5 4 2 3 3 4" xfId="31562"/>
    <cellStyle name="Currency 5 4 2 3 4" xfId="7785"/>
    <cellStyle name="Currency 5 4 2 3 4 2" xfId="20411"/>
    <cellStyle name="Currency 5 4 2 3 4 2 2" xfId="55627"/>
    <cellStyle name="Currency 5 4 2 3 4 3" xfId="43030"/>
    <cellStyle name="Currency 5 4 2 3 4 4" xfId="33016"/>
    <cellStyle name="Currency 5 4 2 3 5" xfId="9566"/>
    <cellStyle name="Currency 5 4 2 3 5 2" xfId="22187"/>
    <cellStyle name="Currency 5 4 2 3 5 2 2" xfId="57403"/>
    <cellStyle name="Currency 5 4 2 3 5 3" xfId="44806"/>
    <cellStyle name="Currency 5 4 2 3 5 4" xfId="34792"/>
    <cellStyle name="Currency 5 4 2 3 6" xfId="11360"/>
    <cellStyle name="Currency 5 4 2 3 6 2" xfId="23963"/>
    <cellStyle name="Currency 5 4 2 3 6 2 2" xfId="59179"/>
    <cellStyle name="Currency 5 4 2 3 6 3" xfId="46582"/>
    <cellStyle name="Currency 5 4 2 3 6 4" xfId="36568"/>
    <cellStyle name="Currency 5 4 2 3 7" xfId="15727"/>
    <cellStyle name="Currency 5 4 2 3 7 2" xfId="50943"/>
    <cellStyle name="Currency 5 4 2 3 7 3" xfId="28332"/>
    <cellStyle name="Currency 5 4 2 3 8" xfId="12818"/>
    <cellStyle name="Currency 5 4 2 3 8 2" xfId="48036"/>
    <cellStyle name="Currency 5 4 2 3 9" xfId="38346"/>
    <cellStyle name="Currency 5 4 2 4" xfId="2879"/>
    <cellStyle name="Currency 5 4 2 4 10" xfId="25266"/>
    <cellStyle name="Currency 5 4 2 4 11" xfId="60801"/>
    <cellStyle name="Currency 5 4 2 4 2" xfId="4697"/>
    <cellStyle name="Currency 5 4 2 4 2 2" xfId="17344"/>
    <cellStyle name="Currency 5 4 2 4 2 2 2" xfId="52560"/>
    <cellStyle name="Currency 5 4 2 4 2 2 3" xfId="29949"/>
    <cellStyle name="Currency 5 4 2 4 2 3" xfId="13790"/>
    <cellStyle name="Currency 5 4 2 4 2 3 2" xfId="49008"/>
    <cellStyle name="Currency 5 4 2 4 2 4" xfId="39963"/>
    <cellStyle name="Currency 5 4 2 4 2 5" xfId="26397"/>
    <cellStyle name="Currency 5 4 2 4 3" xfId="6167"/>
    <cellStyle name="Currency 5 4 2 4 3 2" xfId="18798"/>
    <cellStyle name="Currency 5 4 2 4 3 2 2" xfId="54014"/>
    <cellStyle name="Currency 5 4 2 4 3 3" xfId="41417"/>
    <cellStyle name="Currency 5 4 2 4 3 4" xfId="31403"/>
    <cellStyle name="Currency 5 4 2 4 4" xfId="7626"/>
    <cellStyle name="Currency 5 4 2 4 4 2" xfId="20252"/>
    <cellStyle name="Currency 5 4 2 4 4 2 2" xfId="55468"/>
    <cellStyle name="Currency 5 4 2 4 4 3" xfId="42871"/>
    <cellStyle name="Currency 5 4 2 4 4 4" xfId="32857"/>
    <cellStyle name="Currency 5 4 2 4 5" xfId="9407"/>
    <cellStyle name="Currency 5 4 2 4 5 2" xfId="22028"/>
    <cellStyle name="Currency 5 4 2 4 5 2 2" xfId="57244"/>
    <cellStyle name="Currency 5 4 2 4 5 3" xfId="44647"/>
    <cellStyle name="Currency 5 4 2 4 5 4" xfId="34633"/>
    <cellStyle name="Currency 5 4 2 4 6" xfId="11201"/>
    <cellStyle name="Currency 5 4 2 4 6 2" xfId="23804"/>
    <cellStyle name="Currency 5 4 2 4 6 2 2" xfId="59020"/>
    <cellStyle name="Currency 5 4 2 4 6 3" xfId="46423"/>
    <cellStyle name="Currency 5 4 2 4 6 4" xfId="36409"/>
    <cellStyle name="Currency 5 4 2 4 7" xfId="15568"/>
    <cellStyle name="Currency 5 4 2 4 7 2" xfId="50784"/>
    <cellStyle name="Currency 5 4 2 4 7 3" xfId="28173"/>
    <cellStyle name="Currency 5 4 2 4 8" xfId="12659"/>
    <cellStyle name="Currency 5 4 2 4 8 2" xfId="47877"/>
    <cellStyle name="Currency 5 4 2 4 9" xfId="38187"/>
    <cellStyle name="Currency 5 4 2 5" xfId="3388"/>
    <cellStyle name="Currency 5 4 2 5 10" xfId="26884"/>
    <cellStyle name="Currency 5 4 2 5 11" xfId="61288"/>
    <cellStyle name="Currency 5 4 2 5 2" xfId="5184"/>
    <cellStyle name="Currency 5 4 2 5 2 2" xfId="17831"/>
    <cellStyle name="Currency 5 4 2 5 2 2 2" xfId="53047"/>
    <cellStyle name="Currency 5 4 2 5 2 3" xfId="40450"/>
    <cellStyle name="Currency 5 4 2 5 2 4" xfId="30436"/>
    <cellStyle name="Currency 5 4 2 5 3" xfId="6654"/>
    <cellStyle name="Currency 5 4 2 5 3 2" xfId="19285"/>
    <cellStyle name="Currency 5 4 2 5 3 2 2" xfId="54501"/>
    <cellStyle name="Currency 5 4 2 5 3 3" xfId="41904"/>
    <cellStyle name="Currency 5 4 2 5 3 4" xfId="31890"/>
    <cellStyle name="Currency 5 4 2 5 4" xfId="8113"/>
    <cellStyle name="Currency 5 4 2 5 4 2" xfId="20739"/>
    <cellStyle name="Currency 5 4 2 5 4 2 2" xfId="55955"/>
    <cellStyle name="Currency 5 4 2 5 4 3" xfId="43358"/>
    <cellStyle name="Currency 5 4 2 5 4 4" xfId="33344"/>
    <cellStyle name="Currency 5 4 2 5 5" xfId="9894"/>
    <cellStyle name="Currency 5 4 2 5 5 2" xfId="22515"/>
    <cellStyle name="Currency 5 4 2 5 5 2 2" xfId="57731"/>
    <cellStyle name="Currency 5 4 2 5 5 3" xfId="45134"/>
    <cellStyle name="Currency 5 4 2 5 5 4" xfId="35120"/>
    <cellStyle name="Currency 5 4 2 5 6" xfId="11688"/>
    <cellStyle name="Currency 5 4 2 5 6 2" xfId="24291"/>
    <cellStyle name="Currency 5 4 2 5 6 2 2" xfId="59507"/>
    <cellStyle name="Currency 5 4 2 5 6 3" xfId="46910"/>
    <cellStyle name="Currency 5 4 2 5 6 4" xfId="36896"/>
    <cellStyle name="Currency 5 4 2 5 7" xfId="16055"/>
    <cellStyle name="Currency 5 4 2 5 7 2" xfId="51271"/>
    <cellStyle name="Currency 5 4 2 5 7 3" xfId="28660"/>
    <cellStyle name="Currency 5 4 2 5 8" xfId="14277"/>
    <cellStyle name="Currency 5 4 2 5 8 2" xfId="49495"/>
    <cellStyle name="Currency 5 4 2 5 9" xfId="38674"/>
    <cellStyle name="Currency 5 4 2 6" xfId="2548"/>
    <cellStyle name="Currency 5 4 2 6 10" xfId="26075"/>
    <cellStyle name="Currency 5 4 2 6 11" xfId="60479"/>
    <cellStyle name="Currency 5 4 2 6 2" xfId="4375"/>
    <cellStyle name="Currency 5 4 2 6 2 2" xfId="17022"/>
    <cellStyle name="Currency 5 4 2 6 2 2 2" xfId="52238"/>
    <cellStyle name="Currency 5 4 2 6 2 3" xfId="39641"/>
    <cellStyle name="Currency 5 4 2 6 2 4" xfId="29627"/>
    <cellStyle name="Currency 5 4 2 6 3" xfId="5845"/>
    <cellStyle name="Currency 5 4 2 6 3 2" xfId="18476"/>
    <cellStyle name="Currency 5 4 2 6 3 2 2" xfId="53692"/>
    <cellStyle name="Currency 5 4 2 6 3 3" xfId="41095"/>
    <cellStyle name="Currency 5 4 2 6 3 4" xfId="31081"/>
    <cellStyle name="Currency 5 4 2 6 4" xfId="7304"/>
    <cellStyle name="Currency 5 4 2 6 4 2" xfId="19930"/>
    <cellStyle name="Currency 5 4 2 6 4 2 2" xfId="55146"/>
    <cellStyle name="Currency 5 4 2 6 4 3" xfId="42549"/>
    <cellStyle name="Currency 5 4 2 6 4 4" xfId="32535"/>
    <cellStyle name="Currency 5 4 2 6 5" xfId="9085"/>
    <cellStyle name="Currency 5 4 2 6 5 2" xfId="21706"/>
    <cellStyle name="Currency 5 4 2 6 5 2 2" xfId="56922"/>
    <cellStyle name="Currency 5 4 2 6 5 3" xfId="44325"/>
    <cellStyle name="Currency 5 4 2 6 5 4" xfId="34311"/>
    <cellStyle name="Currency 5 4 2 6 6" xfId="10879"/>
    <cellStyle name="Currency 5 4 2 6 6 2" xfId="23482"/>
    <cellStyle name="Currency 5 4 2 6 6 2 2" xfId="58698"/>
    <cellStyle name="Currency 5 4 2 6 6 3" xfId="46101"/>
    <cellStyle name="Currency 5 4 2 6 6 4" xfId="36087"/>
    <cellStyle name="Currency 5 4 2 6 7" xfId="15246"/>
    <cellStyle name="Currency 5 4 2 6 7 2" xfId="50462"/>
    <cellStyle name="Currency 5 4 2 6 7 3" xfId="27851"/>
    <cellStyle name="Currency 5 4 2 6 8" xfId="13468"/>
    <cellStyle name="Currency 5 4 2 6 8 2" xfId="48686"/>
    <cellStyle name="Currency 5 4 2 6 9" xfId="37865"/>
    <cellStyle name="Currency 5 4 2 7" xfId="3712"/>
    <cellStyle name="Currency 5 4 2 7 2" xfId="8436"/>
    <cellStyle name="Currency 5 4 2 7 2 2" xfId="21062"/>
    <cellStyle name="Currency 5 4 2 7 2 2 2" xfId="56278"/>
    <cellStyle name="Currency 5 4 2 7 2 3" xfId="43681"/>
    <cellStyle name="Currency 5 4 2 7 2 4" xfId="33667"/>
    <cellStyle name="Currency 5 4 2 7 3" xfId="10217"/>
    <cellStyle name="Currency 5 4 2 7 3 2" xfId="22838"/>
    <cellStyle name="Currency 5 4 2 7 3 2 2" xfId="58054"/>
    <cellStyle name="Currency 5 4 2 7 3 3" xfId="45457"/>
    <cellStyle name="Currency 5 4 2 7 3 4" xfId="35443"/>
    <cellStyle name="Currency 5 4 2 7 4" xfId="12013"/>
    <cellStyle name="Currency 5 4 2 7 4 2" xfId="24614"/>
    <cellStyle name="Currency 5 4 2 7 4 2 2" xfId="59830"/>
    <cellStyle name="Currency 5 4 2 7 4 3" xfId="47233"/>
    <cellStyle name="Currency 5 4 2 7 4 4" xfId="37219"/>
    <cellStyle name="Currency 5 4 2 7 5" xfId="16378"/>
    <cellStyle name="Currency 5 4 2 7 5 2" xfId="51594"/>
    <cellStyle name="Currency 5 4 2 7 5 3" xfId="28983"/>
    <cellStyle name="Currency 5 4 2 7 6" xfId="14600"/>
    <cellStyle name="Currency 5 4 2 7 6 2" xfId="49818"/>
    <cellStyle name="Currency 5 4 2 7 7" xfId="38997"/>
    <cellStyle name="Currency 5 4 2 7 8" xfId="27207"/>
    <cellStyle name="Currency 5 4 2 8" xfId="4050"/>
    <cellStyle name="Currency 5 4 2 8 2" xfId="16700"/>
    <cellStyle name="Currency 5 4 2 8 2 2" xfId="51916"/>
    <cellStyle name="Currency 5 4 2 8 2 3" xfId="29305"/>
    <cellStyle name="Currency 5 4 2 8 3" xfId="13146"/>
    <cellStyle name="Currency 5 4 2 8 3 2" xfId="48364"/>
    <cellStyle name="Currency 5 4 2 8 4" xfId="39319"/>
    <cellStyle name="Currency 5 4 2 8 5" xfId="25753"/>
    <cellStyle name="Currency 5 4 2 9" xfId="5523"/>
    <cellStyle name="Currency 5 4 2 9 2" xfId="18154"/>
    <cellStyle name="Currency 5 4 2 9 2 2" xfId="53370"/>
    <cellStyle name="Currency 5 4 2 9 3" xfId="40773"/>
    <cellStyle name="Currency 5 4 2 9 4" xfId="30759"/>
    <cellStyle name="Currency 5 4 3" xfId="2288"/>
    <cellStyle name="Currency 5 4 3 10" xfId="10495"/>
    <cellStyle name="Currency 5 4 3 10 2" xfId="23106"/>
    <cellStyle name="Currency 5 4 3 10 2 2" xfId="58322"/>
    <cellStyle name="Currency 5 4 3 10 3" xfId="45725"/>
    <cellStyle name="Currency 5 4 3 10 4" xfId="35711"/>
    <cellStyle name="Currency 5 4 3 11" xfId="15004"/>
    <cellStyle name="Currency 5 4 3 11 2" xfId="50220"/>
    <cellStyle name="Currency 5 4 3 11 3" xfId="27609"/>
    <cellStyle name="Currency 5 4 3 12" xfId="12417"/>
    <cellStyle name="Currency 5 4 3 12 2" xfId="47635"/>
    <cellStyle name="Currency 5 4 3 13" xfId="37623"/>
    <cellStyle name="Currency 5 4 3 14" xfId="25024"/>
    <cellStyle name="Currency 5 4 3 15" xfId="60237"/>
    <cellStyle name="Currency 5 4 3 2" xfId="3139"/>
    <cellStyle name="Currency 5 4 3 2 10" xfId="25508"/>
    <cellStyle name="Currency 5 4 3 2 11" xfId="61043"/>
    <cellStyle name="Currency 5 4 3 2 2" xfId="4939"/>
    <cellStyle name="Currency 5 4 3 2 2 2" xfId="17586"/>
    <cellStyle name="Currency 5 4 3 2 2 2 2" xfId="52802"/>
    <cellStyle name="Currency 5 4 3 2 2 2 3" xfId="30191"/>
    <cellStyle name="Currency 5 4 3 2 2 3" xfId="14032"/>
    <cellStyle name="Currency 5 4 3 2 2 3 2" xfId="49250"/>
    <cellStyle name="Currency 5 4 3 2 2 4" xfId="40205"/>
    <cellStyle name="Currency 5 4 3 2 2 5" xfId="26639"/>
    <cellStyle name="Currency 5 4 3 2 3" xfId="6409"/>
    <cellStyle name="Currency 5 4 3 2 3 2" xfId="19040"/>
    <cellStyle name="Currency 5 4 3 2 3 2 2" xfId="54256"/>
    <cellStyle name="Currency 5 4 3 2 3 3" xfId="41659"/>
    <cellStyle name="Currency 5 4 3 2 3 4" xfId="31645"/>
    <cellStyle name="Currency 5 4 3 2 4" xfId="7868"/>
    <cellStyle name="Currency 5 4 3 2 4 2" xfId="20494"/>
    <cellStyle name="Currency 5 4 3 2 4 2 2" xfId="55710"/>
    <cellStyle name="Currency 5 4 3 2 4 3" xfId="43113"/>
    <cellStyle name="Currency 5 4 3 2 4 4" xfId="33099"/>
    <cellStyle name="Currency 5 4 3 2 5" xfId="9649"/>
    <cellStyle name="Currency 5 4 3 2 5 2" xfId="22270"/>
    <cellStyle name="Currency 5 4 3 2 5 2 2" xfId="57486"/>
    <cellStyle name="Currency 5 4 3 2 5 3" xfId="44889"/>
    <cellStyle name="Currency 5 4 3 2 5 4" xfId="34875"/>
    <cellStyle name="Currency 5 4 3 2 6" xfId="11443"/>
    <cellStyle name="Currency 5 4 3 2 6 2" xfId="24046"/>
    <cellStyle name="Currency 5 4 3 2 6 2 2" xfId="59262"/>
    <cellStyle name="Currency 5 4 3 2 6 3" xfId="46665"/>
    <cellStyle name="Currency 5 4 3 2 6 4" xfId="36651"/>
    <cellStyle name="Currency 5 4 3 2 7" xfId="15810"/>
    <cellStyle name="Currency 5 4 3 2 7 2" xfId="51026"/>
    <cellStyle name="Currency 5 4 3 2 7 3" xfId="28415"/>
    <cellStyle name="Currency 5 4 3 2 8" xfId="12901"/>
    <cellStyle name="Currency 5 4 3 2 8 2" xfId="48119"/>
    <cellStyle name="Currency 5 4 3 2 9" xfId="38429"/>
    <cellStyle name="Currency 5 4 3 3" xfId="3468"/>
    <cellStyle name="Currency 5 4 3 3 10" xfId="26964"/>
    <cellStyle name="Currency 5 4 3 3 11" xfId="61368"/>
    <cellStyle name="Currency 5 4 3 3 2" xfId="5264"/>
    <cellStyle name="Currency 5 4 3 3 2 2" xfId="17911"/>
    <cellStyle name="Currency 5 4 3 3 2 2 2" xfId="53127"/>
    <cellStyle name="Currency 5 4 3 3 2 3" xfId="40530"/>
    <cellStyle name="Currency 5 4 3 3 2 4" xfId="30516"/>
    <cellStyle name="Currency 5 4 3 3 3" xfId="6734"/>
    <cellStyle name="Currency 5 4 3 3 3 2" xfId="19365"/>
    <cellStyle name="Currency 5 4 3 3 3 2 2" xfId="54581"/>
    <cellStyle name="Currency 5 4 3 3 3 3" xfId="41984"/>
    <cellStyle name="Currency 5 4 3 3 3 4" xfId="31970"/>
    <cellStyle name="Currency 5 4 3 3 4" xfId="8193"/>
    <cellStyle name="Currency 5 4 3 3 4 2" xfId="20819"/>
    <cellStyle name="Currency 5 4 3 3 4 2 2" xfId="56035"/>
    <cellStyle name="Currency 5 4 3 3 4 3" xfId="43438"/>
    <cellStyle name="Currency 5 4 3 3 4 4" xfId="33424"/>
    <cellStyle name="Currency 5 4 3 3 5" xfId="9974"/>
    <cellStyle name="Currency 5 4 3 3 5 2" xfId="22595"/>
    <cellStyle name="Currency 5 4 3 3 5 2 2" xfId="57811"/>
    <cellStyle name="Currency 5 4 3 3 5 3" xfId="45214"/>
    <cellStyle name="Currency 5 4 3 3 5 4" xfId="35200"/>
    <cellStyle name="Currency 5 4 3 3 6" xfId="11768"/>
    <cellStyle name="Currency 5 4 3 3 6 2" xfId="24371"/>
    <cellStyle name="Currency 5 4 3 3 6 2 2" xfId="59587"/>
    <cellStyle name="Currency 5 4 3 3 6 3" xfId="46990"/>
    <cellStyle name="Currency 5 4 3 3 6 4" xfId="36976"/>
    <cellStyle name="Currency 5 4 3 3 7" xfId="16135"/>
    <cellStyle name="Currency 5 4 3 3 7 2" xfId="51351"/>
    <cellStyle name="Currency 5 4 3 3 7 3" xfId="28740"/>
    <cellStyle name="Currency 5 4 3 3 8" xfId="14357"/>
    <cellStyle name="Currency 5 4 3 3 8 2" xfId="49575"/>
    <cellStyle name="Currency 5 4 3 3 9" xfId="38754"/>
    <cellStyle name="Currency 5 4 3 4" xfId="2629"/>
    <cellStyle name="Currency 5 4 3 4 10" xfId="26155"/>
    <cellStyle name="Currency 5 4 3 4 11" xfId="60559"/>
    <cellStyle name="Currency 5 4 3 4 2" xfId="4455"/>
    <cellStyle name="Currency 5 4 3 4 2 2" xfId="17102"/>
    <cellStyle name="Currency 5 4 3 4 2 2 2" xfId="52318"/>
    <cellStyle name="Currency 5 4 3 4 2 3" xfId="39721"/>
    <cellStyle name="Currency 5 4 3 4 2 4" xfId="29707"/>
    <cellStyle name="Currency 5 4 3 4 3" xfId="5925"/>
    <cellStyle name="Currency 5 4 3 4 3 2" xfId="18556"/>
    <cellStyle name="Currency 5 4 3 4 3 2 2" xfId="53772"/>
    <cellStyle name="Currency 5 4 3 4 3 3" xfId="41175"/>
    <cellStyle name="Currency 5 4 3 4 3 4" xfId="31161"/>
    <cellStyle name="Currency 5 4 3 4 4" xfId="7384"/>
    <cellStyle name="Currency 5 4 3 4 4 2" xfId="20010"/>
    <cellStyle name="Currency 5 4 3 4 4 2 2" xfId="55226"/>
    <cellStyle name="Currency 5 4 3 4 4 3" xfId="42629"/>
    <cellStyle name="Currency 5 4 3 4 4 4" xfId="32615"/>
    <cellStyle name="Currency 5 4 3 4 5" xfId="9165"/>
    <cellStyle name="Currency 5 4 3 4 5 2" xfId="21786"/>
    <cellStyle name="Currency 5 4 3 4 5 2 2" xfId="57002"/>
    <cellStyle name="Currency 5 4 3 4 5 3" xfId="44405"/>
    <cellStyle name="Currency 5 4 3 4 5 4" xfId="34391"/>
    <cellStyle name="Currency 5 4 3 4 6" xfId="10959"/>
    <cellStyle name="Currency 5 4 3 4 6 2" xfId="23562"/>
    <cellStyle name="Currency 5 4 3 4 6 2 2" xfId="58778"/>
    <cellStyle name="Currency 5 4 3 4 6 3" xfId="46181"/>
    <cellStyle name="Currency 5 4 3 4 6 4" xfId="36167"/>
    <cellStyle name="Currency 5 4 3 4 7" xfId="15326"/>
    <cellStyle name="Currency 5 4 3 4 7 2" xfId="50542"/>
    <cellStyle name="Currency 5 4 3 4 7 3" xfId="27931"/>
    <cellStyle name="Currency 5 4 3 4 8" xfId="13548"/>
    <cellStyle name="Currency 5 4 3 4 8 2" xfId="48766"/>
    <cellStyle name="Currency 5 4 3 4 9" xfId="37945"/>
    <cellStyle name="Currency 5 4 3 5" xfId="3793"/>
    <cellStyle name="Currency 5 4 3 5 2" xfId="8516"/>
    <cellStyle name="Currency 5 4 3 5 2 2" xfId="21142"/>
    <cellStyle name="Currency 5 4 3 5 2 2 2" xfId="56358"/>
    <cellStyle name="Currency 5 4 3 5 2 3" xfId="43761"/>
    <cellStyle name="Currency 5 4 3 5 2 4" xfId="33747"/>
    <cellStyle name="Currency 5 4 3 5 3" xfId="10297"/>
    <cellStyle name="Currency 5 4 3 5 3 2" xfId="22918"/>
    <cellStyle name="Currency 5 4 3 5 3 2 2" xfId="58134"/>
    <cellStyle name="Currency 5 4 3 5 3 3" xfId="45537"/>
    <cellStyle name="Currency 5 4 3 5 3 4" xfId="35523"/>
    <cellStyle name="Currency 5 4 3 5 4" xfId="12093"/>
    <cellStyle name="Currency 5 4 3 5 4 2" xfId="24694"/>
    <cellStyle name="Currency 5 4 3 5 4 2 2" xfId="59910"/>
    <cellStyle name="Currency 5 4 3 5 4 3" xfId="47313"/>
    <cellStyle name="Currency 5 4 3 5 4 4" xfId="37299"/>
    <cellStyle name="Currency 5 4 3 5 5" xfId="16458"/>
    <cellStyle name="Currency 5 4 3 5 5 2" xfId="51674"/>
    <cellStyle name="Currency 5 4 3 5 5 3" xfId="29063"/>
    <cellStyle name="Currency 5 4 3 5 6" xfId="14680"/>
    <cellStyle name="Currency 5 4 3 5 6 2" xfId="49898"/>
    <cellStyle name="Currency 5 4 3 5 7" xfId="39077"/>
    <cellStyle name="Currency 5 4 3 5 8" xfId="27287"/>
    <cellStyle name="Currency 5 4 3 6" xfId="4133"/>
    <cellStyle name="Currency 5 4 3 6 2" xfId="16780"/>
    <cellStyle name="Currency 5 4 3 6 2 2" xfId="51996"/>
    <cellStyle name="Currency 5 4 3 6 2 3" xfId="29385"/>
    <cellStyle name="Currency 5 4 3 6 3" xfId="13226"/>
    <cellStyle name="Currency 5 4 3 6 3 2" xfId="48444"/>
    <cellStyle name="Currency 5 4 3 6 4" xfId="39399"/>
    <cellStyle name="Currency 5 4 3 6 5" xfId="25833"/>
    <cellStyle name="Currency 5 4 3 7" xfId="5603"/>
    <cellStyle name="Currency 5 4 3 7 2" xfId="18234"/>
    <cellStyle name="Currency 5 4 3 7 2 2" xfId="53450"/>
    <cellStyle name="Currency 5 4 3 7 3" xfId="40853"/>
    <cellStyle name="Currency 5 4 3 7 4" xfId="30839"/>
    <cellStyle name="Currency 5 4 3 8" xfId="7062"/>
    <cellStyle name="Currency 5 4 3 8 2" xfId="19688"/>
    <cellStyle name="Currency 5 4 3 8 2 2" xfId="54904"/>
    <cellStyle name="Currency 5 4 3 8 3" xfId="42307"/>
    <cellStyle name="Currency 5 4 3 8 4" xfId="32293"/>
    <cellStyle name="Currency 5 4 3 9" xfId="8843"/>
    <cellStyle name="Currency 5 4 3 9 2" xfId="21464"/>
    <cellStyle name="Currency 5 4 3 9 2 2" xfId="56680"/>
    <cellStyle name="Currency 5 4 3 9 3" xfId="44083"/>
    <cellStyle name="Currency 5 4 3 9 4" xfId="34069"/>
    <cellStyle name="Currency 5 4 4" xfId="2969"/>
    <cellStyle name="Currency 5 4 4 10" xfId="25349"/>
    <cellStyle name="Currency 5 4 4 11" xfId="60884"/>
    <cellStyle name="Currency 5 4 4 2" xfId="4780"/>
    <cellStyle name="Currency 5 4 4 2 2" xfId="17427"/>
    <cellStyle name="Currency 5 4 4 2 2 2" xfId="52643"/>
    <cellStyle name="Currency 5 4 4 2 2 3" xfId="30032"/>
    <cellStyle name="Currency 5 4 4 2 3" xfId="13873"/>
    <cellStyle name="Currency 5 4 4 2 3 2" xfId="49091"/>
    <cellStyle name="Currency 5 4 4 2 4" xfId="40046"/>
    <cellStyle name="Currency 5 4 4 2 5" xfId="26480"/>
    <cellStyle name="Currency 5 4 4 3" xfId="6250"/>
    <cellStyle name="Currency 5 4 4 3 2" xfId="18881"/>
    <cellStyle name="Currency 5 4 4 3 2 2" xfId="54097"/>
    <cellStyle name="Currency 5 4 4 3 3" xfId="41500"/>
    <cellStyle name="Currency 5 4 4 3 4" xfId="31486"/>
    <cellStyle name="Currency 5 4 4 4" xfId="7709"/>
    <cellStyle name="Currency 5 4 4 4 2" xfId="20335"/>
    <cellStyle name="Currency 5 4 4 4 2 2" xfId="55551"/>
    <cellStyle name="Currency 5 4 4 4 3" xfId="42954"/>
    <cellStyle name="Currency 5 4 4 4 4" xfId="32940"/>
    <cellStyle name="Currency 5 4 4 5" xfId="9490"/>
    <cellStyle name="Currency 5 4 4 5 2" xfId="22111"/>
    <cellStyle name="Currency 5 4 4 5 2 2" xfId="57327"/>
    <cellStyle name="Currency 5 4 4 5 3" xfId="44730"/>
    <cellStyle name="Currency 5 4 4 5 4" xfId="34716"/>
    <cellStyle name="Currency 5 4 4 6" xfId="11284"/>
    <cellStyle name="Currency 5 4 4 6 2" xfId="23887"/>
    <cellStyle name="Currency 5 4 4 6 2 2" xfId="59103"/>
    <cellStyle name="Currency 5 4 4 6 3" xfId="46506"/>
    <cellStyle name="Currency 5 4 4 6 4" xfId="36492"/>
    <cellStyle name="Currency 5 4 4 7" xfId="15651"/>
    <cellStyle name="Currency 5 4 4 7 2" xfId="50867"/>
    <cellStyle name="Currency 5 4 4 7 3" xfId="28256"/>
    <cellStyle name="Currency 5 4 4 8" xfId="12742"/>
    <cellStyle name="Currency 5 4 4 8 2" xfId="47960"/>
    <cellStyle name="Currency 5 4 4 9" xfId="38270"/>
    <cellStyle name="Currency 5 4 5" xfId="2802"/>
    <cellStyle name="Currency 5 4 5 10" xfId="25194"/>
    <cellStyle name="Currency 5 4 5 11" xfId="60729"/>
    <cellStyle name="Currency 5 4 5 2" xfId="4625"/>
    <cellStyle name="Currency 5 4 5 2 2" xfId="17272"/>
    <cellStyle name="Currency 5 4 5 2 2 2" xfId="52488"/>
    <cellStyle name="Currency 5 4 5 2 2 3" xfId="29877"/>
    <cellStyle name="Currency 5 4 5 2 3" xfId="13718"/>
    <cellStyle name="Currency 5 4 5 2 3 2" xfId="48936"/>
    <cellStyle name="Currency 5 4 5 2 4" xfId="39891"/>
    <cellStyle name="Currency 5 4 5 2 5" xfId="26325"/>
    <cellStyle name="Currency 5 4 5 3" xfId="6095"/>
    <cellStyle name="Currency 5 4 5 3 2" xfId="18726"/>
    <cellStyle name="Currency 5 4 5 3 2 2" xfId="53942"/>
    <cellStyle name="Currency 5 4 5 3 3" xfId="41345"/>
    <cellStyle name="Currency 5 4 5 3 4" xfId="31331"/>
    <cellStyle name="Currency 5 4 5 4" xfId="7554"/>
    <cellStyle name="Currency 5 4 5 4 2" xfId="20180"/>
    <cellStyle name="Currency 5 4 5 4 2 2" xfId="55396"/>
    <cellStyle name="Currency 5 4 5 4 3" xfId="42799"/>
    <cellStyle name="Currency 5 4 5 4 4" xfId="32785"/>
    <cellStyle name="Currency 5 4 5 5" xfId="9335"/>
    <cellStyle name="Currency 5 4 5 5 2" xfId="21956"/>
    <cellStyle name="Currency 5 4 5 5 2 2" xfId="57172"/>
    <cellStyle name="Currency 5 4 5 5 3" xfId="44575"/>
    <cellStyle name="Currency 5 4 5 5 4" xfId="34561"/>
    <cellStyle name="Currency 5 4 5 6" xfId="11129"/>
    <cellStyle name="Currency 5 4 5 6 2" xfId="23732"/>
    <cellStyle name="Currency 5 4 5 6 2 2" xfId="58948"/>
    <cellStyle name="Currency 5 4 5 6 3" xfId="46351"/>
    <cellStyle name="Currency 5 4 5 6 4" xfId="36337"/>
    <cellStyle name="Currency 5 4 5 7" xfId="15496"/>
    <cellStyle name="Currency 5 4 5 7 2" xfId="50712"/>
    <cellStyle name="Currency 5 4 5 7 3" xfId="28101"/>
    <cellStyle name="Currency 5 4 5 8" xfId="12587"/>
    <cellStyle name="Currency 5 4 5 8 2" xfId="47805"/>
    <cellStyle name="Currency 5 4 5 9" xfId="38115"/>
    <cellStyle name="Currency 5 4 6" xfId="3316"/>
    <cellStyle name="Currency 5 4 6 10" xfId="26812"/>
    <cellStyle name="Currency 5 4 6 11" xfId="61216"/>
    <cellStyle name="Currency 5 4 6 2" xfId="5112"/>
    <cellStyle name="Currency 5 4 6 2 2" xfId="17759"/>
    <cellStyle name="Currency 5 4 6 2 2 2" xfId="52975"/>
    <cellStyle name="Currency 5 4 6 2 3" xfId="40378"/>
    <cellStyle name="Currency 5 4 6 2 4" xfId="30364"/>
    <cellStyle name="Currency 5 4 6 3" xfId="6582"/>
    <cellStyle name="Currency 5 4 6 3 2" xfId="19213"/>
    <cellStyle name="Currency 5 4 6 3 2 2" xfId="54429"/>
    <cellStyle name="Currency 5 4 6 3 3" xfId="41832"/>
    <cellStyle name="Currency 5 4 6 3 4" xfId="31818"/>
    <cellStyle name="Currency 5 4 6 4" xfId="8041"/>
    <cellStyle name="Currency 5 4 6 4 2" xfId="20667"/>
    <cellStyle name="Currency 5 4 6 4 2 2" xfId="55883"/>
    <cellStyle name="Currency 5 4 6 4 3" xfId="43286"/>
    <cellStyle name="Currency 5 4 6 4 4" xfId="33272"/>
    <cellStyle name="Currency 5 4 6 5" xfId="9822"/>
    <cellStyle name="Currency 5 4 6 5 2" xfId="22443"/>
    <cellStyle name="Currency 5 4 6 5 2 2" xfId="57659"/>
    <cellStyle name="Currency 5 4 6 5 3" xfId="45062"/>
    <cellStyle name="Currency 5 4 6 5 4" xfId="35048"/>
    <cellStyle name="Currency 5 4 6 6" xfId="11616"/>
    <cellStyle name="Currency 5 4 6 6 2" xfId="24219"/>
    <cellStyle name="Currency 5 4 6 6 2 2" xfId="59435"/>
    <cellStyle name="Currency 5 4 6 6 3" xfId="46838"/>
    <cellStyle name="Currency 5 4 6 6 4" xfId="36824"/>
    <cellStyle name="Currency 5 4 6 7" xfId="15983"/>
    <cellStyle name="Currency 5 4 6 7 2" xfId="51199"/>
    <cellStyle name="Currency 5 4 6 7 3" xfId="28588"/>
    <cellStyle name="Currency 5 4 6 8" xfId="14205"/>
    <cellStyle name="Currency 5 4 6 8 2" xfId="49423"/>
    <cellStyle name="Currency 5 4 6 9" xfId="38602"/>
    <cellStyle name="Currency 5 4 7" xfId="2472"/>
    <cellStyle name="Currency 5 4 7 10" xfId="26003"/>
    <cellStyle name="Currency 5 4 7 11" xfId="60407"/>
    <cellStyle name="Currency 5 4 7 2" xfId="4303"/>
    <cellStyle name="Currency 5 4 7 2 2" xfId="16950"/>
    <cellStyle name="Currency 5 4 7 2 2 2" xfId="52166"/>
    <cellStyle name="Currency 5 4 7 2 3" xfId="39569"/>
    <cellStyle name="Currency 5 4 7 2 4" xfId="29555"/>
    <cellStyle name="Currency 5 4 7 3" xfId="5773"/>
    <cellStyle name="Currency 5 4 7 3 2" xfId="18404"/>
    <cellStyle name="Currency 5 4 7 3 2 2" xfId="53620"/>
    <cellStyle name="Currency 5 4 7 3 3" xfId="41023"/>
    <cellStyle name="Currency 5 4 7 3 4" xfId="31009"/>
    <cellStyle name="Currency 5 4 7 4" xfId="7232"/>
    <cellStyle name="Currency 5 4 7 4 2" xfId="19858"/>
    <cellStyle name="Currency 5 4 7 4 2 2" xfId="55074"/>
    <cellStyle name="Currency 5 4 7 4 3" xfId="42477"/>
    <cellStyle name="Currency 5 4 7 4 4" xfId="32463"/>
    <cellStyle name="Currency 5 4 7 5" xfId="9013"/>
    <cellStyle name="Currency 5 4 7 5 2" xfId="21634"/>
    <cellStyle name="Currency 5 4 7 5 2 2" xfId="56850"/>
    <cellStyle name="Currency 5 4 7 5 3" xfId="44253"/>
    <cellStyle name="Currency 5 4 7 5 4" xfId="34239"/>
    <cellStyle name="Currency 5 4 7 6" xfId="10807"/>
    <cellStyle name="Currency 5 4 7 6 2" xfId="23410"/>
    <cellStyle name="Currency 5 4 7 6 2 2" xfId="58626"/>
    <cellStyle name="Currency 5 4 7 6 3" xfId="46029"/>
    <cellStyle name="Currency 5 4 7 6 4" xfId="36015"/>
    <cellStyle name="Currency 5 4 7 7" xfId="15174"/>
    <cellStyle name="Currency 5 4 7 7 2" xfId="50390"/>
    <cellStyle name="Currency 5 4 7 7 3" xfId="27779"/>
    <cellStyle name="Currency 5 4 7 8" xfId="13396"/>
    <cellStyle name="Currency 5 4 7 8 2" xfId="48614"/>
    <cellStyle name="Currency 5 4 7 9" xfId="37793"/>
    <cellStyle name="Currency 5 4 8" xfId="3640"/>
    <cellStyle name="Currency 5 4 8 2" xfId="8364"/>
    <cellStyle name="Currency 5 4 8 2 2" xfId="20990"/>
    <cellStyle name="Currency 5 4 8 2 2 2" xfId="56206"/>
    <cellStyle name="Currency 5 4 8 2 3" xfId="43609"/>
    <cellStyle name="Currency 5 4 8 2 4" xfId="33595"/>
    <cellStyle name="Currency 5 4 8 3" xfId="10145"/>
    <cellStyle name="Currency 5 4 8 3 2" xfId="22766"/>
    <cellStyle name="Currency 5 4 8 3 2 2" xfId="57982"/>
    <cellStyle name="Currency 5 4 8 3 3" xfId="45385"/>
    <cellStyle name="Currency 5 4 8 3 4" xfId="35371"/>
    <cellStyle name="Currency 5 4 8 4" xfId="11941"/>
    <cellStyle name="Currency 5 4 8 4 2" xfId="24542"/>
    <cellStyle name="Currency 5 4 8 4 2 2" xfId="59758"/>
    <cellStyle name="Currency 5 4 8 4 3" xfId="47161"/>
    <cellStyle name="Currency 5 4 8 4 4" xfId="37147"/>
    <cellStyle name="Currency 5 4 8 5" xfId="16306"/>
    <cellStyle name="Currency 5 4 8 5 2" xfId="51522"/>
    <cellStyle name="Currency 5 4 8 5 3" xfId="28911"/>
    <cellStyle name="Currency 5 4 8 6" xfId="14528"/>
    <cellStyle name="Currency 5 4 8 6 2" xfId="49746"/>
    <cellStyle name="Currency 5 4 8 7" xfId="38925"/>
    <cellStyle name="Currency 5 4 8 8" xfId="27135"/>
    <cellStyle name="Currency 5 4 9" xfId="3969"/>
    <cellStyle name="Currency 5 4 9 2" xfId="16628"/>
    <cellStyle name="Currency 5 4 9 2 2" xfId="51844"/>
    <cellStyle name="Currency 5 4 9 2 3" xfId="29233"/>
    <cellStyle name="Currency 5 4 9 3" xfId="13074"/>
    <cellStyle name="Currency 5 4 9 3 2" xfId="48292"/>
    <cellStyle name="Currency 5 4 9 4" xfId="39247"/>
    <cellStyle name="Currency 5 4 9 5" xfId="25681"/>
    <cellStyle name="Currency 5 5" xfId="1721"/>
    <cellStyle name="Currency 5 5 10" xfId="6979"/>
    <cellStyle name="Currency 5 5 10 2" xfId="19606"/>
    <cellStyle name="Currency 5 5 10 2 2" xfId="54822"/>
    <cellStyle name="Currency 5 5 10 3" xfId="42225"/>
    <cellStyle name="Currency 5 5 10 4" xfId="32211"/>
    <cellStyle name="Currency 5 5 11" xfId="8760"/>
    <cellStyle name="Currency 5 5 11 2" xfId="21382"/>
    <cellStyle name="Currency 5 5 11 2 2" xfId="56598"/>
    <cellStyle name="Currency 5 5 11 3" xfId="44001"/>
    <cellStyle name="Currency 5 5 11 4" xfId="33987"/>
    <cellStyle name="Currency 5 5 12" xfId="10496"/>
    <cellStyle name="Currency 5 5 12 2" xfId="23107"/>
    <cellStyle name="Currency 5 5 12 2 2" xfId="58323"/>
    <cellStyle name="Currency 5 5 12 3" xfId="45726"/>
    <cellStyle name="Currency 5 5 12 4" xfId="35712"/>
    <cellStyle name="Currency 5 5 13" xfId="14921"/>
    <cellStyle name="Currency 5 5 13 2" xfId="50138"/>
    <cellStyle name="Currency 5 5 13 3" xfId="27527"/>
    <cellStyle name="Currency 5 5 14" xfId="12335"/>
    <cellStyle name="Currency 5 5 14 2" xfId="47553"/>
    <cellStyle name="Currency 5 5 15" xfId="37540"/>
    <cellStyle name="Currency 5 5 16" xfId="24942"/>
    <cellStyle name="Currency 5 5 17" xfId="60155"/>
    <cellStyle name="Currency 5 5 2" xfId="2365"/>
    <cellStyle name="Currency 5 5 2 10" xfId="10497"/>
    <cellStyle name="Currency 5 5 2 10 2" xfId="23108"/>
    <cellStyle name="Currency 5 5 2 10 2 2" xfId="58324"/>
    <cellStyle name="Currency 5 5 2 10 3" xfId="45727"/>
    <cellStyle name="Currency 5 5 2 10 4" xfId="35713"/>
    <cellStyle name="Currency 5 5 2 11" xfId="15076"/>
    <cellStyle name="Currency 5 5 2 11 2" xfId="50292"/>
    <cellStyle name="Currency 5 5 2 11 3" xfId="27681"/>
    <cellStyle name="Currency 5 5 2 12" xfId="12489"/>
    <cellStyle name="Currency 5 5 2 12 2" xfId="47707"/>
    <cellStyle name="Currency 5 5 2 13" xfId="37695"/>
    <cellStyle name="Currency 5 5 2 14" xfId="25096"/>
    <cellStyle name="Currency 5 5 2 15" xfId="60309"/>
    <cellStyle name="Currency 5 5 2 2" xfId="3211"/>
    <cellStyle name="Currency 5 5 2 2 10" xfId="25580"/>
    <cellStyle name="Currency 5 5 2 2 11" xfId="61115"/>
    <cellStyle name="Currency 5 5 2 2 2" xfId="5011"/>
    <cellStyle name="Currency 5 5 2 2 2 2" xfId="17658"/>
    <cellStyle name="Currency 5 5 2 2 2 2 2" xfId="52874"/>
    <cellStyle name="Currency 5 5 2 2 2 2 3" xfId="30263"/>
    <cellStyle name="Currency 5 5 2 2 2 3" xfId="14104"/>
    <cellStyle name="Currency 5 5 2 2 2 3 2" xfId="49322"/>
    <cellStyle name="Currency 5 5 2 2 2 4" xfId="40277"/>
    <cellStyle name="Currency 5 5 2 2 2 5" xfId="26711"/>
    <cellStyle name="Currency 5 5 2 2 3" xfId="6481"/>
    <cellStyle name="Currency 5 5 2 2 3 2" xfId="19112"/>
    <cellStyle name="Currency 5 5 2 2 3 2 2" xfId="54328"/>
    <cellStyle name="Currency 5 5 2 2 3 3" xfId="41731"/>
    <cellStyle name="Currency 5 5 2 2 3 4" xfId="31717"/>
    <cellStyle name="Currency 5 5 2 2 4" xfId="7940"/>
    <cellStyle name="Currency 5 5 2 2 4 2" xfId="20566"/>
    <cellStyle name="Currency 5 5 2 2 4 2 2" xfId="55782"/>
    <cellStyle name="Currency 5 5 2 2 4 3" xfId="43185"/>
    <cellStyle name="Currency 5 5 2 2 4 4" xfId="33171"/>
    <cellStyle name="Currency 5 5 2 2 5" xfId="9721"/>
    <cellStyle name="Currency 5 5 2 2 5 2" xfId="22342"/>
    <cellStyle name="Currency 5 5 2 2 5 2 2" xfId="57558"/>
    <cellStyle name="Currency 5 5 2 2 5 3" xfId="44961"/>
    <cellStyle name="Currency 5 5 2 2 5 4" xfId="34947"/>
    <cellStyle name="Currency 5 5 2 2 6" xfId="11515"/>
    <cellStyle name="Currency 5 5 2 2 6 2" xfId="24118"/>
    <cellStyle name="Currency 5 5 2 2 6 2 2" xfId="59334"/>
    <cellStyle name="Currency 5 5 2 2 6 3" xfId="46737"/>
    <cellStyle name="Currency 5 5 2 2 6 4" xfId="36723"/>
    <cellStyle name="Currency 5 5 2 2 7" xfId="15882"/>
    <cellStyle name="Currency 5 5 2 2 7 2" xfId="51098"/>
    <cellStyle name="Currency 5 5 2 2 7 3" xfId="28487"/>
    <cellStyle name="Currency 5 5 2 2 8" xfId="12973"/>
    <cellStyle name="Currency 5 5 2 2 8 2" xfId="48191"/>
    <cellStyle name="Currency 5 5 2 2 9" xfId="38501"/>
    <cellStyle name="Currency 5 5 2 3" xfId="3540"/>
    <cellStyle name="Currency 5 5 2 3 10" xfId="27036"/>
    <cellStyle name="Currency 5 5 2 3 11" xfId="61440"/>
    <cellStyle name="Currency 5 5 2 3 2" xfId="5336"/>
    <cellStyle name="Currency 5 5 2 3 2 2" xfId="17983"/>
    <cellStyle name="Currency 5 5 2 3 2 2 2" xfId="53199"/>
    <cellStyle name="Currency 5 5 2 3 2 3" xfId="40602"/>
    <cellStyle name="Currency 5 5 2 3 2 4" xfId="30588"/>
    <cellStyle name="Currency 5 5 2 3 3" xfId="6806"/>
    <cellStyle name="Currency 5 5 2 3 3 2" xfId="19437"/>
    <cellStyle name="Currency 5 5 2 3 3 2 2" xfId="54653"/>
    <cellStyle name="Currency 5 5 2 3 3 3" xfId="42056"/>
    <cellStyle name="Currency 5 5 2 3 3 4" xfId="32042"/>
    <cellStyle name="Currency 5 5 2 3 4" xfId="8265"/>
    <cellStyle name="Currency 5 5 2 3 4 2" xfId="20891"/>
    <cellStyle name="Currency 5 5 2 3 4 2 2" xfId="56107"/>
    <cellStyle name="Currency 5 5 2 3 4 3" xfId="43510"/>
    <cellStyle name="Currency 5 5 2 3 4 4" xfId="33496"/>
    <cellStyle name="Currency 5 5 2 3 5" xfId="10046"/>
    <cellStyle name="Currency 5 5 2 3 5 2" xfId="22667"/>
    <cellStyle name="Currency 5 5 2 3 5 2 2" xfId="57883"/>
    <cellStyle name="Currency 5 5 2 3 5 3" xfId="45286"/>
    <cellStyle name="Currency 5 5 2 3 5 4" xfId="35272"/>
    <cellStyle name="Currency 5 5 2 3 6" xfId="11840"/>
    <cellStyle name="Currency 5 5 2 3 6 2" xfId="24443"/>
    <cellStyle name="Currency 5 5 2 3 6 2 2" xfId="59659"/>
    <cellStyle name="Currency 5 5 2 3 6 3" xfId="47062"/>
    <cellStyle name="Currency 5 5 2 3 6 4" xfId="37048"/>
    <cellStyle name="Currency 5 5 2 3 7" xfId="16207"/>
    <cellStyle name="Currency 5 5 2 3 7 2" xfId="51423"/>
    <cellStyle name="Currency 5 5 2 3 7 3" xfId="28812"/>
    <cellStyle name="Currency 5 5 2 3 8" xfId="14429"/>
    <cellStyle name="Currency 5 5 2 3 8 2" xfId="49647"/>
    <cellStyle name="Currency 5 5 2 3 9" xfId="38826"/>
    <cellStyle name="Currency 5 5 2 4" xfId="2701"/>
    <cellStyle name="Currency 5 5 2 4 10" xfId="26227"/>
    <cellStyle name="Currency 5 5 2 4 11" xfId="60631"/>
    <cellStyle name="Currency 5 5 2 4 2" xfId="4527"/>
    <cellStyle name="Currency 5 5 2 4 2 2" xfId="17174"/>
    <cellStyle name="Currency 5 5 2 4 2 2 2" xfId="52390"/>
    <cellStyle name="Currency 5 5 2 4 2 3" xfId="39793"/>
    <cellStyle name="Currency 5 5 2 4 2 4" xfId="29779"/>
    <cellStyle name="Currency 5 5 2 4 3" xfId="5997"/>
    <cellStyle name="Currency 5 5 2 4 3 2" xfId="18628"/>
    <cellStyle name="Currency 5 5 2 4 3 2 2" xfId="53844"/>
    <cellStyle name="Currency 5 5 2 4 3 3" xfId="41247"/>
    <cellStyle name="Currency 5 5 2 4 3 4" xfId="31233"/>
    <cellStyle name="Currency 5 5 2 4 4" xfId="7456"/>
    <cellStyle name="Currency 5 5 2 4 4 2" xfId="20082"/>
    <cellStyle name="Currency 5 5 2 4 4 2 2" xfId="55298"/>
    <cellStyle name="Currency 5 5 2 4 4 3" xfId="42701"/>
    <cellStyle name="Currency 5 5 2 4 4 4" xfId="32687"/>
    <cellStyle name="Currency 5 5 2 4 5" xfId="9237"/>
    <cellStyle name="Currency 5 5 2 4 5 2" xfId="21858"/>
    <cellStyle name="Currency 5 5 2 4 5 2 2" xfId="57074"/>
    <cellStyle name="Currency 5 5 2 4 5 3" xfId="44477"/>
    <cellStyle name="Currency 5 5 2 4 5 4" xfId="34463"/>
    <cellStyle name="Currency 5 5 2 4 6" xfId="11031"/>
    <cellStyle name="Currency 5 5 2 4 6 2" xfId="23634"/>
    <cellStyle name="Currency 5 5 2 4 6 2 2" xfId="58850"/>
    <cellStyle name="Currency 5 5 2 4 6 3" xfId="46253"/>
    <cellStyle name="Currency 5 5 2 4 6 4" xfId="36239"/>
    <cellStyle name="Currency 5 5 2 4 7" xfId="15398"/>
    <cellStyle name="Currency 5 5 2 4 7 2" xfId="50614"/>
    <cellStyle name="Currency 5 5 2 4 7 3" xfId="28003"/>
    <cellStyle name="Currency 5 5 2 4 8" xfId="13620"/>
    <cellStyle name="Currency 5 5 2 4 8 2" xfId="48838"/>
    <cellStyle name="Currency 5 5 2 4 9" xfId="38017"/>
    <cellStyle name="Currency 5 5 2 5" xfId="3865"/>
    <cellStyle name="Currency 5 5 2 5 2" xfId="8588"/>
    <cellStyle name="Currency 5 5 2 5 2 2" xfId="21214"/>
    <cellStyle name="Currency 5 5 2 5 2 2 2" xfId="56430"/>
    <cellStyle name="Currency 5 5 2 5 2 3" xfId="43833"/>
    <cellStyle name="Currency 5 5 2 5 2 4" xfId="33819"/>
    <cellStyle name="Currency 5 5 2 5 3" xfId="10369"/>
    <cellStyle name="Currency 5 5 2 5 3 2" xfId="22990"/>
    <cellStyle name="Currency 5 5 2 5 3 2 2" xfId="58206"/>
    <cellStyle name="Currency 5 5 2 5 3 3" xfId="45609"/>
    <cellStyle name="Currency 5 5 2 5 3 4" xfId="35595"/>
    <cellStyle name="Currency 5 5 2 5 4" xfId="12165"/>
    <cellStyle name="Currency 5 5 2 5 4 2" xfId="24766"/>
    <cellStyle name="Currency 5 5 2 5 4 2 2" xfId="59982"/>
    <cellStyle name="Currency 5 5 2 5 4 3" xfId="47385"/>
    <cellStyle name="Currency 5 5 2 5 4 4" xfId="37371"/>
    <cellStyle name="Currency 5 5 2 5 5" xfId="16530"/>
    <cellStyle name="Currency 5 5 2 5 5 2" xfId="51746"/>
    <cellStyle name="Currency 5 5 2 5 5 3" xfId="29135"/>
    <cellStyle name="Currency 5 5 2 5 6" xfId="14752"/>
    <cellStyle name="Currency 5 5 2 5 6 2" xfId="49970"/>
    <cellStyle name="Currency 5 5 2 5 7" xfId="39149"/>
    <cellStyle name="Currency 5 5 2 5 8" xfId="27359"/>
    <cellStyle name="Currency 5 5 2 6" xfId="4205"/>
    <cellStyle name="Currency 5 5 2 6 2" xfId="16852"/>
    <cellStyle name="Currency 5 5 2 6 2 2" xfId="52068"/>
    <cellStyle name="Currency 5 5 2 6 2 3" xfId="29457"/>
    <cellStyle name="Currency 5 5 2 6 3" xfId="13298"/>
    <cellStyle name="Currency 5 5 2 6 3 2" xfId="48516"/>
    <cellStyle name="Currency 5 5 2 6 4" xfId="39471"/>
    <cellStyle name="Currency 5 5 2 6 5" xfId="25905"/>
    <cellStyle name="Currency 5 5 2 7" xfId="5675"/>
    <cellStyle name="Currency 5 5 2 7 2" xfId="18306"/>
    <cellStyle name="Currency 5 5 2 7 2 2" xfId="53522"/>
    <cellStyle name="Currency 5 5 2 7 3" xfId="40925"/>
    <cellStyle name="Currency 5 5 2 7 4" xfId="30911"/>
    <cellStyle name="Currency 5 5 2 8" xfId="7134"/>
    <cellStyle name="Currency 5 5 2 8 2" xfId="19760"/>
    <cellStyle name="Currency 5 5 2 8 2 2" xfId="54976"/>
    <cellStyle name="Currency 5 5 2 8 3" xfId="42379"/>
    <cellStyle name="Currency 5 5 2 8 4" xfId="32365"/>
    <cellStyle name="Currency 5 5 2 9" xfId="8915"/>
    <cellStyle name="Currency 5 5 2 9 2" xfId="21536"/>
    <cellStyle name="Currency 5 5 2 9 2 2" xfId="56752"/>
    <cellStyle name="Currency 5 5 2 9 3" xfId="44155"/>
    <cellStyle name="Currency 5 5 2 9 4" xfId="34141"/>
    <cellStyle name="Currency 5 5 3" xfId="3051"/>
    <cellStyle name="Currency 5 5 3 10" xfId="25423"/>
    <cellStyle name="Currency 5 5 3 11" xfId="60958"/>
    <cellStyle name="Currency 5 5 3 2" xfId="4854"/>
    <cellStyle name="Currency 5 5 3 2 2" xfId="17501"/>
    <cellStyle name="Currency 5 5 3 2 2 2" xfId="52717"/>
    <cellStyle name="Currency 5 5 3 2 2 3" xfId="30106"/>
    <cellStyle name="Currency 5 5 3 2 3" xfId="13947"/>
    <cellStyle name="Currency 5 5 3 2 3 2" xfId="49165"/>
    <cellStyle name="Currency 5 5 3 2 4" xfId="40120"/>
    <cellStyle name="Currency 5 5 3 2 5" xfId="26554"/>
    <cellStyle name="Currency 5 5 3 3" xfId="6324"/>
    <cellStyle name="Currency 5 5 3 3 2" xfId="18955"/>
    <cellStyle name="Currency 5 5 3 3 2 2" xfId="54171"/>
    <cellStyle name="Currency 5 5 3 3 3" xfId="41574"/>
    <cellStyle name="Currency 5 5 3 3 4" xfId="31560"/>
    <cellStyle name="Currency 5 5 3 4" xfId="7783"/>
    <cellStyle name="Currency 5 5 3 4 2" xfId="20409"/>
    <cellStyle name="Currency 5 5 3 4 2 2" xfId="55625"/>
    <cellStyle name="Currency 5 5 3 4 3" xfId="43028"/>
    <cellStyle name="Currency 5 5 3 4 4" xfId="33014"/>
    <cellStyle name="Currency 5 5 3 5" xfId="9564"/>
    <cellStyle name="Currency 5 5 3 5 2" xfId="22185"/>
    <cellStyle name="Currency 5 5 3 5 2 2" xfId="57401"/>
    <cellStyle name="Currency 5 5 3 5 3" xfId="44804"/>
    <cellStyle name="Currency 5 5 3 5 4" xfId="34790"/>
    <cellStyle name="Currency 5 5 3 6" xfId="11358"/>
    <cellStyle name="Currency 5 5 3 6 2" xfId="23961"/>
    <cellStyle name="Currency 5 5 3 6 2 2" xfId="59177"/>
    <cellStyle name="Currency 5 5 3 6 3" xfId="46580"/>
    <cellStyle name="Currency 5 5 3 6 4" xfId="36566"/>
    <cellStyle name="Currency 5 5 3 7" xfId="15725"/>
    <cellStyle name="Currency 5 5 3 7 2" xfId="50941"/>
    <cellStyle name="Currency 5 5 3 7 3" xfId="28330"/>
    <cellStyle name="Currency 5 5 3 8" xfId="12816"/>
    <cellStyle name="Currency 5 5 3 8 2" xfId="48034"/>
    <cellStyle name="Currency 5 5 3 9" xfId="38344"/>
    <cellStyle name="Currency 5 5 4" xfId="2877"/>
    <cellStyle name="Currency 5 5 4 10" xfId="25264"/>
    <cellStyle name="Currency 5 5 4 11" xfId="60799"/>
    <cellStyle name="Currency 5 5 4 2" xfId="4695"/>
    <cellStyle name="Currency 5 5 4 2 2" xfId="17342"/>
    <cellStyle name="Currency 5 5 4 2 2 2" xfId="52558"/>
    <cellStyle name="Currency 5 5 4 2 2 3" xfId="29947"/>
    <cellStyle name="Currency 5 5 4 2 3" xfId="13788"/>
    <cellStyle name="Currency 5 5 4 2 3 2" xfId="49006"/>
    <cellStyle name="Currency 5 5 4 2 4" xfId="39961"/>
    <cellStyle name="Currency 5 5 4 2 5" xfId="26395"/>
    <cellStyle name="Currency 5 5 4 3" xfId="6165"/>
    <cellStyle name="Currency 5 5 4 3 2" xfId="18796"/>
    <cellStyle name="Currency 5 5 4 3 2 2" xfId="54012"/>
    <cellStyle name="Currency 5 5 4 3 3" xfId="41415"/>
    <cellStyle name="Currency 5 5 4 3 4" xfId="31401"/>
    <cellStyle name="Currency 5 5 4 4" xfId="7624"/>
    <cellStyle name="Currency 5 5 4 4 2" xfId="20250"/>
    <cellStyle name="Currency 5 5 4 4 2 2" xfId="55466"/>
    <cellStyle name="Currency 5 5 4 4 3" xfId="42869"/>
    <cellStyle name="Currency 5 5 4 4 4" xfId="32855"/>
    <cellStyle name="Currency 5 5 4 5" xfId="9405"/>
    <cellStyle name="Currency 5 5 4 5 2" xfId="22026"/>
    <cellStyle name="Currency 5 5 4 5 2 2" xfId="57242"/>
    <cellStyle name="Currency 5 5 4 5 3" xfId="44645"/>
    <cellStyle name="Currency 5 5 4 5 4" xfId="34631"/>
    <cellStyle name="Currency 5 5 4 6" xfId="11199"/>
    <cellStyle name="Currency 5 5 4 6 2" xfId="23802"/>
    <cellStyle name="Currency 5 5 4 6 2 2" xfId="59018"/>
    <cellStyle name="Currency 5 5 4 6 3" xfId="46421"/>
    <cellStyle name="Currency 5 5 4 6 4" xfId="36407"/>
    <cellStyle name="Currency 5 5 4 7" xfId="15566"/>
    <cellStyle name="Currency 5 5 4 7 2" xfId="50782"/>
    <cellStyle name="Currency 5 5 4 7 3" xfId="28171"/>
    <cellStyle name="Currency 5 5 4 8" xfId="12657"/>
    <cellStyle name="Currency 5 5 4 8 2" xfId="47875"/>
    <cellStyle name="Currency 5 5 4 9" xfId="38185"/>
    <cellStyle name="Currency 5 5 5" xfId="3386"/>
    <cellStyle name="Currency 5 5 5 10" xfId="26882"/>
    <cellStyle name="Currency 5 5 5 11" xfId="61286"/>
    <cellStyle name="Currency 5 5 5 2" xfId="5182"/>
    <cellStyle name="Currency 5 5 5 2 2" xfId="17829"/>
    <cellStyle name="Currency 5 5 5 2 2 2" xfId="53045"/>
    <cellStyle name="Currency 5 5 5 2 3" xfId="40448"/>
    <cellStyle name="Currency 5 5 5 2 4" xfId="30434"/>
    <cellStyle name="Currency 5 5 5 3" xfId="6652"/>
    <cellStyle name="Currency 5 5 5 3 2" xfId="19283"/>
    <cellStyle name="Currency 5 5 5 3 2 2" xfId="54499"/>
    <cellStyle name="Currency 5 5 5 3 3" xfId="41902"/>
    <cellStyle name="Currency 5 5 5 3 4" xfId="31888"/>
    <cellStyle name="Currency 5 5 5 4" xfId="8111"/>
    <cellStyle name="Currency 5 5 5 4 2" xfId="20737"/>
    <cellStyle name="Currency 5 5 5 4 2 2" xfId="55953"/>
    <cellStyle name="Currency 5 5 5 4 3" xfId="43356"/>
    <cellStyle name="Currency 5 5 5 4 4" xfId="33342"/>
    <cellStyle name="Currency 5 5 5 5" xfId="9892"/>
    <cellStyle name="Currency 5 5 5 5 2" xfId="22513"/>
    <cellStyle name="Currency 5 5 5 5 2 2" xfId="57729"/>
    <cellStyle name="Currency 5 5 5 5 3" xfId="45132"/>
    <cellStyle name="Currency 5 5 5 5 4" xfId="35118"/>
    <cellStyle name="Currency 5 5 5 6" xfId="11686"/>
    <cellStyle name="Currency 5 5 5 6 2" xfId="24289"/>
    <cellStyle name="Currency 5 5 5 6 2 2" xfId="59505"/>
    <cellStyle name="Currency 5 5 5 6 3" xfId="46908"/>
    <cellStyle name="Currency 5 5 5 6 4" xfId="36894"/>
    <cellStyle name="Currency 5 5 5 7" xfId="16053"/>
    <cellStyle name="Currency 5 5 5 7 2" xfId="51269"/>
    <cellStyle name="Currency 5 5 5 7 3" xfId="28658"/>
    <cellStyle name="Currency 5 5 5 8" xfId="14275"/>
    <cellStyle name="Currency 5 5 5 8 2" xfId="49493"/>
    <cellStyle name="Currency 5 5 5 9" xfId="38672"/>
    <cellStyle name="Currency 5 5 6" xfId="2546"/>
    <cellStyle name="Currency 5 5 6 10" xfId="26073"/>
    <cellStyle name="Currency 5 5 6 11" xfId="60477"/>
    <cellStyle name="Currency 5 5 6 2" xfId="4373"/>
    <cellStyle name="Currency 5 5 6 2 2" xfId="17020"/>
    <cellStyle name="Currency 5 5 6 2 2 2" xfId="52236"/>
    <cellStyle name="Currency 5 5 6 2 3" xfId="39639"/>
    <cellStyle name="Currency 5 5 6 2 4" xfId="29625"/>
    <cellStyle name="Currency 5 5 6 3" xfId="5843"/>
    <cellStyle name="Currency 5 5 6 3 2" xfId="18474"/>
    <cellStyle name="Currency 5 5 6 3 2 2" xfId="53690"/>
    <cellStyle name="Currency 5 5 6 3 3" xfId="41093"/>
    <cellStyle name="Currency 5 5 6 3 4" xfId="31079"/>
    <cellStyle name="Currency 5 5 6 4" xfId="7302"/>
    <cellStyle name="Currency 5 5 6 4 2" xfId="19928"/>
    <cellStyle name="Currency 5 5 6 4 2 2" xfId="55144"/>
    <cellStyle name="Currency 5 5 6 4 3" xfId="42547"/>
    <cellStyle name="Currency 5 5 6 4 4" xfId="32533"/>
    <cellStyle name="Currency 5 5 6 5" xfId="9083"/>
    <cellStyle name="Currency 5 5 6 5 2" xfId="21704"/>
    <cellStyle name="Currency 5 5 6 5 2 2" xfId="56920"/>
    <cellStyle name="Currency 5 5 6 5 3" xfId="44323"/>
    <cellStyle name="Currency 5 5 6 5 4" xfId="34309"/>
    <cellStyle name="Currency 5 5 6 6" xfId="10877"/>
    <cellStyle name="Currency 5 5 6 6 2" xfId="23480"/>
    <cellStyle name="Currency 5 5 6 6 2 2" xfId="58696"/>
    <cellStyle name="Currency 5 5 6 6 3" xfId="46099"/>
    <cellStyle name="Currency 5 5 6 6 4" xfId="36085"/>
    <cellStyle name="Currency 5 5 6 7" xfId="15244"/>
    <cellStyle name="Currency 5 5 6 7 2" xfId="50460"/>
    <cellStyle name="Currency 5 5 6 7 3" xfId="27849"/>
    <cellStyle name="Currency 5 5 6 8" xfId="13466"/>
    <cellStyle name="Currency 5 5 6 8 2" xfId="48684"/>
    <cellStyle name="Currency 5 5 6 9" xfId="37863"/>
    <cellStyle name="Currency 5 5 7" xfId="3710"/>
    <cellStyle name="Currency 5 5 7 2" xfId="8434"/>
    <cellStyle name="Currency 5 5 7 2 2" xfId="21060"/>
    <cellStyle name="Currency 5 5 7 2 2 2" xfId="56276"/>
    <cellStyle name="Currency 5 5 7 2 3" xfId="43679"/>
    <cellStyle name="Currency 5 5 7 2 4" xfId="33665"/>
    <cellStyle name="Currency 5 5 7 3" xfId="10215"/>
    <cellStyle name="Currency 5 5 7 3 2" xfId="22836"/>
    <cellStyle name="Currency 5 5 7 3 2 2" xfId="58052"/>
    <cellStyle name="Currency 5 5 7 3 3" xfId="45455"/>
    <cellStyle name="Currency 5 5 7 3 4" xfId="35441"/>
    <cellStyle name="Currency 5 5 7 4" xfId="12011"/>
    <cellStyle name="Currency 5 5 7 4 2" xfId="24612"/>
    <cellStyle name="Currency 5 5 7 4 2 2" xfId="59828"/>
    <cellStyle name="Currency 5 5 7 4 3" xfId="47231"/>
    <cellStyle name="Currency 5 5 7 4 4" xfId="37217"/>
    <cellStyle name="Currency 5 5 7 5" xfId="16376"/>
    <cellStyle name="Currency 5 5 7 5 2" xfId="51592"/>
    <cellStyle name="Currency 5 5 7 5 3" xfId="28981"/>
    <cellStyle name="Currency 5 5 7 6" xfId="14598"/>
    <cellStyle name="Currency 5 5 7 6 2" xfId="49816"/>
    <cellStyle name="Currency 5 5 7 7" xfId="38995"/>
    <cellStyle name="Currency 5 5 7 8" xfId="27205"/>
    <cellStyle name="Currency 5 5 8" xfId="4048"/>
    <cellStyle name="Currency 5 5 8 2" xfId="16698"/>
    <cellStyle name="Currency 5 5 8 2 2" xfId="51914"/>
    <cellStyle name="Currency 5 5 8 2 3" xfId="29303"/>
    <cellStyle name="Currency 5 5 8 3" xfId="13144"/>
    <cellStyle name="Currency 5 5 8 3 2" xfId="48362"/>
    <cellStyle name="Currency 5 5 8 4" xfId="39317"/>
    <cellStyle name="Currency 5 5 8 5" xfId="25751"/>
    <cellStyle name="Currency 5 5 9" xfId="5521"/>
    <cellStyle name="Currency 5 5 9 2" xfId="18152"/>
    <cellStyle name="Currency 5 5 9 2 2" xfId="53368"/>
    <cellStyle name="Currency 5 5 9 3" xfId="40771"/>
    <cellStyle name="Currency 5 5 9 4" xfId="30757"/>
    <cellStyle name="Currency 5 6" xfId="2286"/>
    <cellStyle name="Currency 5 6 10" xfId="10498"/>
    <cellStyle name="Currency 5 6 10 2" xfId="23109"/>
    <cellStyle name="Currency 5 6 10 2 2" xfId="58325"/>
    <cellStyle name="Currency 5 6 10 3" xfId="45728"/>
    <cellStyle name="Currency 5 6 10 4" xfId="35714"/>
    <cellStyle name="Currency 5 6 11" xfId="15002"/>
    <cellStyle name="Currency 5 6 11 2" xfId="50218"/>
    <cellStyle name="Currency 5 6 11 3" xfId="27607"/>
    <cellStyle name="Currency 5 6 12" xfId="12415"/>
    <cellStyle name="Currency 5 6 12 2" xfId="47633"/>
    <cellStyle name="Currency 5 6 13" xfId="37621"/>
    <cellStyle name="Currency 5 6 14" xfId="25022"/>
    <cellStyle name="Currency 5 6 15" xfId="60235"/>
    <cellStyle name="Currency 5 6 2" xfId="3137"/>
    <cellStyle name="Currency 5 6 2 10" xfId="25506"/>
    <cellStyle name="Currency 5 6 2 11" xfId="61041"/>
    <cellStyle name="Currency 5 6 2 2" xfId="4937"/>
    <cellStyle name="Currency 5 6 2 2 2" xfId="17584"/>
    <cellStyle name="Currency 5 6 2 2 2 2" xfId="52800"/>
    <cellStyle name="Currency 5 6 2 2 2 3" xfId="30189"/>
    <cellStyle name="Currency 5 6 2 2 3" xfId="14030"/>
    <cellStyle name="Currency 5 6 2 2 3 2" xfId="49248"/>
    <cellStyle name="Currency 5 6 2 2 4" xfId="40203"/>
    <cellStyle name="Currency 5 6 2 2 5" xfId="26637"/>
    <cellStyle name="Currency 5 6 2 3" xfId="6407"/>
    <cellStyle name="Currency 5 6 2 3 2" xfId="19038"/>
    <cellStyle name="Currency 5 6 2 3 2 2" xfId="54254"/>
    <cellStyle name="Currency 5 6 2 3 3" xfId="41657"/>
    <cellStyle name="Currency 5 6 2 3 4" xfId="31643"/>
    <cellStyle name="Currency 5 6 2 4" xfId="7866"/>
    <cellStyle name="Currency 5 6 2 4 2" xfId="20492"/>
    <cellStyle name="Currency 5 6 2 4 2 2" xfId="55708"/>
    <cellStyle name="Currency 5 6 2 4 3" xfId="43111"/>
    <cellStyle name="Currency 5 6 2 4 4" xfId="33097"/>
    <cellStyle name="Currency 5 6 2 5" xfId="9647"/>
    <cellStyle name="Currency 5 6 2 5 2" xfId="22268"/>
    <cellStyle name="Currency 5 6 2 5 2 2" xfId="57484"/>
    <cellStyle name="Currency 5 6 2 5 3" xfId="44887"/>
    <cellStyle name="Currency 5 6 2 5 4" xfId="34873"/>
    <cellStyle name="Currency 5 6 2 6" xfId="11441"/>
    <cellStyle name="Currency 5 6 2 6 2" xfId="24044"/>
    <cellStyle name="Currency 5 6 2 6 2 2" xfId="59260"/>
    <cellStyle name="Currency 5 6 2 6 3" xfId="46663"/>
    <cellStyle name="Currency 5 6 2 6 4" xfId="36649"/>
    <cellStyle name="Currency 5 6 2 7" xfId="15808"/>
    <cellStyle name="Currency 5 6 2 7 2" xfId="51024"/>
    <cellStyle name="Currency 5 6 2 7 3" xfId="28413"/>
    <cellStyle name="Currency 5 6 2 8" xfId="12899"/>
    <cellStyle name="Currency 5 6 2 8 2" xfId="48117"/>
    <cellStyle name="Currency 5 6 2 9" xfId="38427"/>
    <cellStyle name="Currency 5 6 3" xfId="3466"/>
    <cellStyle name="Currency 5 6 3 10" xfId="26962"/>
    <cellStyle name="Currency 5 6 3 11" xfId="61366"/>
    <cellStyle name="Currency 5 6 3 2" xfId="5262"/>
    <cellStyle name="Currency 5 6 3 2 2" xfId="17909"/>
    <cellStyle name="Currency 5 6 3 2 2 2" xfId="53125"/>
    <cellStyle name="Currency 5 6 3 2 3" xfId="40528"/>
    <cellStyle name="Currency 5 6 3 2 4" xfId="30514"/>
    <cellStyle name="Currency 5 6 3 3" xfId="6732"/>
    <cellStyle name="Currency 5 6 3 3 2" xfId="19363"/>
    <cellStyle name="Currency 5 6 3 3 2 2" xfId="54579"/>
    <cellStyle name="Currency 5 6 3 3 3" xfId="41982"/>
    <cellStyle name="Currency 5 6 3 3 4" xfId="31968"/>
    <cellStyle name="Currency 5 6 3 4" xfId="8191"/>
    <cellStyle name="Currency 5 6 3 4 2" xfId="20817"/>
    <cellStyle name="Currency 5 6 3 4 2 2" xfId="56033"/>
    <cellStyle name="Currency 5 6 3 4 3" xfId="43436"/>
    <cellStyle name="Currency 5 6 3 4 4" xfId="33422"/>
    <cellStyle name="Currency 5 6 3 5" xfId="9972"/>
    <cellStyle name="Currency 5 6 3 5 2" xfId="22593"/>
    <cellStyle name="Currency 5 6 3 5 2 2" xfId="57809"/>
    <cellStyle name="Currency 5 6 3 5 3" xfId="45212"/>
    <cellStyle name="Currency 5 6 3 5 4" xfId="35198"/>
    <cellStyle name="Currency 5 6 3 6" xfId="11766"/>
    <cellStyle name="Currency 5 6 3 6 2" xfId="24369"/>
    <cellStyle name="Currency 5 6 3 6 2 2" xfId="59585"/>
    <cellStyle name="Currency 5 6 3 6 3" xfId="46988"/>
    <cellStyle name="Currency 5 6 3 6 4" xfId="36974"/>
    <cellStyle name="Currency 5 6 3 7" xfId="16133"/>
    <cellStyle name="Currency 5 6 3 7 2" xfId="51349"/>
    <cellStyle name="Currency 5 6 3 7 3" xfId="28738"/>
    <cellStyle name="Currency 5 6 3 8" xfId="14355"/>
    <cellStyle name="Currency 5 6 3 8 2" xfId="49573"/>
    <cellStyle name="Currency 5 6 3 9" xfId="38752"/>
    <cellStyle name="Currency 5 6 4" xfId="2627"/>
    <cellStyle name="Currency 5 6 4 10" xfId="26153"/>
    <cellStyle name="Currency 5 6 4 11" xfId="60557"/>
    <cellStyle name="Currency 5 6 4 2" xfId="4453"/>
    <cellStyle name="Currency 5 6 4 2 2" xfId="17100"/>
    <cellStyle name="Currency 5 6 4 2 2 2" xfId="52316"/>
    <cellStyle name="Currency 5 6 4 2 3" xfId="39719"/>
    <cellStyle name="Currency 5 6 4 2 4" xfId="29705"/>
    <cellStyle name="Currency 5 6 4 3" xfId="5923"/>
    <cellStyle name="Currency 5 6 4 3 2" xfId="18554"/>
    <cellStyle name="Currency 5 6 4 3 2 2" xfId="53770"/>
    <cellStyle name="Currency 5 6 4 3 3" xfId="41173"/>
    <cellStyle name="Currency 5 6 4 3 4" xfId="31159"/>
    <cellStyle name="Currency 5 6 4 4" xfId="7382"/>
    <cellStyle name="Currency 5 6 4 4 2" xfId="20008"/>
    <cellStyle name="Currency 5 6 4 4 2 2" xfId="55224"/>
    <cellStyle name="Currency 5 6 4 4 3" xfId="42627"/>
    <cellStyle name="Currency 5 6 4 4 4" xfId="32613"/>
    <cellStyle name="Currency 5 6 4 5" xfId="9163"/>
    <cellStyle name="Currency 5 6 4 5 2" xfId="21784"/>
    <cellStyle name="Currency 5 6 4 5 2 2" xfId="57000"/>
    <cellStyle name="Currency 5 6 4 5 3" xfId="44403"/>
    <cellStyle name="Currency 5 6 4 5 4" xfId="34389"/>
    <cellStyle name="Currency 5 6 4 6" xfId="10957"/>
    <cellStyle name="Currency 5 6 4 6 2" xfId="23560"/>
    <cellStyle name="Currency 5 6 4 6 2 2" xfId="58776"/>
    <cellStyle name="Currency 5 6 4 6 3" xfId="46179"/>
    <cellStyle name="Currency 5 6 4 6 4" xfId="36165"/>
    <cellStyle name="Currency 5 6 4 7" xfId="15324"/>
    <cellStyle name="Currency 5 6 4 7 2" xfId="50540"/>
    <cellStyle name="Currency 5 6 4 7 3" xfId="27929"/>
    <cellStyle name="Currency 5 6 4 8" xfId="13546"/>
    <cellStyle name="Currency 5 6 4 8 2" xfId="48764"/>
    <cellStyle name="Currency 5 6 4 9" xfId="37943"/>
    <cellStyle name="Currency 5 6 5" xfId="3791"/>
    <cellStyle name="Currency 5 6 5 2" xfId="8514"/>
    <cellStyle name="Currency 5 6 5 2 2" xfId="21140"/>
    <cellStyle name="Currency 5 6 5 2 2 2" xfId="56356"/>
    <cellStyle name="Currency 5 6 5 2 3" xfId="43759"/>
    <cellStyle name="Currency 5 6 5 2 4" xfId="33745"/>
    <cellStyle name="Currency 5 6 5 3" xfId="10295"/>
    <cellStyle name="Currency 5 6 5 3 2" xfId="22916"/>
    <cellStyle name="Currency 5 6 5 3 2 2" xfId="58132"/>
    <cellStyle name="Currency 5 6 5 3 3" xfId="45535"/>
    <cellStyle name="Currency 5 6 5 3 4" xfId="35521"/>
    <cellStyle name="Currency 5 6 5 4" xfId="12091"/>
    <cellStyle name="Currency 5 6 5 4 2" xfId="24692"/>
    <cellStyle name="Currency 5 6 5 4 2 2" xfId="59908"/>
    <cellStyle name="Currency 5 6 5 4 3" xfId="47311"/>
    <cellStyle name="Currency 5 6 5 4 4" xfId="37297"/>
    <cellStyle name="Currency 5 6 5 5" xfId="16456"/>
    <cellStyle name="Currency 5 6 5 5 2" xfId="51672"/>
    <cellStyle name="Currency 5 6 5 5 3" xfId="29061"/>
    <cellStyle name="Currency 5 6 5 6" xfId="14678"/>
    <cellStyle name="Currency 5 6 5 6 2" xfId="49896"/>
    <cellStyle name="Currency 5 6 5 7" xfId="39075"/>
    <cellStyle name="Currency 5 6 5 8" xfId="27285"/>
    <cellStyle name="Currency 5 6 6" xfId="4131"/>
    <cellStyle name="Currency 5 6 6 2" xfId="16778"/>
    <cellStyle name="Currency 5 6 6 2 2" xfId="51994"/>
    <cellStyle name="Currency 5 6 6 2 3" xfId="29383"/>
    <cellStyle name="Currency 5 6 6 3" xfId="13224"/>
    <cellStyle name="Currency 5 6 6 3 2" xfId="48442"/>
    <cellStyle name="Currency 5 6 6 4" xfId="39397"/>
    <cellStyle name="Currency 5 6 6 5" xfId="25831"/>
    <cellStyle name="Currency 5 6 7" xfId="5601"/>
    <cellStyle name="Currency 5 6 7 2" xfId="18232"/>
    <cellStyle name="Currency 5 6 7 2 2" xfId="53448"/>
    <cellStyle name="Currency 5 6 7 3" xfId="40851"/>
    <cellStyle name="Currency 5 6 7 4" xfId="30837"/>
    <cellStyle name="Currency 5 6 8" xfId="7060"/>
    <cellStyle name="Currency 5 6 8 2" xfId="19686"/>
    <cellStyle name="Currency 5 6 8 2 2" xfId="54902"/>
    <cellStyle name="Currency 5 6 8 3" xfId="42305"/>
    <cellStyle name="Currency 5 6 8 4" xfId="32291"/>
    <cellStyle name="Currency 5 6 9" xfId="8841"/>
    <cellStyle name="Currency 5 6 9 2" xfId="21462"/>
    <cellStyle name="Currency 5 6 9 2 2" xfId="56678"/>
    <cellStyle name="Currency 5 6 9 3" xfId="44081"/>
    <cellStyle name="Currency 5 6 9 4" xfId="34067"/>
    <cellStyle name="Currency 5 7" xfId="2967"/>
    <cellStyle name="Currency 5 7 10" xfId="25347"/>
    <cellStyle name="Currency 5 7 11" xfId="60882"/>
    <cellStyle name="Currency 5 7 2" xfId="4778"/>
    <cellStyle name="Currency 5 7 2 2" xfId="17425"/>
    <cellStyle name="Currency 5 7 2 2 2" xfId="52641"/>
    <cellStyle name="Currency 5 7 2 2 3" xfId="30030"/>
    <cellStyle name="Currency 5 7 2 3" xfId="13871"/>
    <cellStyle name="Currency 5 7 2 3 2" xfId="49089"/>
    <cellStyle name="Currency 5 7 2 4" xfId="40044"/>
    <cellStyle name="Currency 5 7 2 5" xfId="26478"/>
    <cellStyle name="Currency 5 7 3" xfId="6248"/>
    <cellStyle name="Currency 5 7 3 2" xfId="18879"/>
    <cellStyle name="Currency 5 7 3 2 2" xfId="54095"/>
    <cellStyle name="Currency 5 7 3 3" xfId="41498"/>
    <cellStyle name="Currency 5 7 3 4" xfId="31484"/>
    <cellStyle name="Currency 5 7 4" xfId="7707"/>
    <cellStyle name="Currency 5 7 4 2" xfId="20333"/>
    <cellStyle name="Currency 5 7 4 2 2" xfId="55549"/>
    <cellStyle name="Currency 5 7 4 3" xfId="42952"/>
    <cellStyle name="Currency 5 7 4 4" xfId="32938"/>
    <cellStyle name="Currency 5 7 5" xfId="9488"/>
    <cellStyle name="Currency 5 7 5 2" xfId="22109"/>
    <cellStyle name="Currency 5 7 5 2 2" xfId="57325"/>
    <cellStyle name="Currency 5 7 5 3" xfId="44728"/>
    <cellStyle name="Currency 5 7 5 4" xfId="34714"/>
    <cellStyle name="Currency 5 7 6" xfId="11282"/>
    <cellStyle name="Currency 5 7 6 2" xfId="23885"/>
    <cellStyle name="Currency 5 7 6 2 2" xfId="59101"/>
    <cellStyle name="Currency 5 7 6 3" xfId="46504"/>
    <cellStyle name="Currency 5 7 6 4" xfId="36490"/>
    <cellStyle name="Currency 5 7 7" xfId="15649"/>
    <cellStyle name="Currency 5 7 7 2" xfId="50865"/>
    <cellStyle name="Currency 5 7 7 3" xfId="28254"/>
    <cellStyle name="Currency 5 7 8" xfId="12740"/>
    <cellStyle name="Currency 5 7 8 2" xfId="47958"/>
    <cellStyle name="Currency 5 7 9" xfId="38268"/>
    <cellStyle name="Currency 5 8" xfId="2800"/>
    <cellStyle name="Currency 5 8 10" xfId="25192"/>
    <cellStyle name="Currency 5 8 11" xfId="60727"/>
    <cellStyle name="Currency 5 8 2" xfId="4623"/>
    <cellStyle name="Currency 5 8 2 2" xfId="17270"/>
    <cellStyle name="Currency 5 8 2 2 2" xfId="52486"/>
    <cellStyle name="Currency 5 8 2 2 3" xfId="29875"/>
    <cellStyle name="Currency 5 8 2 3" xfId="13716"/>
    <cellStyle name="Currency 5 8 2 3 2" xfId="48934"/>
    <cellStyle name="Currency 5 8 2 4" xfId="39889"/>
    <cellStyle name="Currency 5 8 2 5" xfId="26323"/>
    <cellStyle name="Currency 5 8 3" xfId="6093"/>
    <cellStyle name="Currency 5 8 3 2" xfId="18724"/>
    <cellStyle name="Currency 5 8 3 2 2" xfId="53940"/>
    <cellStyle name="Currency 5 8 3 3" xfId="41343"/>
    <cellStyle name="Currency 5 8 3 4" xfId="31329"/>
    <cellStyle name="Currency 5 8 4" xfId="7552"/>
    <cellStyle name="Currency 5 8 4 2" xfId="20178"/>
    <cellStyle name="Currency 5 8 4 2 2" xfId="55394"/>
    <cellStyle name="Currency 5 8 4 3" xfId="42797"/>
    <cellStyle name="Currency 5 8 4 4" xfId="32783"/>
    <cellStyle name="Currency 5 8 5" xfId="9333"/>
    <cellStyle name="Currency 5 8 5 2" xfId="21954"/>
    <cellStyle name="Currency 5 8 5 2 2" xfId="57170"/>
    <cellStyle name="Currency 5 8 5 3" xfId="44573"/>
    <cellStyle name="Currency 5 8 5 4" xfId="34559"/>
    <cellStyle name="Currency 5 8 6" xfId="11127"/>
    <cellStyle name="Currency 5 8 6 2" xfId="23730"/>
    <cellStyle name="Currency 5 8 6 2 2" xfId="58946"/>
    <cellStyle name="Currency 5 8 6 3" xfId="46349"/>
    <cellStyle name="Currency 5 8 6 4" xfId="36335"/>
    <cellStyle name="Currency 5 8 7" xfId="15494"/>
    <cellStyle name="Currency 5 8 7 2" xfId="50710"/>
    <cellStyle name="Currency 5 8 7 3" xfId="28099"/>
    <cellStyle name="Currency 5 8 8" xfId="12585"/>
    <cellStyle name="Currency 5 8 8 2" xfId="47803"/>
    <cellStyle name="Currency 5 8 9" xfId="38113"/>
    <cellStyle name="Currency 5 9" xfId="3314"/>
    <cellStyle name="Currency 5 9 10" xfId="26810"/>
    <cellStyle name="Currency 5 9 11" xfId="61214"/>
    <cellStyle name="Currency 5 9 2" xfId="5110"/>
    <cellStyle name="Currency 5 9 2 2" xfId="17757"/>
    <cellStyle name="Currency 5 9 2 2 2" xfId="52973"/>
    <cellStyle name="Currency 5 9 2 3" xfId="40376"/>
    <cellStyle name="Currency 5 9 2 4" xfId="30362"/>
    <cellStyle name="Currency 5 9 3" xfId="6580"/>
    <cellStyle name="Currency 5 9 3 2" xfId="19211"/>
    <cellStyle name="Currency 5 9 3 2 2" xfId="54427"/>
    <cellStyle name="Currency 5 9 3 3" xfId="41830"/>
    <cellStyle name="Currency 5 9 3 4" xfId="31816"/>
    <cellStyle name="Currency 5 9 4" xfId="8039"/>
    <cellStyle name="Currency 5 9 4 2" xfId="20665"/>
    <cellStyle name="Currency 5 9 4 2 2" xfId="55881"/>
    <cellStyle name="Currency 5 9 4 3" xfId="43284"/>
    <cellStyle name="Currency 5 9 4 4" xfId="33270"/>
    <cellStyle name="Currency 5 9 5" xfId="9820"/>
    <cellStyle name="Currency 5 9 5 2" xfId="22441"/>
    <cellStyle name="Currency 5 9 5 2 2" xfId="57657"/>
    <cellStyle name="Currency 5 9 5 3" xfId="45060"/>
    <cellStyle name="Currency 5 9 5 4" xfId="35046"/>
    <cellStyle name="Currency 5 9 6" xfId="11614"/>
    <cellStyle name="Currency 5 9 6 2" xfId="24217"/>
    <cellStyle name="Currency 5 9 6 2 2" xfId="59433"/>
    <cellStyle name="Currency 5 9 6 3" xfId="46836"/>
    <cellStyle name="Currency 5 9 6 4" xfId="36822"/>
    <cellStyle name="Currency 5 9 7" xfId="15981"/>
    <cellStyle name="Currency 5 9 7 2" xfId="51197"/>
    <cellStyle name="Currency 5 9 7 3" xfId="28586"/>
    <cellStyle name="Currency 5 9 8" xfId="14203"/>
    <cellStyle name="Currency 5 9 8 2" xfId="49421"/>
    <cellStyle name="Currency 5 9 9" xfId="38600"/>
    <cellStyle name="Currency 6" xfId="514"/>
    <cellStyle name="Currency 6 2" xfId="515"/>
    <cellStyle name="Currency 6 2 2" xfId="516"/>
    <cellStyle name="Currency 6 2 2 2" xfId="1726"/>
    <cellStyle name="Currency 6 2 3" xfId="517"/>
    <cellStyle name="Currency 6 2 3 2" xfId="518"/>
    <cellStyle name="Currency 6 2 3 2 2" xfId="1728"/>
    <cellStyle name="Currency 6 2 3 3" xfId="519"/>
    <cellStyle name="Currency 6 2 3 3 2" xfId="520"/>
    <cellStyle name="Currency 6 2 3 3 2 2" xfId="1730"/>
    <cellStyle name="Currency 6 2 3 3 3" xfId="1729"/>
    <cellStyle name="Currency 6 2 3 4" xfId="1727"/>
    <cellStyle name="Currency 6 2 4" xfId="1725"/>
    <cellStyle name="Currency 6 3" xfId="521"/>
    <cellStyle name="Currency 6 3 2" xfId="1731"/>
    <cellStyle name="Currency 6 4" xfId="522"/>
    <cellStyle name="Currency 6 4 2" xfId="523"/>
    <cellStyle name="Currency 6 4 2 2" xfId="1733"/>
    <cellStyle name="Currency 6 4 3" xfId="524"/>
    <cellStyle name="Currency 6 4 3 2" xfId="525"/>
    <cellStyle name="Currency 6 4 3 2 2" xfId="1735"/>
    <cellStyle name="Currency 6 4 3 3" xfId="1734"/>
    <cellStyle name="Currency 6 4 4" xfId="1732"/>
    <cellStyle name="Currency 6 5" xfId="1724"/>
    <cellStyle name="Currency 7" xfId="526"/>
    <cellStyle name="Currency 7 2" xfId="527"/>
    <cellStyle name="Currency 7 2 2" xfId="1737"/>
    <cellStyle name="Currency 7 3" xfId="1736"/>
    <cellStyle name="Entry" xfId="528"/>
    <cellStyle name="heading" xfId="529"/>
    <cellStyle name="Hyperlink 2" xfId="530"/>
    <cellStyle name="Normal" xfId="0" builtinId="0"/>
    <cellStyle name="Normal 10" xfId="20"/>
    <cellStyle name="Normal 10 10" xfId="3613"/>
    <cellStyle name="Normal 10 10 2" xfId="8338"/>
    <cellStyle name="Normal 10 10 2 2" xfId="20964"/>
    <cellStyle name="Normal 10 10 2 2 2" xfId="56180"/>
    <cellStyle name="Normal 10 10 2 3" xfId="43583"/>
    <cellStyle name="Normal 10 10 2 4" xfId="33569"/>
    <cellStyle name="Normal 10 10 3" xfId="10119"/>
    <cellStyle name="Normal 10 10 3 2" xfId="22740"/>
    <cellStyle name="Normal 10 10 3 2 2" xfId="57956"/>
    <cellStyle name="Normal 10 10 3 3" xfId="45359"/>
    <cellStyle name="Normal 10 10 3 4" xfId="35345"/>
    <cellStyle name="Normal 10 10 4" xfId="11915"/>
    <cellStyle name="Normal 10 10 4 2" xfId="24516"/>
    <cellStyle name="Normal 10 10 4 2 2" xfId="59732"/>
    <cellStyle name="Normal 10 10 4 3" xfId="47135"/>
    <cellStyle name="Normal 10 10 4 4" xfId="37121"/>
    <cellStyle name="Normal 10 10 5" xfId="16280"/>
    <cellStyle name="Normal 10 10 5 2" xfId="51496"/>
    <cellStyle name="Normal 10 10 5 3" xfId="28885"/>
    <cellStyle name="Normal 10 10 6" xfId="14502"/>
    <cellStyle name="Normal 10 10 6 2" xfId="49720"/>
    <cellStyle name="Normal 10 10 7" xfId="38899"/>
    <cellStyle name="Normal 10 10 8" xfId="27109"/>
    <cellStyle name="Normal 10 11" xfId="3938"/>
    <cellStyle name="Normal 10 11 2" xfId="16602"/>
    <cellStyle name="Normal 10 11 2 2" xfId="51818"/>
    <cellStyle name="Normal 10 11 2 3" xfId="29207"/>
    <cellStyle name="Normal 10 11 3" xfId="13048"/>
    <cellStyle name="Normal 10 11 3 2" xfId="48266"/>
    <cellStyle name="Normal 10 11 4" xfId="39221"/>
    <cellStyle name="Normal 10 11 5" xfId="25655"/>
    <cellStyle name="Normal 10 12" xfId="5424"/>
    <cellStyle name="Normal 10 12 2" xfId="18056"/>
    <cellStyle name="Normal 10 12 2 2" xfId="53272"/>
    <cellStyle name="Normal 10 12 3" xfId="40675"/>
    <cellStyle name="Normal 10 12 4" xfId="30661"/>
    <cellStyle name="Normal 10 13" xfId="6880"/>
    <cellStyle name="Normal 10 13 2" xfId="19510"/>
    <cellStyle name="Normal 10 13 2 2" xfId="54726"/>
    <cellStyle name="Normal 10 13 3" xfId="42129"/>
    <cellStyle name="Normal 10 13 4" xfId="32115"/>
    <cellStyle name="Normal 10 14" xfId="8662"/>
    <cellStyle name="Normal 10 14 2" xfId="21286"/>
    <cellStyle name="Normal 10 14 2 2" xfId="56502"/>
    <cellStyle name="Normal 10 14 3" xfId="43905"/>
    <cellStyle name="Normal 10 14 4" xfId="33891"/>
    <cellStyle name="Normal 10 15" xfId="10499"/>
    <cellStyle name="Normal 10 15 2" xfId="23110"/>
    <cellStyle name="Normal 10 15 2 2" xfId="58326"/>
    <cellStyle name="Normal 10 15 3" xfId="45729"/>
    <cellStyle name="Normal 10 15 4" xfId="35715"/>
    <cellStyle name="Normal 10 16" xfId="14824"/>
    <cellStyle name="Normal 10 16 2" xfId="50042"/>
    <cellStyle name="Normal 10 16 3" xfId="27431"/>
    <cellStyle name="Normal 10 17" xfId="12238"/>
    <cellStyle name="Normal 10 17 2" xfId="47457"/>
    <cellStyle name="Normal 10 18" xfId="37443"/>
    <cellStyle name="Normal 10 19" xfId="24845"/>
    <cellStyle name="Normal 10 2" xfId="531"/>
    <cellStyle name="Normal 10 2 2" xfId="532"/>
    <cellStyle name="Normal 10 2 2 10" xfId="5452"/>
    <cellStyle name="Normal 10 2 2 10 2" xfId="18083"/>
    <cellStyle name="Normal 10 2 2 10 2 2" xfId="53299"/>
    <cellStyle name="Normal 10 2 2 10 3" xfId="40702"/>
    <cellStyle name="Normal 10 2 2 10 4" xfId="30688"/>
    <cellStyle name="Normal 10 2 2 11" xfId="6908"/>
    <cellStyle name="Normal 10 2 2 11 2" xfId="19537"/>
    <cellStyle name="Normal 10 2 2 11 2 2" xfId="54753"/>
    <cellStyle name="Normal 10 2 2 11 3" xfId="42156"/>
    <cellStyle name="Normal 10 2 2 11 4" xfId="32142"/>
    <cellStyle name="Normal 10 2 2 12" xfId="8690"/>
    <cellStyle name="Normal 10 2 2 12 2" xfId="21313"/>
    <cellStyle name="Normal 10 2 2 12 2 2" xfId="56529"/>
    <cellStyle name="Normal 10 2 2 12 3" xfId="43932"/>
    <cellStyle name="Normal 10 2 2 12 4" xfId="33918"/>
    <cellStyle name="Normal 10 2 2 13" xfId="10500"/>
    <cellStyle name="Normal 10 2 2 13 2" xfId="23111"/>
    <cellStyle name="Normal 10 2 2 13 2 2" xfId="58327"/>
    <cellStyle name="Normal 10 2 2 13 3" xfId="45730"/>
    <cellStyle name="Normal 10 2 2 13 4" xfId="35716"/>
    <cellStyle name="Normal 10 2 2 14" xfId="14852"/>
    <cellStyle name="Normal 10 2 2 14 2" xfId="50069"/>
    <cellStyle name="Normal 10 2 2 14 3" xfId="27458"/>
    <cellStyle name="Normal 10 2 2 15" xfId="12266"/>
    <cellStyle name="Normal 10 2 2 15 2" xfId="47484"/>
    <cellStyle name="Normal 10 2 2 16" xfId="37471"/>
    <cellStyle name="Normal 10 2 2 17" xfId="24873"/>
    <cellStyle name="Normal 10 2 2 18" xfId="60086"/>
    <cellStyle name="Normal 10 2 2 2" xfId="1738"/>
    <cellStyle name="Normal 10 2 2 2 10" xfId="6982"/>
    <cellStyle name="Normal 10 2 2 2 10 2" xfId="19609"/>
    <cellStyle name="Normal 10 2 2 2 10 2 2" xfId="54825"/>
    <cellStyle name="Normal 10 2 2 2 10 3" xfId="42228"/>
    <cellStyle name="Normal 10 2 2 2 10 4" xfId="32214"/>
    <cellStyle name="Normal 10 2 2 2 11" xfId="8763"/>
    <cellStyle name="Normal 10 2 2 2 11 2" xfId="21385"/>
    <cellStyle name="Normal 10 2 2 2 11 2 2" xfId="56601"/>
    <cellStyle name="Normal 10 2 2 2 11 3" xfId="44004"/>
    <cellStyle name="Normal 10 2 2 2 11 4" xfId="33990"/>
    <cellStyle name="Normal 10 2 2 2 12" xfId="10501"/>
    <cellStyle name="Normal 10 2 2 2 12 2" xfId="23112"/>
    <cellStyle name="Normal 10 2 2 2 12 2 2" xfId="58328"/>
    <cellStyle name="Normal 10 2 2 2 12 3" xfId="45731"/>
    <cellStyle name="Normal 10 2 2 2 12 4" xfId="35717"/>
    <cellStyle name="Normal 10 2 2 2 13" xfId="14924"/>
    <cellStyle name="Normal 10 2 2 2 13 2" xfId="50141"/>
    <cellStyle name="Normal 10 2 2 2 13 3" xfId="27530"/>
    <cellStyle name="Normal 10 2 2 2 14" xfId="12338"/>
    <cellStyle name="Normal 10 2 2 2 14 2" xfId="47556"/>
    <cellStyle name="Normal 10 2 2 2 15" xfId="37543"/>
    <cellStyle name="Normal 10 2 2 2 16" xfId="24945"/>
    <cellStyle name="Normal 10 2 2 2 17" xfId="60158"/>
    <cellStyle name="Normal 10 2 2 2 2" xfId="2368"/>
    <cellStyle name="Normal 10 2 2 2 2 10" xfId="10502"/>
    <cellStyle name="Normal 10 2 2 2 2 10 2" xfId="23113"/>
    <cellStyle name="Normal 10 2 2 2 2 10 2 2" xfId="58329"/>
    <cellStyle name="Normal 10 2 2 2 2 10 3" xfId="45732"/>
    <cellStyle name="Normal 10 2 2 2 2 10 4" xfId="35718"/>
    <cellStyle name="Normal 10 2 2 2 2 11" xfId="15079"/>
    <cellStyle name="Normal 10 2 2 2 2 11 2" xfId="50295"/>
    <cellStyle name="Normal 10 2 2 2 2 11 3" xfId="27684"/>
    <cellStyle name="Normal 10 2 2 2 2 12" xfId="12492"/>
    <cellStyle name="Normal 10 2 2 2 2 12 2" xfId="47710"/>
    <cellStyle name="Normal 10 2 2 2 2 13" xfId="37698"/>
    <cellStyle name="Normal 10 2 2 2 2 14" xfId="25099"/>
    <cellStyle name="Normal 10 2 2 2 2 15" xfId="60312"/>
    <cellStyle name="Normal 10 2 2 2 2 2" xfId="3214"/>
    <cellStyle name="Normal 10 2 2 2 2 2 10" xfId="25583"/>
    <cellStyle name="Normal 10 2 2 2 2 2 11" xfId="61118"/>
    <cellStyle name="Normal 10 2 2 2 2 2 2" xfId="5014"/>
    <cellStyle name="Normal 10 2 2 2 2 2 2 2" xfId="17661"/>
    <cellStyle name="Normal 10 2 2 2 2 2 2 2 2" xfId="52877"/>
    <cellStyle name="Normal 10 2 2 2 2 2 2 2 3" xfId="30266"/>
    <cellStyle name="Normal 10 2 2 2 2 2 2 3" xfId="14107"/>
    <cellStyle name="Normal 10 2 2 2 2 2 2 3 2" xfId="49325"/>
    <cellStyle name="Normal 10 2 2 2 2 2 2 4" xfId="40280"/>
    <cellStyle name="Normal 10 2 2 2 2 2 2 5" xfId="26714"/>
    <cellStyle name="Normal 10 2 2 2 2 2 3" xfId="6484"/>
    <cellStyle name="Normal 10 2 2 2 2 2 3 2" xfId="19115"/>
    <cellStyle name="Normal 10 2 2 2 2 2 3 2 2" xfId="54331"/>
    <cellStyle name="Normal 10 2 2 2 2 2 3 3" xfId="41734"/>
    <cellStyle name="Normal 10 2 2 2 2 2 3 4" xfId="31720"/>
    <cellStyle name="Normal 10 2 2 2 2 2 4" xfId="7943"/>
    <cellStyle name="Normal 10 2 2 2 2 2 4 2" xfId="20569"/>
    <cellStyle name="Normal 10 2 2 2 2 2 4 2 2" xfId="55785"/>
    <cellStyle name="Normal 10 2 2 2 2 2 4 3" xfId="43188"/>
    <cellStyle name="Normal 10 2 2 2 2 2 4 4" xfId="33174"/>
    <cellStyle name="Normal 10 2 2 2 2 2 5" xfId="9724"/>
    <cellStyle name="Normal 10 2 2 2 2 2 5 2" xfId="22345"/>
    <cellStyle name="Normal 10 2 2 2 2 2 5 2 2" xfId="57561"/>
    <cellStyle name="Normal 10 2 2 2 2 2 5 3" xfId="44964"/>
    <cellStyle name="Normal 10 2 2 2 2 2 5 4" xfId="34950"/>
    <cellStyle name="Normal 10 2 2 2 2 2 6" xfId="11518"/>
    <cellStyle name="Normal 10 2 2 2 2 2 6 2" xfId="24121"/>
    <cellStyle name="Normal 10 2 2 2 2 2 6 2 2" xfId="59337"/>
    <cellStyle name="Normal 10 2 2 2 2 2 6 3" xfId="46740"/>
    <cellStyle name="Normal 10 2 2 2 2 2 6 4" xfId="36726"/>
    <cellStyle name="Normal 10 2 2 2 2 2 7" xfId="15885"/>
    <cellStyle name="Normal 10 2 2 2 2 2 7 2" xfId="51101"/>
    <cellStyle name="Normal 10 2 2 2 2 2 7 3" xfId="28490"/>
    <cellStyle name="Normal 10 2 2 2 2 2 8" xfId="12976"/>
    <cellStyle name="Normal 10 2 2 2 2 2 8 2" xfId="48194"/>
    <cellStyle name="Normal 10 2 2 2 2 2 9" xfId="38504"/>
    <cellStyle name="Normal 10 2 2 2 2 3" xfId="3543"/>
    <cellStyle name="Normal 10 2 2 2 2 3 10" xfId="27039"/>
    <cellStyle name="Normal 10 2 2 2 2 3 11" xfId="61443"/>
    <cellStyle name="Normal 10 2 2 2 2 3 2" xfId="5339"/>
    <cellStyle name="Normal 10 2 2 2 2 3 2 2" xfId="17986"/>
    <cellStyle name="Normal 10 2 2 2 2 3 2 2 2" xfId="53202"/>
    <cellStyle name="Normal 10 2 2 2 2 3 2 3" xfId="40605"/>
    <cellStyle name="Normal 10 2 2 2 2 3 2 4" xfId="30591"/>
    <cellStyle name="Normal 10 2 2 2 2 3 3" xfId="6809"/>
    <cellStyle name="Normal 10 2 2 2 2 3 3 2" xfId="19440"/>
    <cellStyle name="Normal 10 2 2 2 2 3 3 2 2" xfId="54656"/>
    <cellStyle name="Normal 10 2 2 2 2 3 3 3" xfId="42059"/>
    <cellStyle name="Normal 10 2 2 2 2 3 3 4" xfId="32045"/>
    <cellStyle name="Normal 10 2 2 2 2 3 4" xfId="8268"/>
    <cellStyle name="Normal 10 2 2 2 2 3 4 2" xfId="20894"/>
    <cellStyle name="Normal 10 2 2 2 2 3 4 2 2" xfId="56110"/>
    <cellStyle name="Normal 10 2 2 2 2 3 4 3" xfId="43513"/>
    <cellStyle name="Normal 10 2 2 2 2 3 4 4" xfId="33499"/>
    <cellStyle name="Normal 10 2 2 2 2 3 5" xfId="10049"/>
    <cellStyle name="Normal 10 2 2 2 2 3 5 2" xfId="22670"/>
    <cellStyle name="Normal 10 2 2 2 2 3 5 2 2" xfId="57886"/>
    <cellStyle name="Normal 10 2 2 2 2 3 5 3" xfId="45289"/>
    <cellStyle name="Normal 10 2 2 2 2 3 5 4" xfId="35275"/>
    <cellStyle name="Normal 10 2 2 2 2 3 6" xfId="11843"/>
    <cellStyle name="Normal 10 2 2 2 2 3 6 2" xfId="24446"/>
    <cellStyle name="Normal 10 2 2 2 2 3 6 2 2" xfId="59662"/>
    <cellStyle name="Normal 10 2 2 2 2 3 6 3" xfId="47065"/>
    <cellStyle name="Normal 10 2 2 2 2 3 6 4" xfId="37051"/>
    <cellStyle name="Normal 10 2 2 2 2 3 7" xfId="16210"/>
    <cellStyle name="Normal 10 2 2 2 2 3 7 2" xfId="51426"/>
    <cellStyle name="Normal 10 2 2 2 2 3 7 3" xfId="28815"/>
    <cellStyle name="Normal 10 2 2 2 2 3 8" xfId="14432"/>
    <cellStyle name="Normal 10 2 2 2 2 3 8 2" xfId="49650"/>
    <cellStyle name="Normal 10 2 2 2 2 3 9" xfId="38829"/>
    <cellStyle name="Normal 10 2 2 2 2 4" xfId="2704"/>
    <cellStyle name="Normal 10 2 2 2 2 4 10" xfId="26230"/>
    <cellStyle name="Normal 10 2 2 2 2 4 11" xfId="60634"/>
    <cellStyle name="Normal 10 2 2 2 2 4 2" xfId="4530"/>
    <cellStyle name="Normal 10 2 2 2 2 4 2 2" xfId="17177"/>
    <cellStyle name="Normal 10 2 2 2 2 4 2 2 2" xfId="52393"/>
    <cellStyle name="Normal 10 2 2 2 2 4 2 3" xfId="39796"/>
    <cellStyle name="Normal 10 2 2 2 2 4 2 4" xfId="29782"/>
    <cellStyle name="Normal 10 2 2 2 2 4 3" xfId="6000"/>
    <cellStyle name="Normal 10 2 2 2 2 4 3 2" xfId="18631"/>
    <cellStyle name="Normal 10 2 2 2 2 4 3 2 2" xfId="53847"/>
    <cellStyle name="Normal 10 2 2 2 2 4 3 3" xfId="41250"/>
    <cellStyle name="Normal 10 2 2 2 2 4 3 4" xfId="31236"/>
    <cellStyle name="Normal 10 2 2 2 2 4 4" xfId="7459"/>
    <cellStyle name="Normal 10 2 2 2 2 4 4 2" xfId="20085"/>
    <cellStyle name="Normal 10 2 2 2 2 4 4 2 2" xfId="55301"/>
    <cellStyle name="Normal 10 2 2 2 2 4 4 3" xfId="42704"/>
    <cellStyle name="Normal 10 2 2 2 2 4 4 4" xfId="32690"/>
    <cellStyle name="Normal 10 2 2 2 2 4 5" xfId="9240"/>
    <cellStyle name="Normal 10 2 2 2 2 4 5 2" xfId="21861"/>
    <cellStyle name="Normal 10 2 2 2 2 4 5 2 2" xfId="57077"/>
    <cellStyle name="Normal 10 2 2 2 2 4 5 3" xfId="44480"/>
    <cellStyle name="Normal 10 2 2 2 2 4 5 4" xfId="34466"/>
    <cellStyle name="Normal 10 2 2 2 2 4 6" xfId="11034"/>
    <cellStyle name="Normal 10 2 2 2 2 4 6 2" xfId="23637"/>
    <cellStyle name="Normal 10 2 2 2 2 4 6 2 2" xfId="58853"/>
    <cellStyle name="Normal 10 2 2 2 2 4 6 3" xfId="46256"/>
    <cellStyle name="Normal 10 2 2 2 2 4 6 4" xfId="36242"/>
    <cellStyle name="Normal 10 2 2 2 2 4 7" xfId="15401"/>
    <cellStyle name="Normal 10 2 2 2 2 4 7 2" xfId="50617"/>
    <cellStyle name="Normal 10 2 2 2 2 4 7 3" xfId="28006"/>
    <cellStyle name="Normal 10 2 2 2 2 4 8" xfId="13623"/>
    <cellStyle name="Normal 10 2 2 2 2 4 8 2" xfId="48841"/>
    <cellStyle name="Normal 10 2 2 2 2 4 9" xfId="38020"/>
    <cellStyle name="Normal 10 2 2 2 2 5" xfId="3868"/>
    <cellStyle name="Normal 10 2 2 2 2 5 2" xfId="8591"/>
    <cellStyle name="Normal 10 2 2 2 2 5 2 2" xfId="21217"/>
    <cellStyle name="Normal 10 2 2 2 2 5 2 2 2" xfId="56433"/>
    <cellStyle name="Normal 10 2 2 2 2 5 2 3" xfId="43836"/>
    <cellStyle name="Normal 10 2 2 2 2 5 2 4" xfId="33822"/>
    <cellStyle name="Normal 10 2 2 2 2 5 3" xfId="10372"/>
    <cellStyle name="Normal 10 2 2 2 2 5 3 2" xfId="22993"/>
    <cellStyle name="Normal 10 2 2 2 2 5 3 2 2" xfId="58209"/>
    <cellStyle name="Normal 10 2 2 2 2 5 3 3" xfId="45612"/>
    <cellStyle name="Normal 10 2 2 2 2 5 3 4" xfId="35598"/>
    <cellStyle name="Normal 10 2 2 2 2 5 4" xfId="12168"/>
    <cellStyle name="Normal 10 2 2 2 2 5 4 2" xfId="24769"/>
    <cellStyle name="Normal 10 2 2 2 2 5 4 2 2" xfId="59985"/>
    <cellStyle name="Normal 10 2 2 2 2 5 4 3" xfId="47388"/>
    <cellStyle name="Normal 10 2 2 2 2 5 4 4" xfId="37374"/>
    <cellStyle name="Normal 10 2 2 2 2 5 5" xfId="16533"/>
    <cellStyle name="Normal 10 2 2 2 2 5 5 2" xfId="51749"/>
    <cellStyle name="Normal 10 2 2 2 2 5 5 3" xfId="29138"/>
    <cellStyle name="Normal 10 2 2 2 2 5 6" xfId="14755"/>
    <cellStyle name="Normal 10 2 2 2 2 5 6 2" xfId="49973"/>
    <cellStyle name="Normal 10 2 2 2 2 5 7" xfId="39152"/>
    <cellStyle name="Normal 10 2 2 2 2 5 8" xfId="27362"/>
    <cellStyle name="Normal 10 2 2 2 2 6" xfId="4208"/>
    <cellStyle name="Normal 10 2 2 2 2 6 2" xfId="16855"/>
    <cellStyle name="Normal 10 2 2 2 2 6 2 2" xfId="52071"/>
    <cellStyle name="Normal 10 2 2 2 2 6 2 3" xfId="29460"/>
    <cellStyle name="Normal 10 2 2 2 2 6 3" xfId="13301"/>
    <cellStyle name="Normal 10 2 2 2 2 6 3 2" xfId="48519"/>
    <cellStyle name="Normal 10 2 2 2 2 6 4" xfId="39474"/>
    <cellStyle name="Normal 10 2 2 2 2 6 5" xfId="25908"/>
    <cellStyle name="Normal 10 2 2 2 2 7" xfId="5678"/>
    <cellStyle name="Normal 10 2 2 2 2 7 2" xfId="18309"/>
    <cellStyle name="Normal 10 2 2 2 2 7 2 2" xfId="53525"/>
    <cellStyle name="Normal 10 2 2 2 2 7 3" xfId="40928"/>
    <cellStyle name="Normal 10 2 2 2 2 7 4" xfId="30914"/>
    <cellStyle name="Normal 10 2 2 2 2 8" xfId="7137"/>
    <cellStyle name="Normal 10 2 2 2 2 8 2" xfId="19763"/>
    <cellStyle name="Normal 10 2 2 2 2 8 2 2" xfId="54979"/>
    <cellStyle name="Normal 10 2 2 2 2 8 3" xfId="42382"/>
    <cellStyle name="Normal 10 2 2 2 2 8 4" xfId="32368"/>
    <cellStyle name="Normal 10 2 2 2 2 9" xfId="8918"/>
    <cellStyle name="Normal 10 2 2 2 2 9 2" xfId="21539"/>
    <cellStyle name="Normal 10 2 2 2 2 9 2 2" xfId="56755"/>
    <cellStyle name="Normal 10 2 2 2 2 9 3" xfId="44158"/>
    <cellStyle name="Normal 10 2 2 2 2 9 4" xfId="34144"/>
    <cellStyle name="Normal 10 2 2 2 3" xfId="3054"/>
    <cellStyle name="Normal 10 2 2 2 3 10" xfId="25426"/>
    <cellStyle name="Normal 10 2 2 2 3 11" xfId="60961"/>
    <cellStyle name="Normal 10 2 2 2 3 2" xfId="4857"/>
    <cellStyle name="Normal 10 2 2 2 3 2 2" xfId="17504"/>
    <cellStyle name="Normal 10 2 2 2 3 2 2 2" xfId="52720"/>
    <cellStyle name="Normal 10 2 2 2 3 2 2 3" xfId="30109"/>
    <cellStyle name="Normal 10 2 2 2 3 2 3" xfId="13950"/>
    <cellStyle name="Normal 10 2 2 2 3 2 3 2" xfId="49168"/>
    <cellStyle name="Normal 10 2 2 2 3 2 4" xfId="40123"/>
    <cellStyle name="Normal 10 2 2 2 3 2 5" xfId="26557"/>
    <cellStyle name="Normal 10 2 2 2 3 3" xfId="6327"/>
    <cellStyle name="Normal 10 2 2 2 3 3 2" xfId="18958"/>
    <cellStyle name="Normal 10 2 2 2 3 3 2 2" xfId="54174"/>
    <cellStyle name="Normal 10 2 2 2 3 3 3" xfId="41577"/>
    <cellStyle name="Normal 10 2 2 2 3 3 4" xfId="31563"/>
    <cellStyle name="Normal 10 2 2 2 3 4" xfId="7786"/>
    <cellStyle name="Normal 10 2 2 2 3 4 2" xfId="20412"/>
    <cellStyle name="Normal 10 2 2 2 3 4 2 2" xfId="55628"/>
    <cellStyle name="Normal 10 2 2 2 3 4 3" xfId="43031"/>
    <cellStyle name="Normal 10 2 2 2 3 4 4" xfId="33017"/>
    <cellStyle name="Normal 10 2 2 2 3 5" xfId="9567"/>
    <cellStyle name="Normal 10 2 2 2 3 5 2" xfId="22188"/>
    <cellStyle name="Normal 10 2 2 2 3 5 2 2" xfId="57404"/>
    <cellStyle name="Normal 10 2 2 2 3 5 3" xfId="44807"/>
    <cellStyle name="Normal 10 2 2 2 3 5 4" xfId="34793"/>
    <cellStyle name="Normal 10 2 2 2 3 6" xfId="11361"/>
    <cellStyle name="Normal 10 2 2 2 3 6 2" xfId="23964"/>
    <cellStyle name="Normal 10 2 2 2 3 6 2 2" xfId="59180"/>
    <cellStyle name="Normal 10 2 2 2 3 6 3" xfId="46583"/>
    <cellStyle name="Normal 10 2 2 2 3 6 4" xfId="36569"/>
    <cellStyle name="Normal 10 2 2 2 3 7" xfId="15728"/>
    <cellStyle name="Normal 10 2 2 2 3 7 2" xfId="50944"/>
    <cellStyle name="Normal 10 2 2 2 3 7 3" xfId="28333"/>
    <cellStyle name="Normal 10 2 2 2 3 8" xfId="12819"/>
    <cellStyle name="Normal 10 2 2 2 3 8 2" xfId="48037"/>
    <cellStyle name="Normal 10 2 2 2 3 9" xfId="38347"/>
    <cellStyle name="Normal 10 2 2 2 4" xfId="2880"/>
    <cellStyle name="Normal 10 2 2 2 4 10" xfId="25267"/>
    <cellStyle name="Normal 10 2 2 2 4 11" xfId="60802"/>
    <cellStyle name="Normal 10 2 2 2 4 2" xfId="4698"/>
    <cellStyle name="Normal 10 2 2 2 4 2 2" xfId="17345"/>
    <cellStyle name="Normal 10 2 2 2 4 2 2 2" xfId="52561"/>
    <cellStyle name="Normal 10 2 2 2 4 2 2 3" xfId="29950"/>
    <cellStyle name="Normal 10 2 2 2 4 2 3" xfId="13791"/>
    <cellStyle name="Normal 10 2 2 2 4 2 3 2" xfId="49009"/>
    <cellStyle name="Normal 10 2 2 2 4 2 4" xfId="39964"/>
    <cellStyle name="Normal 10 2 2 2 4 2 5" xfId="26398"/>
    <cellStyle name="Normal 10 2 2 2 4 3" xfId="6168"/>
    <cellStyle name="Normal 10 2 2 2 4 3 2" xfId="18799"/>
    <cellStyle name="Normal 10 2 2 2 4 3 2 2" xfId="54015"/>
    <cellStyle name="Normal 10 2 2 2 4 3 3" xfId="41418"/>
    <cellStyle name="Normal 10 2 2 2 4 3 4" xfId="31404"/>
    <cellStyle name="Normal 10 2 2 2 4 4" xfId="7627"/>
    <cellStyle name="Normal 10 2 2 2 4 4 2" xfId="20253"/>
    <cellStyle name="Normal 10 2 2 2 4 4 2 2" xfId="55469"/>
    <cellStyle name="Normal 10 2 2 2 4 4 3" xfId="42872"/>
    <cellStyle name="Normal 10 2 2 2 4 4 4" xfId="32858"/>
    <cellStyle name="Normal 10 2 2 2 4 5" xfId="9408"/>
    <cellStyle name="Normal 10 2 2 2 4 5 2" xfId="22029"/>
    <cellStyle name="Normal 10 2 2 2 4 5 2 2" xfId="57245"/>
    <cellStyle name="Normal 10 2 2 2 4 5 3" xfId="44648"/>
    <cellStyle name="Normal 10 2 2 2 4 5 4" xfId="34634"/>
    <cellStyle name="Normal 10 2 2 2 4 6" xfId="11202"/>
    <cellStyle name="Normal 10 2 2 2 4 6 2" xfId="23805"/>
    <cellStyle name="Normal 10 2 2 2 4 6 2 2" xfId="59021"/>
    <cellStyle name="Normal 10 2 2 2 4 6 3" xfId="46424"/>
    <cellStyle name="Normal 10 2 2 2 4 6 4" xfId="36410"/>
    <cellStyle name="Normal 10 2 2 2 4 7" xfId="15569"/>
    <cellStyle name="Normal 10 2 2 2 4 7 2" xfId="50785"/>
    <cellStyle name="Normal 10 2 2 2 4 7 3" xfId="28174"/>
    <cellStyle name="Normal 10 2 2 2 4 8" xfId="12660"/>
    <cellStyle name="Normal 10 2 2 2 4 8 2" xfId="47878"/>
    <cellStyle name="Normal 10 2 2 2 4 9" xfId="38188"/>
    <cellStyle name="Normal 10 2 2 2 5" xfId="3389"/>
    <cellStyle name="Normal 10 2 2 2 5 10" xfId="26885"/>
    <cellStyle name="Normal 10 2 2 2 5 11" xfId="61289"/>
    <cellStyle name="Normal 10 2 2 2 5 2" xfId="5185"/>
    <cellStyle name="Normal 10 2 2 2 5 2 2" xfId="17832"/>
    <cellStyle name="Normal 10 2 2 2 5 2 2 2" xfId="53048"/>
    <cellStyle name="Normal 10 2 2 2 5 2 3" xfId="40451"/>
    <cellStyle name="Normal 10 2 2 2 5 2 4" xfId="30437"/>
    <cellStyle name="Normal 10 2 2 2 5 3" xfId="6655"/>
    <cellStyle name="Normal 10 2 2 2 5 3 2" xfId="19286"/>
    <cellStyle name="Normal 10 2 2 2 5 3 2 2" xfId="54502"/>
    <cellStyle name="Normal 10 2 2 2 5 3 3" xfId="41905"/>
    <cellStyle name="Normal 10 2 2 2 5 3 4" xfId="31891"/>
    <cellStyle name="Normal 10 2 2 2 5 4" xfId="8114"/>
    <cellStyle name="Normal 10 2 2 2 5 4 2" xfId="20740"/>
    <cellStyle name="Normal 10 2 2 2 5 4 2 2" xfId="55956"/>
    <cellStyle name="Normal 10 2 2 2 5 4 3" xfId="43359"/>
    <cellStyle name="Normal 10 2 2 2 5 4 4" xfId="33345"/>
    <cellStyle name="Normal 10 2 2 2 5 5" xfId="9895"/>
    <cellStyle name="Normal 10 2 2 2 5 5 2" xfId="22516"/>
    <cellStyle name="Normal 10 2 2 2 5 5 2 2" xfId="57732"/>
    <cellStyle name="Normal 10 2 2 2 5 5 3" xfId="45135"/>
    <cellStyle name="Normal 10 2 2 2 5 5 4" xfId="35121"/>
    <cellStyle name="Normal 10 2 2 2 5 6" xfId="11689"/>
    <cellStyle name="Normal 10 2 2 2 5 6 2" xfId="24292"/>
    <cellStyle name="Normal 10 2 2 2 5 6 2 2" xfId="59508"/>
    <cellStyle name="Normal 10 2 2 2 5 6 3" xfId="46911"/>
    <cellStyle name="Normal 10 2 2 2 5 6 4" xfId="36897"/>
    <cellStyle name="Normal 10 2 2 2 5 7" xfId="16056"/>
    <cellStyle name="Normal 10 2 2 2 5 7 2" xfId="51272"/>
    <cellStyle name="Normal 10 2 2 2 5 7 3" xfId="28661"/>
    <cellStyle name="Normal 10 2 2 2 5 8" xfId="14278"/>
    <cellStyle name="Normal 10 2 2 2 5 8 2" xfId="49496"/>
    <cellStyle name="Normal 10 2 2 2 5 9" xfId="38675"/>
    <cellStyle name="Normal 10 2 2 2 6" xfId="2549"/>
    <cellStyle name="Normal 10 2 2 2 6 10" xfId="26076"/>
    <cellStyle name="Normal 10 2 2 2 6 11" xfId="60480"/>
    <cellStyle name="Normal 10 2 2 2 6 2" xfId="4376"/>
    <cellStyle name="Normal 10 2 2 2 6 2 2" xfId="17023"/>
    <cellStyle name="Normal 10 2 2 2 6 2 2 2" xfId="52239"/>
    <cellStyle name="Normal 10 2 2 2 6 2 3" xfId="39642"/>
    <cellStyle name="Normal 10 2 2 2 6 2 4" xfId="29628"/>
    <cellStyle name="Normal 10 2 2 2 6 3" xfId="5846"/>
    <cellStyle name="Normal 10 2 2 2 6 3 2" xfId="18477"/>
    <cellStyle name="Normal 10 2 2 2 6 3 2 2" xfId="53693"/>
    <cellStyle name="Normal 10 2 2 2 6 3 3" xfId="41096"/>
    <cellStyle name="Normal 10 2 2 2 6 3 4" xfId="31082"/>
    <cellStyle name="Normal 10 2 2 2 6 4" xfId="7305"/>
    <cellStyle name="Normal 10 2 2 2 6 4 2" xfId="19931"/>
    <cellStyle name="Normal 10 2 2 2 6 4 2 2" xfId="55147"/>
    <cellStyle name="Normal 10 2 2 2 6 4 3" xfId="42550"/>
    <cellStyle name="Normal 10 2 2 2 6 4 4" xfId="32536"/>
    <cellStyle name="Normal 10 2 2 2 6 5" xfId="9086"/>
    <cellStyle name="Normal 10 2 2 2 6 5 2" xfId="21707"/>
    <cellStyle name="Normal 10 2 2 2 6 5 2 2" xfId="56923"/>
    <cellStyle name="Normal 10 2 2 2 6 5 3" xfId="44326"/>
    <cellStyle name="Normal 10 2 2 2 6 5 4" xfId="34312"/>
    <cellStyle name="Normal 10 2 2 2 6 6" xfId="10880"/>
    <cellStyle name="Normal 10 2 2 2 6 6 2" xfId="23483"/>
    <cellStyle name="Normal 10 2 2 2 6 6 2 2" xfId="58699"/>
    <cellStyle name="Normal 10 2 2 2 6 6 3" xfId="46102"/>
    <cellStyle name="Normal 10 2 2 2 6 6 4" xfId="36088"/>
    <cellStyle name="Normal 10 2 2 2 6 7" xfId="15247"/>
    <cellStyle name="Normal 10 2 2 2 6 7 2" xfId="50463"/>
    <cellStyle name="Normal 10 2 2 2 6 7 3" xfId="27852"/>
    <cellStyle name="Normal 10 2 2 2 6 8" xfId="13469"/>
    <cellStyle name="Normal 10 2 2 2 6 8 2" xfId="48687"/>
    <cellStyle name="Normal 10 2 2 2 6 9" xfId="37866"/>
    <cellStyle name="Normal 10 2 2 2 7" xfId="3713"/>
    <cellStyle name="Normal 10 2 2 2 7 2" xfId="8437"/>
    <cellStyle name="Normal 10 2 2 2 7 2 2" xfId="21063"/>
    <cellStyle name="Normal 10 2 2 2 7 2 2 2" xfId="56279"/>
    <cellStyle name="Normal 10 2 2 2 7 2 3" xfId="43682"/>
    <cellStyle name="Normal 10 2 2 2 7 2 4" xfId="33668"/>
    <cellStyle name="Normal 10 2 2 2 7 3" xfId="10218"/>
    <cellStyle name="Normal 10 2 2 2 7 3 2" xfId="22839"/>
    <cellStyle name="Normal 10 2 2 2 7 3 2 2" xfId="58055"/>
    <cellStyle name="Normal 10 2 2 2 7 3 3" xfId="45458"/>
    <cellStyle name="Normal 10 2 2 2 7 3 4" xfId="35444"/>
    <cellStyle name="Normal 10 2 2 2 7 4" xfId="12014"/>
    <cellStyle name="Normal 10 2 2 2 7 4 2" xfId="24615"/>
    <cellStyle name="Normal 10 2 2 2 7 4 2 2" xfId="59831"/>
    <cellStyle name="Normal 10 2 2 2 7 4 3" xfId="47234"/>
    <cellStyle name="Normal 10 2 2 2 7 4 4" xfId="37220"/>
    <cellStyle name="Normal 10 2 2 2 7 5" xfId="16379"/>
    <cellStyle name="Normal 10 2 2 2 7 5 2" xfId="51595"/>
    <cellStyle name="Normal 10 2 2 2 7 5 3" xfId="28984"/>
    <cellStyle name="Normal 10 2 2 2 7 6" xfId="14601"/>
    <cellStyle name="Normal 10 2 2 2 7 6 2" xfId="49819"/>
    <cellStyle name="Normal 10 2 2 2 7 7" xfId="38998"/>
    <cellStyle name="Normal 10 2 2 2 7 8" xfId="27208"/>
    <cellStyle name="Normal 10 2 2 2 8" xfId="4051"/>
    <cellStyle name="Normal 10 2 2 2 8 2" xfId="16701"/>
    <cellStyle name="Normal 10 2 2 2 8 2 2" xfId="51917"/>
    <cellStyle name="Normal 10 2 2 2 8 2 3" xfId="29306"/>
    <cellStyle name="Normal 10 2 2 2 8 3" xfId="13147"/>
    <cellStyle name="Normal 10 2 2 2 8 3 2" xfId="48365"/>
    <cellStyle name="Normal 10 2 2 2 8 4" xfId="39320"/>
    <cellStyle name="Normal 10 2 2 2 8 5" xfId="25754"/>
    <cellStyle name="Normal 10 2 2 2 9" xfId="5524"/>
    <cellStyle name="Normal 10 2 2 2 9 2" xfId="18155"/>
    <cellStyle name="Normal 10 2 2 2 9 2 2" xfId="53371"/>
    <cellStyle name="Normal 10 2 2 2 9 3" xfId="40774"/>
    <cellStyle name="Normal 10 2 2 2 9 4" xfId="30760"/>
    <cellStyle name="Normal 10 2 2 3" xfId="2289"/>
    <cellStyle name="Normal 10 2 2 3 10" xfId="10503"/>
    <cellStyle name="Normal 10 2 2 3 10 2" xfId="23114"/>
    <cellStyle name="Normal 10 2 2 3 10 2 2" xfId="58330"/>
    <cellStyle name="Normal 10 2 2 3 10 3" xfId="45733"/>
    <cellStyle name="Normal 10 2 2 3 10 4" xfId="35719"/>
    <cellStyle name="Normal 10 2 2 3 11" xfId="15005"/>
    <cellStyle name="Normal 10 2 2 3 11 2" xfId="50221"/>
    <cellStyle name="Normal 10 2 2 3 11 3" xfId="27610"/>
    <cellStyle name="Normal 10 2 2 3 12" xfId="12418"/>
    <cellStyle name="Normal 10 2 2 3 12 2" xfId="47636"/>
    <cellStyle name="Normal 10 2 2 3 13" xfId="37624"/>
    <cellStyle name="Normal 10 2 2 3 14" xfId="25025"/>
    <cellStyle name="Normal 10 2 2 3 15" xfId="60238"/>
    <cellStyle name="Normal 10 2 2 3 2" xfId="3140"/>
    <cellStyle name="Normal 10 2 2 3 2 10" xfId="25509"/>
    <cellStyle name="Normal 10 2 2 3 2 11" xfId="61044"/>
    <cellStyle name="Normal 10 2 2 3 2 2" xfId="4940"/>
    <cellStyle name="Normal 10 2 2 3 2 2 2" xfId="17587"/>
    <cellStyle name="Normal 10 2 2 3 2 2 2 2" xfId="52803"/>
    <cellStyle name="Normal 10 2 2 3 2 2 2 3" xfId="30192"/>
    <cellStyle name="Normal 10 2 2 3 2 2 3" xfId="14033"/>
    <cellStyle name="Normal 10 2 2 3 2 2 3 2" xfId="49251"/>
    <cellStyle name="Normal 10 2 2 3 2 2 4" xfId="40206"/>
    <cellStyle name="Normal 10 2 2 3 2 2 5" xfId="26640"/>
    <cellStyle name="Normal 10 2 2 3 2 3" xfId="6410"/>
    <cellStyle name="Normal 10 2 2 3 2 3 2" xfId="19041"/>
    <cellStyle name="Normal 10 2 2 3 2 3 2 2" xfId="54257"/>
    <cellStyle name="Normal 10 2 2 3 2 3 3" xfId="41660"/>
    <cellStyle name="Normal 10 2 2 3 2 3 4" xfId="31646"/>
    <cellStyle name="Normal 10 2 2 3 2 4" xfId="7869"/>
    <cellStyle name="Normal 10 2 2 3 2 4 2" xfId="20495"/>
    <cellStyle name="Normal 10 2 2 3 2 4 2 2" xfId="55711"/>
    <cellStyle name="Normal 10 2 2 3 2 4 3" xfId="43114"/>
    <cellStyle name="Normal 10 2 2 3 2 4 4" xfId="33100"/>
    <cellStyle name="Normal 10 2 2 3 2 5" xfId="9650"/>
    <cellStyle name="Normal 10 2 2 3 2 5 2" xfId="22271"/>
    <cellStyle name="Normal 10 2 2 3 2 5 2 2" xfId="57487"/>
    <cellStyle name="Normal 10 2 2 3 2 5 3" xfId="44890"/>
    <cellStyle name="Normal 10 2 2 3 2 5 4" xfId="34876"/>
    <cellStyle name="Normal 10 2 2 3 2 6" xfId="11444"/>
    <cellStyle name="Normal 10 2 2 3 2 6 2" xfId="24047"/>
    <cellStyle name="Normal 10 2 2 3 2 6 2 2" xfId="59263"/>
    <cellStyle name="Normal 10 2 2 3 2 6 3" xfId="46666"/>
    <cellStyle name="Normal 10 2 2 3 2 6 4" xfId="36652"/>
    <cellStyle name="Normal 10 2 2 3 2 7" xfId="15811"/>
    <cellStyle name="Normal 10 2 2 3 2 7 2" xfId="51027"/>
    <cellStyle name="Normal 10 2 2 3 2 7 3" xfId="28416"/>
    <cellStyle name="Normal 10 2 2 3 2 8" xfId="12902"/>
    <cellStyle name="Normal 10 2 2 3 2 8 2" xfId="48120"/>
    <cellStyle name="Normal 10 2 2 3 2 9" xfId="38430"/>
    <cellStyle name="Normal 10 2 2 3 3" xfId="3469"/>
    <cellStyle name="Normal 10 2 2 3 3 10" xfId="26965"/>
    <cellStyle name="Normal 10 2 2 3 3 11" xfId="61369"/>
    <cellStyle name="Normal 10 2 2 3 3 2" xfId="5265"/>
    <cellStyle name="Normal 10 2 2 3 3 2 2" xfId="17912"/>
    <cellStyle name="Normal 10 2 2 3 3 2 2 2" xfId="53128"/>
    <cellStyle name="Normal 10 2 2 3 3 2 3" xfId="40531"/>
    <cellStyle name="Normal 10 2 2 3 3 2 4" xfId="30517"/>
    <cellStyle name="Normal 10 2 2 3 3 3" xfId="6735"/>
    <cellStyle name="Normal 10 2 2 3 3 3 2" xfId="19366"/>
    <cellStyle name="Normal 10 2 2 3 3 3 2 2" xfId="54582"/>
    <cellStyle name="Normal 10 2 2 3 3 3 3" xfId="41985"/>
    <cellStyle name="Normal 10 2 2 3 3 3 4" xfId="31971"/>
    <cellStyle name="Normal 10 2 2 3 3 4" xfId="8194"/>
    <cellStyle name="Normal 10 2 2 3 3 4 2" xfId="20820"/>
    <cellStyle name="Normal 10 2 2 3 3 4 2 2" xfId="56036"/>
    <cellStyle name="Normal 10 2 2 3 3 4 3" xfId="43439"/>
    <cellStyle name="Normal 10 2 2 3 3 4 4" xfId="33425"/>
    <cellStyle name="Normal 10 2 2 3 3 5" xfId="9975"/>
    <cellStyle name="Normal 10 2 2 3 3 5 2" xfId="22596"/>
    <cellStyle name="Normal 10 2 2 3 3 5 2 2" xfId="57812"/>
    <cellStyle name="Normal 10 2 2 3 3 5 3" xfId="45215"/>
    <cellStyle name="Normal 10 2 2 3 3 5 4" xfId="35201"/>
    <cellStyle name="Normal 10 2 2 3 3 6" xfId="11769"/>
    <cellStyle name="Normal 10 2 2 3 3 6 2" xfId="24372"/>
    <cellStyle name="Normal 10 2 2 3 3 6 2 2" xfId="59588"/>
    <cellStyle name="Normal 10 2 2 3 3 6 3" xfId="46991"/>
    <cellStyle name="Normal 10 2 2 3 3 6 4" xfId="36977"/>
    <cellStyle name="Normal 10 2 2 3 3 7" xfId="16136"/>
    <cellStyle name="Normal 10 2 2 3 3 7 2" xfId="51352"/>
    <cellStyle name="Normal 10 2 2 3 3 7 3" xfId="28741"/>
    <cellStyle name="Normal 10 2 2 3 3 8" xfId="14358"/>
    <cellStyle name="Normal 10 2 2 3 3 8 2" xfId="49576"/>
    <cellStyle name="Normal 10 2 2 3 3 9" xfId="38755"/>
    <cellStyle name="Normal 10 2 2 3 4" xfId="2630"/>
    <cellStyle name="Normal 10 2 2 3 4 10" xfId="26156"/>
    <cellStyle name="Normal 10 2 2 3 4 11" xfId="60560"/>
    <cellStyle name="Normal 10 2 2 3 4 2" xfId="4456"/>
    <cellStyle name="Normal 10 2 2 3 4 2 2" xfId="17103"/>
    <cellStyle name="Normal 10 2 2 3 4 2 2 2" xfId="52319"/>
    <cellStyle name="Normal 10 2 2 3 4 2 3" xfId="39722"/>
    <cellStyle name="Normal 10 2 2 3 4 2 4" xfId="29708"/>
    <cellStyle name="Normal 10 2 2 3 4 3" xfId="5926"/>
    <cellStyle name="Normal 10 2 2 3 4 3 2" xfId="18557"/>
    <cellStyle name="Normal 10 2 2 3 4 3 2 2" xfId="53773"/>
    <cellStyle name="Normal 10 2 2 3 4 3 3" xfId="41176"/>
    <cellStyle name="Normal 10 2 2 3 4 3 4" xfId="31162"/>
    <cellStyle name="Normal 10 2 2 3 4 4" xfId="7385"/>
    <cellStyle name="Normal 10 2 2 3 4 4 2" xfId="20011"/>
    <cellStyle name="Normal 10 2 2 3 4 4 2 2" xfId="55227"/>
    <cellStyle name="Normal 10 2 2 3 4 4 3" xfId="42630"/>
    <cellStyle name="Normal 10 2 2 3 4 4 4" xfId="32616"/>
    <cellStyle name="Normal 10 2 2 3 4 5" xfId="9166"/>
    <cellStyle name="Normal 10 2 2 3 4 5 2" xfId="21787"/>
    <cellStyle name="Normal 10 2 2 3 4 5 2 2" xfId="57003"/>
    <cellStyle name="Normal 10 2 2 3 4 5 3" xfId="44406"/>
    <cellStyle name="Normal 10 2 2 3 4 5 4" xfId="34392"/>
    <cellStyle name="Normal 10 2 2 3 4 6" xfId="10960"/>
    <cellStyle name="Normal 10 2 2 3 4 6 2" xfId="23563"/>
    <cellStyle name="Normal 10 2 2 3 4 6 2 2" xfId="58779"/>
    <cellStyle name="Normal 10 2 2 3 4 6 3" xfId="46182"/>
    <cellStyle name="Normal 10 2 2 3 4 6 4" xfId="36168"/>
    <cellStyle name="Normal 10 2 2 3 4 7" xfId="15327"/>
    <cellStyle name="Normal 10 2 2 3 4 7 2" xfId="50543"/>
    <cellStyle name="Normal 10 2 2 3 4 7 3" xfId="27932"/>
    <cellStyle name="Normal 10 2 2 3 4 8" xfId="13549"/>
    <cellStyle name="Normal 10 2 2 3 4 8 2" xfId="48767"/>
    <cellStyle name="Normal 10 2 2 3 4 9" xfId="37946"/>
    <cellStyle name="Normal 10 2 2 3 5" xfId="3794"/>
    <cellStyle name="Normal 10 2 2 3 5 2" xfId="8517"/>
    <cellStyle name="Normal 10 2 2 3 5 2 2" xfId="21143"/>
    <cellStyle name="Normal 10 2 2 3 5 2 2 2" xfId="56359"/>
    <cellStyle name="Normal 10 2 2 3 5 2 3" xfId="43762"/>
    <cellStyle name="Normal 10 2 2 3 5 2 4" xfId="33748"/>
    <cellStyle name="Normal 10 2 2 3 5 3" xfId="10298"/>
    <cellStyle name="Normal 10 2 2 3 5 3 2" xfId="22919"/>
    <cellStyle name="Normal 10 2 2 3 5 3 2 2" xfId="58135"/>
    <cellStyle name="Normal 10 2 2 3 5 3 3" xfId="45538"/>
    <cellStyle name="Normal 10 2 2 3 5 3 4" xfId="35524"/>
    <cellStyle name="Normal 10 2 2 3 5 4" xfId="12094"/>
    <cellStyle name="Normal 10 2 2 3 5 4 2" xfId="24695"/>
    <cellStyle name="Normal 10 2 2 3 5 4 2 2" xfId="59911"/>
    <cellStyle name="Normal 10 2 2 3 5 4 3" xfId="47314"/>
    <cellStyle name="Normal 10 2 2 3 5 4 4" xfId="37300"/>
    <cellStyle name="Normal 10 2 2 3 5 5" xfId="16459"/>
    <cellStyle name="Normal 10 2 2 3 5 5 2" xfId="51675"/>
    <cellStyle name="Normal 10 2 2 3 5 5 3" xfId="29064"/>
    <cellStyle name="Normal 10 2 2 3 5 6" xfId="14681"/>
    <cellStyle name="Normal 10 2 2 3 5 6 2" xfId="49899"/>
    <cellStyle name="Normal 10 2 2 3 5 7" xfId="39078"/>
    <cellStyle name="Normal 10 2 2 3 5 8" xfId="27288"/>
    <cellStyle name="Normal 10 2 2 3 6" xfId="4134"/>
    <cellStyle name="Normal 10 2 2 3 6 2" xfId="16781"/>
    <cellStyle name="Normal 10 2 2 3 6 2 2" xfId="51997"/>
    <cellStyle name="Normal 10 2 2 3 6 2 3" xfId="29386"/>
    <cellStyle name="Normal 10 2 2 3 6 3" xfId="13227"/>
    <cellStyle name="Normal 10 2 2 3 6 3 2" xfId="48445"/>
    <cellStyle name="Normal 10 2 2 3 6 4" xfId="39400"/>
    <cellStyle name="Normal 10 2 2 3 6 5" xfId="25834"/>
    <cellStyle name="Normal 10 2 2 3 7" xfId="5604"/>
    <cellStyle name="Normal 10 2 2 3 7 2" xfId="18235"/>
    <cellStyle name="Normal 10 2 2 3 7 2 2" xfId="53451"/>
    <cellStyle name="Normal 10 2 2 3 7 3" xfId="40854"/>
    <cellStyle name="Normal 10 2 2 3 7 4" xfId="30840"/>
    <cellStyle name="Normal 10 2 2 3 8" xfId="7063"/>
    <cellStyle name="Normal 10 2 2 3 8 2" xfId="19689"/>
    <cellStyle name="Normal 10 2 2 3 8 2 2" xfId="54905"/>
    <cellStyle name="Normal 10 2 2 3 8 3" xfId="42308"/>
    <cellStyle name="Normal 10 2 2 3 8 4" xfId="32294"/>
    <cellStyle name="Normal 10 2 2 3 9" xfId="8844"/>
    <cellStyle name="Normal 10 2 2 3 9 2" xfId="21465"/>
    <cellStyle name="Normal 10 2 2 3 9 2 2" xfId="56681"/>
    <cellStyle name="Normal 10 2 2 3 9 3" xfId="44084"/>
    <cellStyle name="Normal 10 2 2 3 9 4" xfId="34070"/>
    <cellStyle name="Normal 10 2 2 4" xfId="2970"/>
    <cellStyle name="Normal 10 2 2 4 10" xfId="25350"/>
    <cellStyle name="Normal 10 2 2 4 11" xfId="60885"/>
    <cellStyle name="Normal 10 2 2 4 2" xfId="4781"/>
    <cellStyle name="Normal 10 2 2 4 2 2" xfId="17428"/>
    <cellStyle name="Normal 10 2 2 4 2 2 2" xfId="52644"/>
    <cellStyle name="Normal 10 2 2 4 2 2 3" xfId="30033"/>
    <cellStyle name="Normal 10 2 2 4 2 3" xfId="13874"/>
    <cellStyle name="Normal 10 2 2 4 2 3 2" xfId="49092"/>
    <cellStyle name="Normal 10 2 2 4 2 4" xfId="40047"/>
    <cellStyle name="Normal 10 2 2 4 2 5" xfId="26481"/>
    <cellStyle name="Normal 10 2 2 4 3" xfId="6251"/>
    <cellStyle name="Normal 10 2 2 4 3 2" xfId="18882"/>
    <cellStyle name="Normal 10 2 2 4 3 2 2" xfId="54098"/>
    <cellStyle name="Normal 10 2 2 4 3 3" xfId="41501"/>
    <cellStyle name="Normal 10 2 2 4 3 4" xfId="31487"/>
    <cellStyle name="Normal 10 2 2 4 4" xfId="7710"/>
    <cellStyle name="Normal 10 2 2 4 4 2" xfId="20336"/>
    <cellStyle name="Normal 10 2 2 4 4 2 2" xfId="55552"/>
    <cellStyle name="Normal 10 2 2 4 4 3" xfId="42955"/>
    <cellStyle name="Normal 10 2 2 4 4 4" xfId="32941"/>
    <cellStyle name="Normal 10 2 2 4 5" xfId="9491"/>
    <cellStyle name="Normal 10 2 2 4 5 2" xfId="22112"/>
    <cellStyle name="Normal 10 2 2 4 5 2 2" xfId="57328"/>
    <cellStyle name="Normal 10 2 2 4 5 3" xfId="44731"/>
    <cellStyle name="Normal 10 2 2 4 5 4" xfId="34717"/>
    <cellStyle name="Normal 10 2 2 4 6" xfId="11285"/>
    <cellStyle name="Normal 10 2 2 4 6 2" xfId="23888"/>
    <cellStyle name="Normal 10 2 2 4 6 2 2" xfId="59104"/>
    <cellStyle name="Normal 10 2 2 4 6 3" xfId="46507"/>
    <cellStyle name="Normal 10 2 2 4 6 4" xfId="36493"/>
    <cellStyle name="Normal 10 2 2 4 7" xfId="15652"/>
    <cellStyle name="Normal 10 2 2 4 7 2" xfId="50868"/>
    <cellStyle name="Normal 10 2 2 4 7 3" xfId="28257"/>
    <cellStyle name="Normal 10 2 2 4 8" xfId="12743"/>
    <cellStyle name="Normal 10 2 2 4 8 2" xfId="47961"/>
    <cellStyle name="Normal 10 2 2 4 9" xfId="38271"/>
    <cellStyle name="Normal 10 2 2 5" xfId="2803"/>
    <cellStyle name="Normal 10 2 2 5 10" xfId="25195"/>
    <cellStyle name="Normal 10 2 2 5 11" xfId="60730"/>
    <cellStyle name="Normal 10 2 2 5 2" xfId="4626"/>
    <cellStyle name="Normal 10 2 2 5 2 2" xfId="17273"/>
    <cellStyle name="Normal 10 2 2 5 2 2 2" xfId="52489"/>
    <cellStyle name="Normal 10 2 2 5 2 2 3" xfId="29878"/>
    <cellStyle name="Normal 10 2 2 5 2 3" xfId="13719"/>
    <cellStyle name="Normal 10 2 2 5 2 3 2" xfId="48937"/>
    <cellStyle name="Normal 10 2 2 5 2 4" xfId="39892"/>
    <cellStyle name="Normal 10 2 2 5 2 5" xfId="26326"/>
    <cellStyle name="Normal 10 2 2 5 3" xfId="6096"/>
    <cellStyle name="Normal 10 2 2 5 3 2" xfId="18727"/>
    <cellStyle name="Normal 10 2 2 5 3 2 2" xfId="53943"/>
    <cellStyle name="Normal 10 2 2 5 3 3" xfId="41346"/>
    <cellStyle name="Normal 10 2 2 5 3 4" xfId="31332"/>
    <cellStyle name="Normal 10 2 2 5 4" xfId="7555"/>
    <cellStyle name="Normal 10 2 2 5 4 2" xfId="20181"/>
    <cellStyle name="Normal 10 2 2 5 4 2 2" xfId="55397"/>
    <cellStyle name="Normal 10 2 2 5 4 3" xfId="42800"/>
    <cellStyle name="Normal 10 2 2 5 4 4" xfId="32786"/>
    <cellStyle name="Normal 10 2 2 5 5" xfId="9336"/>
    <cellStyle name="Normal 10 2 2 5 5 2" xfId="21957"/>
    <cellStyle name="Normal 10 2 2 5 5 2 2" xfId="57173"/>
    <cellStyle name="Normal 10 2 2 5 5 3" xfId="44576"/>
    <cellStyle name="Normal 10 2 2 5 5 4" xfId="34562"/>
    <cellStyle name="Normal 10 2 2 5 6" xfId="11130"/>
    <cellStyle name="Normal 10 2 2 5 6 2" xfId="23733"/>
    <cellStyle name="Normal 10 2 2 5 6 2 2" xfId="58949"/>
    <cellStyle name="Normal 10 2 2 5 6 3" xfId="46352"/>
    <cellStyle name="Normal 10 2 2 5 6 4" xfId="36338"/>
    <cellStyle name="Normal 10 2 2 5 7" xfId="15497"/>
    <cellStyle name="Normal 10 2 2 5 7 2" xfId="50713"/>
    <cellStyle name="Normal 10 2 2 5 7 3" xfId="28102"/>
    <cellStyle name="Normal 10 2 2 5 8" xfId="12588"/>
    <cellStyle name="Normal 10 2 2 5 8 2" xfId="47806"/>
    <cellStyle name="Normal 10 2 2 5 9" xfId="38116"/>
    <cellStyle name="Normal 10 2 2 6" xfId="3317"/>
    <cellStyle name="Normal 10 2 2 6 10" xfId="26813"/>
    <cellStyle name="Normal 10 2 2 6 11" xfId="61217"/>
    <cellStyle name="Normal 10 2 2 6 2" xfId="5113"/>
    <cellStyle name="Normal 10 2 2 6 2 2" xfId="17760"/>
    <cellStyle name="Normal 10 2 2 6 2 2 2" xfId="52976"/>
    <cellStyle name="Normal 10 2 2 6 2 3" xfId="40379"/>
    <cellStyle name="Normal 10 2 2 6 2 4" xfId="30365"/>
    <cellStyle name="Normal 10 2 2 6 3" xfId="6583"/>
    <cellStyle name="Normal 10 2 2 6 3 2" xfId="19214"/>
    <cellStyle name="Normal 10 2 2 6 3 2 2" xfId="54430"/>
    <cellStyle name="Normal 10 2 2 6 3 3" xfId="41833"/>
    <cellStyle name="Normal 10 2 2 6 3 4" xfId="31819"/>
    <cellStyle name="Normal 10 2 2 6 4" xfId="8042"/>
    <cellStyle name="Normal 10 2 2 6 4 2" xfId="20668"/>
    <cellStyle name="Normal 10 2 2 6 4 2 2" xfId="55884"/>
    <cellStyle name="Normal 10 2 2 6 4 3" xfId="43287"/>
    <cellStyle name="Normal 10 2 2 6 4 4" xfId="33273"/>
    <cellStyle name="Normal 10 2 2 6 5" xfId="9823"/>
    <cellStyle name="Normal 10 2 2 6 5 2" xfId="22444"/>
    <cellStyle name="Normal 10 2 2 6 5 2 2" xfId="57660"/>
    <cellStyle name="Normal 10 2 2 6 5 3" xfId="45063"/>
    <cellStyle name="Normal 10 2 2 6 5 4" xfId="35049"/>
    <cellStyle name="Normal 10 2 2 6 6" xfId="11617"/>
    <cellStyle name="Normal 10 2 2 6 6 2" xfId="24220"/>
    <cellStyle name="Normal 10 2 2 6 6 2 2" xfId="59436"/>
    <cellStyle name="Normal 10 2 2 6 6 3" xfId="46839"/>
    <cellStyle name="Normal 10 2 2 6 6 4" xfId="36825"/>
    <cellStyle name="Normal 10 2 2 6 7" xfId="15984"/>
    <cellStyle name="Normal 10 2 2 6 7 2" xfId="51200"/>
    <cellStyle name="Normal 10 2 2 6 7 3" xfId="28589"/>
    <cellStyle name="Normal 10 2 2 6 8" xfId="14206"/>
    <cellStyle name="Normal 10 2 2 6 8 2" xfId="49424"/>
    <cellStyle name="Normal 10 2 2 6 9" xfId="38603"/>
    <cellStyle name="Normal 10 2 2 7" xfId="2473"/>
    <cellStyle name="Normal 10 2 2 7 10" xfId="26004"/>
    <cellStyle name="Normal 10 2 2 7 11" xfId="60408"/>
    <cellStyle name="Normal 10 2 2 7 2" xfId="4304"/>
    <cellStyle name="Normal 10 2 2 7 2 2" xfId="16951"/>
    <cellStyle name="Normal 10 2 2 7 2 2 2" xfId="52167"/>
    <cellStyle name="Normal 10 2 2 7 2 3" xfId="39570"/>
    <cellStyle name="Normal 10 2 2 7 2 4" xfId="29556"/>
    <cellStyle name="Normal 10 2 2 7 3" xfId="5774"/>
    <cellStyle name="Normal 10 2 2 7 3 2" xfId="18405"/>
    <cellStyle name="Normal 10 2 2 7 3 2 2" xfId="53621"/>
    <cellStyle name="Normal 10 2 2 7 3 3" xfId="41024"/>
    <cellStyle name="Normal 10 2 2 7 3 4" xfId="31010"/>
    <cellStyle name="Normal 10 2 2 7 4" xfId="7233"/>
    <cellStyle name="Normal 10 2 2 7 4 2" xfId="19859"/>
    <cellStyle name="Normal 10 2 2 7 4 2 2" xfId="55075"/>
    <cellStyle name="Normal 10 2 2 7 4 3" xfId="42478"/>
    <cellStyle name="Normal 10 2 2 7 4 4" xfId="32464"/>
    <cellStyle name="Normal 10 2 2 7 5" xfId="9014"/>
    <cellStyle name="Normal 10 2 2 7 5 2" xfId="21635"/>
    <cellStyle name="Normal 10 2 2 7 5 2 2" xfId="56851"/>
    <cellStyle name="Normal 10 2 2 7 5 3" xfId="44254"/>
    <cellStyle name="Normal 10 2 2 7 5 4" xfId="34240"/>
    <cellStyle name="Normal 10 2 2 7 6" xfId="10808"/>
    <cellStyle name="Normal 10 2 2 7 6 2" xfId="23411"/>
    <cellStyle name="Normal 10 2 2 7 6 2 2" xfId="58627"/>
    <cellStyle name="Normal 10 2 2 7 6 3" xfId="46030"/>
    <cellStyle name="Normal 10 2 2 7 6 4" xfId="36016"/>
    <cellStyle name="Normal 10 2 2 7 7" xfId="15175"/>
    <cellStyle name="Normal 10 2 2 7 7 2" xfId="50391"/>
    <cellStyle name="Normal 10 2 2 7 7 3" xfId="27780"/>
    <cellStyle name="Normal 10 2 2 7 8" xfId="13397"/>
    <cellStyle name="Normal 10 2 2 7 8 2" xfId="48615"/>
    <cellStyle name="Normal 10 2 2 7 9" xfId="37794"/>
    <cellStyle name="Normal 10 2 2 8" xfId="3641"/>
    <cellStyle name="Normal 10 2 2 8 2" xfId="8365"/>
    <cellStyle name="Normal 10 2 2 8 2 2" xfId="20991"/>
    <cellStyle name="Normal 10 2 2 8 2 2 2" xfId="56207"/>
    <cellStyle name="Normal 10 2 2 8 2 3" xfId="43610"/>
    <cellStyle name="Normal 10 2 2 8 2 4" xfId="33596"/>
    <cellStyle name="Normal 10 2 2 8 3" xfId="10146"/>
    <cellStyle name="Normal 10 2 2 8 3 2" xfId="22767"/>
    <cellStyle name="Normal 10 2 2 8 3 2 2" xfId="57983"/>
    <cellStyle name="Normal 10 2 2 8 3 3" xfId="45386"/>
    <cellStyle name="Normal 10 2 2 8 3 4" xfId="35372"/>
    <cellStyle name="Normal 10 2 2 8 4" xfId="11942"/>
    <cellStyle name="Normal 10 2 2 8 4 2" xfId="24543"/>
    <cellStyle name="Normal 10 2 2 8 4 2 2" xfId="59759"/>
    <cellStyle name="Normal 10 2 2 8 4 3" xfId="47162"/>
    <cellStyle name="Normal 10 2 2 8 4 4" xfId="37148"/>
    <cellStyle name="Normal 10 2 2 8 5" xfId="16307"/>
    <cellStyle name="Normal 10 2 2 8 5 2" xfId="51523"/>
    <cellStyle name="Normal 10 2 2 8 5 3" xfId="28912"/>
    <cellStyle name="Normal 10 2 2 8 6" xfId="14529"/>
    <cellStyle name="Normal 10 2 2 8 6 2" xfId="49747"/>
    <cellStyle name="Normal 10 2 2 8 7" xfId="38926"/>
    <cellStyle name="Normal 10 2 2 8 8" xfId="27136"/>
    <cellStyle name="Normal 10 2 2 9" xfId="3971"/>
    <cellStyle name="Normal 10 2 2 9 2" xfId="16629"/>
    <cellStyle name="Normal 10 2 2 9 2 2" xfId="51845"/>
    <cellStyle name="Normal 10 2 2 9 2 3" xfId="29234"/>
    <cellStyle name="Normal 10 2 2 9 3" xfId="13075"/>
    <cellStyle name="Normal 10 2 2 9 3 2" xfId="48293"/>
    <cellStyle name="Normal 10 2 2 9 4" xfId="39248"/>
    <cellStyle name="Normal 10 2 2 9 5" xfId="25682"/>
    <cellStyle name="Normal 10 2 2_District Target Attainment" xfId="1099"/>
    <cellStyle name="Normal 10 2 3" xfId="533"/>
    <cellStyle name="Normal 10 20" xfId="60058"/>
    <cellStyle name="Normal 10 3" xfId="534"/>
    <cellStyle name="Normal 10 3 10" xfId="3642"/>
    <cellStyle name="Normal 10 3 10 2" xfId="8366"/>
    <cellStyle name="Normal 10 3 10 2 2" xfId="20992"/>
    <cellStyle name="Normal 10 3 10 2 2 2" xfId="56208"/>
    <cellStyle name="Normal 10 3 10 2 3" xfId="43611"/>
    <cellStyle name="Normal 10 3 10 2 4" xfId="33597"/>
    <cellStyle name="Normal 10 3 10 3" xfId="10147"/>
    <cellStyle name="Normal 10 3 10 3 2" xfId="22768"/>
    <cellStyle name="Normal 10 3 10 3 2 2" xfId="57984"/>
    <cellStyle name="Normal 10 3 10 3 3" xfId="45387"/>
    <cellStyle name="Normal 10 3 10 3 4" xfId="35373"/>
    <cellStyle name="Normal 10 3 10 4" xfId="11943"/>
    <cellStyle name="Normal 10 3 10 4 2" xfId="24544"/>
    <cellStyle name="Normal 10 3 10 4 2 2" xfId="59760"/>
    <cellStyle name="Normal 10 3 10 4 3" xfId="47163"/>
    <cellStyle name="Normal 10 3 10 4 4" xfId="37149"/>
    <cellStyle name="Normal 10 3 10 5" xfId="16308"/>
    <cellStyle name="Normal 10 3 10 5 2" xfId="51524"/>
    <cellStyle name="Normal 10 3 10 5 3" xfId="28913"/>
    <cellStyle name="Normal 10 3 10 6" xfId="14530"/>
    <cellStyle name="Normal 10 3 10 6 2" xfId="49748"/>
    <cellStyle name="Normal 10 3 10 7" xfId="38927"/>
    <cellStyle name="Normal 10 3 10 8" xfId="27137"/>
    <cellStyle name="Normal 10 3 11" xfId="3972"/>
    <cellStyle name="Normal 10 3 11 2" xfId="16630"/>
    <cellStyle name="Normal 10 3 11 2 2" xfId="51846"/>
    <cellStyle name="Normal 10 3 11 2 3" xfId="29235"/>
    <cellStyle name="Normal 10 3 11 3" xfId="13076"/>
    <cellStyle name="Normal 10 3 11 3 2" xfId="48294"/>
    <cellStyle name="Normal 10 3 11 4" xfId="39249"/>
    <cellStyle name="Normal 10 3 11 5" xfId="25683"/>
    <cellStyle name="Normal 10 3 12" xfId="5453"/>
    <cellStyle name="Normal 10 3 12 2" xfId="18084"/>
    <cellStyle name="Normal 10 3 12 2 2" xfId="53300"/>
    <cellStyle name="Normal 10 3 12 3" xfId="40703"/>
    <cellStyle name="Normal 10 3 12 4" xfId="30689"/>
    <cellStyle name="Normal 10 3 13" xfId="6909"/>
    <cellStyle name="Normal 10 3 13 2" xfId="19538"/>
    <cellStyle name="Normal 10 3 13 2 2" xfId="54754"/>
    <cellStyle name="Normal 10 3 13 3" xfId="42157"/>
    <cellStyle name="Normal 10 3 13 4" xfId="32143"/>
    <cellStyle name="Normal 10 3 14" xfId="8691"/>
    <cellStyle name="Normal 10 3 14 2" xfId="21314"/>
    <cellStyle name="Normal 10 3 14 2 2" xfId="56530"/>
    <cellStyle name="Normal 10 3 14 3" xfId="43933"/>
    <cellStyle name="Normal 10 3 14 4" xfId="33919"/>
    <cellStyle name="Normal 10 3 15" xfId="10504"/>
    <cellStyle name="Normal 10 3 15 2" xfId="23115"/>
    <cellStyle name="Normal 10 3 15 2 2" xfId="58331"/>
    <cellStyle name="Normal 10 3 15 3" xfId="45734"/>
    <cellStyle name="Normal 10 3 15 4" xfId="35720"/>
    <cellStyle name="Normal 10 3 16" xfId="14853"/>
    <cellStyle name="Normal 10 3 16 2" xfId="50070"/>
    <cellStyle name="Normal 10 3 16 3" xfId="27459"/>
    <cellStyle name="Normal 10 3 17" xfId="12267"/>
    <cellStyle name="Normal 10 3 17 2" xfId="47485"/>
    <cellStyle name="Normal 10 3 18" xfId="37472"/>
    <cellStyle name="Normal 10 3 19" xfId="24874"/>
    <cellStyle name="Normal 10 3 2" xfId="535"/>
    <cellStyle name="Normal 10 3 20" xfId="60087"/>
    <cellStyle name="Normal 10 3 3" xfId="536"/>
    <cellStyle name="Normal 10 3 3 10" xfId="5454"/>
    <cellStyle name="Normal 10 3 3 10 2" xfId="18085"/>
    <cellStyle name="Normal 10 3 3 10 2 2" xfId="53301"/>
    <cellStyle name="Normal 10 3 3 10 3" xfId="40704"/>
    <cellStyle name="Normal 10 3 3 10 4" xfId="30690"/>
    <cellStyle name="Normal 10 3 3 11" xfId="6910"/>
    <cellStyle name="Normal 10 3 3 11 2" xfId="19539"/>
    <cellStyle name="Normal 10 3 3 11 2 2" xfId="54755"/>
    <cellStyle name="Normal 10 3 3 11 3" xfId="42158"/>
    <cellStyle name="Normal 10 3 3 11 4" xfId="32144"/>
    <cellStyle name="Normal 10 3 3 12" xfId="8692"/>
    <cellStyle name="Normal 10 3 3 12 2" xfId="21315"/>
    <cellStyle name="Normal 10 3 3 12 2 2" xfId="56531"/>
    <cellStyle name="Normal 10 3 3 12 3" xfId="43934"/>
    <cellStyle name="Normal 10 3 3 12 4" xfId="33920"/>
    <cellStyle name="Normal 10 3 3 13" xfId="10505"/>
    <cellStyle name="Normal 10 3 3 13 2" xfId="23116"/>
    <cellStyle name="Normal 10 3 3 13 2 2" xfId="58332"/>
    <cellStyle name="Normal 10 3 3 13 3" xfId="45735"/>
    <cellStyle name="Normal 10 3 3 13 4" xfId="35721"/>
    <cellStyle name="Normal 10 3 3 14" xfId="14854"/>
    <cellStyle name="Normal 10 3 3 14 2" xfId="50071"/>
    <cellStyle name="Normal 10 3 3 14 3" xfId="27460"/>
    <cellStyle name="Normal 10 3 3 15" xfId="12268"/>
    <cellStyle name="Normal 10 3 3 15 2" xfId="47486"/>
    <cellStyle name="Normal 10 3 3 16" xfId="37473"/>
    <cellStyle name="Normal 10 3 3 17" xfId="24875"/>
    <cellStyle name="Normal 10 3 3 18" xfId="60088"/>
    <cellStyle name="Normal 10 3 3 2" xfId="1740"/>
    <cellStyle name="Normal 10 3 3 2 10" xfId="6984"/>
    <cellStyle name="Normal 10 3 3 2 10 2" xfId="19611"/>
    <cellStyle name="Normal 10 3 3 2 10 2 2" xfId="54827"/>
    <cellStyle name="Normal 10 3 3 2 10 3" xfId="42230"/>
    <cellStyle name="Normal 10 3 3 2 10 4" xfId="32216"/>
    <cellStyle name="Normal 10 3 3 2 11" xfId="8765"/>
    <cellStyle name="Normal 10 3 3 2 11 2" xfId="21387"/>
    <cellStyle name="Normal 10 3 3 2 11 2 2" xfId="56603"/>
    <cellStyle name="Normal 10 3 3 2 11 3" xfId="44006"/>
    <cellStyle name="Normal 10 3 3 2 11 4" xfId="33992"/>
    <cellStyle name="Normal 10 3 3 2 12" xfId="10506"/>
    <cellStyle name="Normal 10 3 3 2 12 2" xfId="23117"/>
    <cellStyle name="Normal 10 3 3 2 12 2 2" xfId="58333"/>
    <cellStyle name="Normal 10 3 3 2 12 3" xfId="45736"/>
    <cellStyle name="Normal 10 3 3 2 12 4" xfId="35722"/>
    <cellStyle name="Normal 10 3 3 2 13" xfId="14926"/>
    <cellStyle name="Normal 10 3 3 2 13 2" xfId="50143"/>
    <cellStyle name="Normal 10 3 3 2 13 3" xfId="27532"/>
    <cellStyle name="Normal 10 3 3 2 14" xfId="12340"/>
    <cellStyle name="Normal 10 3 3 2 14 2" xfId="47558"/>
    <cellStyle name="Normal 10 3 3 2 15" xfId="37545"/>
    <cellStyle name="Normal 10 3 3 2 16" xfId="24947"/>
    <cellStyle name="Normal 10 3 3 2 17" xfId="60160"/>
    <cellStyle name="Normal 10 3 3 2 2" xfId="2370"/>
    <cellStyle name="Normal 10 3 3 2 2 10" xfId="10507"/>
    <cellStyle name="Normal 10 3 3 2 2 10 2" xfId="23118"/>
    <cellStyle name="Normal 10 3 3 2 2 10 2 2" xfId="58334"/>
    <cellStyle name="Normal 10 3 3 2 2 10 3" xfId="45737"/>
    <cellStyle name="Normal 10 3 3 2 2 10 4" xfId="35723"/>
    <cellStyle name="Normal 10 3 3 2 2 11" xfId="15081"/>
    <cellStyle name="Normal 10 3 3 2 2 11 2" xfId="50297"/>
    <cellStyle name="Normal 10 3 3 2 2 11 3" xfId="27686"/>
    <cellStyle name="Normal 10 3 3 2 2 12" xfId="12494"/>
    <cellStyle name="Normal 10 3 3 2 2 12 2" xfId="47712"/>
    <cellStyle name="Normal 10 3 3 2 2 13" xfId="37700"/>
    <cellStyle name="Normal 10 3 3 2 2 14" xfId="25101"/>
    <cellStyle name="Normal 10 3 3 2 2 15" xfId="60314"/>
    <cellStyle name="Normal 10 3 3 2 2 2" xfId="3216"/>
    <cellStyle name="Normal 10 3 3 2 2 2 10" xfId="25585"/>
    <cellStyle name="Normal 10 3 3 2 2 2 11" xfId="61120"/>
    <cellStyle name="Normal 10 3 3 2 2 2 2" xfId="5016"/>
    <cellStyle name="Normal 10 3 3 2 2 2 2 2" xfId="17663"/>
    <cellStyle name="Normal 10 3 3 2 2 2 2 2 2" xfId="52879"/>
    <cellStyle name="Normal 10 3 3 2 2 2 2 2 3" xfId="30268"/>
    <cellStyle name="Normal 10 3 3 2 2 2 2 3" xfId="14109"/>
    <cellStyle name="Normal 10 3 3 2 2 2 2 3 2" xfId="49327"/>
    <cellStyle name="Normal 10 3 3 2 2 2 2 4" xfId="40282"/>
    <cellStyle name="Normal 10 3 3 2 2 2 2 5" xfId="26716"/>
    <cellStyle name="Normal 10 3 3 2 2 2 3" xfId="6486"/>
    <cellStyle name="Normal 10 3 3 2 2 2 3 2" xfId="19117"/>
    <cellStyle name="Normal 10 3 3 2 2 2 3 2 2" xfId="54333"/>
    <cellStyle name="Normal 10 3 3 2 2 2 3 3" xfId="41736"/>
    <cellStyle name="Normal 10 3 3 2 2 2 3 4" xfId="31722"/>
    <cellStyle name="Normal 10 3 3 2 2 2 4" xfId="7945"/>
    <cellStyle name="Normal 10 3 3 2 2 2 4 2" xfId="20571"/>
    <cellStyle name="Normal 10 3 3 2 2 2 4 2 2" xfId="55787"/>
    <cellStyle name="Normal 10 3 3 2 2 2 4 3" xfId="43190"/>
    <cellStyle name="Normal 10 3 3 2 2 2 4 4" xfId="33176"/>
    <cellStyle name="Normal 10 3 3 2 2 2 5" xfId="9726"/>
    <cellStyle name="Normal 10 3 3 2 2 2 5 2" xfId="22347"/>
    <cellStyle name="Normal 10 3 3 2 2 2 5 2 2" xfId="57563"/>
    <cellStyle name="Normal 10 3 3 2 2 2 5 3" xfId="44966"/>
    <cellStyle name="Normal 10 3 3 2 2 2 5 4" xfId="34952"/>
    <cellStyle name="Normal 10 3 3 2 2 2 6" xfId="11520"/>
    <cellStyle name="Normal 10 3 3 2 2 2 6 2" xfId="24123"/>
    <cellStyle name="Normal 10 3 3 2 2 2 6 2 2" xfId="59339"/>
    <cellStyle name="Normal 10 3 3 2 2 2 6 3" xfId="46742"/>
    <cellStyle name="Normal 10 3 3 2 2 2 6 4" xfId="36728"/>
    <cellStyle name="Normal 10 3 3 2 2 2 7" xfId="15887"/>
    <cellStyle name="Normal 10 3 3 2 2 2 7 2" xfId="51103"/>
    <cellStyle name="Normal 10 3 3 2 2 2 7 3" xfId="28492"/>
    <cellStyle name="Normal 10 3 3 2 2 2 8" xfId="12978"/>
    <cellStyle name="Normal 10 3 3 2 2 2 8 2" xfId="48196"/>
    <cellStyle name="Normal 10 3 3 2 2 2 9" xfId="38506"/>
    <cellStyle name="Normal 10 3 3 2 2 3" xfId="3545"/>
    <cellStyle name="Normal 10 3 3 2 2 3 10" xfId="27041"/>
    <cellStyle name="Normal 10 3 3 2 2 3 11" xfId="61445"/>
    <cellStyle name="Normal 10 3 3 2 2 3 2" xfId="5341"/>
    <cellStyle name="Normal 10 3 3 2 2 3 2 2" xfId="17988"/>
    <cellStyle name="Normal 10 3 3 2 2 3 2 2 2" xfId="53204"/>
    <cellStyle name="Normal 10 3 3 2 2 3 2 3" xfId="40607"/>
    <cellStyle name="Normal 10 3 3 2 2 3 2 4" xfId="30593"/>
    <cellStyle name="Normal 10 3 3 2 2 3 3" xfId="6811"/>
    <cellStyle name="Normal 10 3 3 2 2 3 3 2" xfId="19442"/>
    <cellStyle name="Normal 10 3 3 2 2 3 3 2 2" xfId="54658"/>
    <cellStyle name="Normal 10 3 3 2 2 3 3 3" xfId="42061"/>
    <cellStyle name="Normal 10 3 3 2 2 3 3 4" xfId="32047"/>
    <cellStyle name="Normal 10 3 3 2 2 3 4" xfId="8270"/>
    <cellStyle name="Normal 10 3 3 2 2 3 4 2" xfId="20896"/>
    <cellStyle name="Normal 10 3 3 2 2 3 4 2 2" xfId="56112"/>
    <cellStyle name="Normal 10 3 3 2 2 3 4 3" xfId="43515"/>
    <cellStyle name="Normal 10 3 3 2 2 3 4 4" xfId="33501"/>
    <cellStyle name="Normal 10 3 3 2 2 3 5" xfId="10051"/>
    <cellStyle name="Normal 10 3 3 2 2 3 5 2" xfId="22672"/>
    <cellStyle name="Normal 10 3 3 2 2 3 5 2 2" xfId="57888"/>
    <cellStyle name="Normal 10 3 3 2 2 3 5 3" xfId="45291"/>
    <cellStyle name="Normal 10 3 3 2 2 3 5 4" xfId="35277"/>
    <cellStyle name="Normal 10 3 3 2 2 3 6" xfId="11845"/>
    <cellStyle name="Normal 10 3 3 2 2 3 6 2" xfId="24448"/>
    <cellStyle name="Normal 10 3 3 2 2 3 6 2 2" xfId="59664"/>
    <cellStyle name="Normal 10 3 3 2 2 3 6 3" xfId="47067"/>
    <cellStyle name="Normal 10 3 3 2 2 3 6 4" xfId="37053"/>
    <cellStyle name="Normal 10 3 3 2 2 3 7" xfId="16212"/>
    <cellStyle name="Normal 10 3 3 2 2 3 7 2" xfId="51428"/>
    <cellStyle name="Normal 10 3 3 2 2 3 7 3" xfId="28817"/>
    <cellStyle name="Normal 10 3 3 2 2 3 8" xfId="14434"/>
    <cellStyle name="Normal 10 3 3 2 2 3 8 2" xfId="49652"/>
    <cellStyle name="Normal 10 3 3 2 2 3 9" xfId="38831"/>
    <cellStyle name="Normal 10 3 3 2 2 4" xfId="2706"/>
    <cellStyle name="Normal 10 3 3 2 2 4 10" xfId="26232"/>
    <cellStyle name="Normal 10 3 3 2 2 4 11" xfId="60636"/>
    <cellStyle name="Normal 10 3 3 2 2 4 2" xfId="4532"/>
    <cellStyle name="Normal 10 3 3 2 2 4 2 2" xfId="17179"/>
    <cellStyle name="Normal 10 3 3 2 2 4 2 2 2" xfId="52395"/>
    <cellStyle name="Normal 10 3 3 2 2 4 2 3" xfId="39798"/>
    <cellStyle name="Normal 10 3 3 2 2 4 2 4" xfId="29784"/>
    <cellStyle name="Normal 10 3 3 2 2 4 3" xfId="6002"/>
    <cellStyle name="Normal 10 3 3 2 2 4 3 2" xfId="18633"/>
    <cellStyle name="Normal 10 3 3 2 2 4 3 2 2" xfId="53849"/>
    <cellStyle name="Normal 10 3 3 2 2 4 3 3" xfId="41252"/>
    <cellStyle name="Normal 10 3 3 2 2 4 3 4" xfId="31238"/>
    <cellStyle name="Normal 10 3 3 2 2 4 4" xfId="7461"/>
    <cellStyle name="Normal 10 3 3 2 2 4 4 2" xfId="20087"/>
    <cellStyle name="Normal 10 3 3 2 2 4 4 2 2" xfId="55303"/>
    <cellStyle name="Normal 10 3 3 2 2 4 4 3" xfId="42706"/>
    <cellStyle name="Normal 10 3 3 2 2 4 4 4" xfId="32692"/>
    <cellStyle name="Normal 10 3 3 2 2 4 5" xfId="9242"/>
    <cellStyle name="Normal 10 3 3 2 2 4 5 2" xfId="21863"/>
    <cellStyle name="Normal 10 3 3 2 2 4 5 2 2" xfId="57079"/>
    <cellStyle name="Normal 10 3 3 2 2 4 5 3" xfId="44482"/>
    <cellStyle name="Normal 10 3 3 2 2 4 5 4" xfId="34468"/>
    <cellStyle name="Normal 10 3 3 2 2 4 6" xfId="11036"/>
    <cellStyle name="Normal 10 3 3 2 2 4 6 2" xfId="23639"/>
    <cellStyle name="Normal 10 3 3 2 2 4 6 2 2" xfId="58855"/>
    <cellStyle name="Normal 10 3 3 2 2 4 6 3" xfId="46258"/>
    <cellStyle name="Normal 10 3 3 2 2 4 6 4" xfId="36244"/>
    <cellStyle name="Normal 10 3 3 2 2 4 7" xfId="15403"/>
    <cellStyle name="Normal 10 3 3 2 2 4 7 2" xfId="50619"/>
    <cellStyle name="Normal 10 3 3 2 2 4 7 3" xfId="28008"/>
    <cellStyle name="Normal 10 3 3 2 2 4 8" xfId="13625"/>
    <cellStyle name="Normal 10 3 3 2 2 4 8 2" xfId="48843"/>
    <cellStyle name="Normal 10 3 3 2 2 4 9" xfId="38022"/>
    <cellStyle name="Normal 10 3 3 2 2 5" xfId="3870"/>
    <cellStyle name="Normal 10 3 3 2 2 5 2" xfId="8593"/>
    <cellStyle name="Normal 10 3 3 2 2 5 2 2" xfId="21219"/>
    <cellStyle name="Normal 10 3 3 2 2 5 2 2 2" xfId="56435"/>
    <cellStyle name="Normal 10 3 3 2 2 5 2 3" xfId="43838"/>
    <cellStyle name="Normal 10 3 3 2 2 5 2 4" xfId="33824"/>
    <cellStyle name="Normal 10 3 3 2 2 5 3" xfId="10374"/>
    <cellStyle name="Normal 10 3 3 2 2 5 3 2" xfId="22995"/>
    <cellStyle name="Normal 10 3 3 2 2 5 3 2 2" xfId="58211"/>
    <cellStyle name="Normal 10 3 3 2 2 5 3 3" xfId="45614"/>
    <cellStyle name="Normal 10 3 3 2 2 5 3 4" xfId="35600"/>
    <cellStyle name="Normal 10 3 3 2 2 5 4" xfId="12170"/>
    <cellStyle name="Normal 10 3 3 2 2 5 4 2" xfId="24771"/>
    <cellStyle name="Normal 10 3 3 2 2 5 4 2 2" xfId="59987"/>
    <cellStyle name="Normal 10 3 3 2 2 5 4 3" xfId="47390"/>
    <cellStyle name="Normal 10 3 3 2 2 5 4 4" xfId="37376"/>
    <cellStyle name="Normal 10 3 3 2 2 5 5" xfId="16535"/>
    <cellStyle name="Normal 10 3 3 2 2 5 5 2" xfId="51751"/>
    <cellStyle name="Normal 10 3 3 2 2 5 5 3" xfId="29140"/>
    <cellStyle name="Normal 10 3 3 2 2 5 6" xfId="14757"/>
    <cellStyle name="Normal 10 3 3 2 2 5 6 2" xfId="49975"/>
    <cellStyle name="Normal 10 3 3 2 2 5 7" xfId="39154"/>
    <cellStyle name="Normal 10 3 3 2 2 5 8" xfId="27364"/>
    <cellStyle name="Normal 10 3 3 2 2 6" xfId="4210"/>
    <cellStyle name="Normal 10 3 3 2 2 6 2" xfId="16857"/>
    <cellStyle name="Normal 10 3 3 2 2 6 2 2" xfId="52073"/>
    <cellStyle name="Normal 10 3 3 2 2 6 2 3" xfId="29462"/>
    <cellStyle name="Normal 10 3 3 2 2 6 3" xfId="13303"/>
    <cellStyle name="Normal 10 3 3 2 2 6 3 2" xfId="48521"/>
    <cellStyle name="Normal 10 3 3 2 2 6 4" xfId="39476"/>
    <cellStyle name="Normal 10 3 3 2 2 6 5" xfId="25910"/>
    <cellStyle name="Normal 10 3 3 2 2 7" xfId="5680"/>
    <cellStyle name="Normal 10 3 3 2 2 7 2" xfId="18311"/>
    <cellStyle name="Normal 10 3 3 2 2 7 2 2" xfId="53527"/>
    <cellStyle name="Normal 10 3 3 2 2 7 3" xfId="40930"/>
    <cellStyle name="Normal 10 3 3 2 2 7 4" xfId="30916"/>
    <cellStyle name="Normal 10 3 3 2 2 8" xfId="7139"/>
    <cellStyle name="Normal 10 3 3 2 2 8 2" xfId="19765"/>
    <cellStyle name="Normal 10 3 3 2 2 8 2 2" xfId="54981"/>
    <cellStyle name="Normal 10 3 3 2 2 8 3" xfId="42384"/>
    <cellStyle name="Normal 10 3 3 2 2 8 4" xfId="32370"/>
    <cellStyle name="Normal 10 3 3 2 2 9" xfId="8920"/>
    <cellStyle name="Normal 10 3 3 2 2 9 2" xfId="21541"/>
    <cellStyle name="Normal 10 3 3 2 2 9 2 2" xfId="56757"/>
    <cellStyle name="Normal 10 3 3 2 2 9 3" xfId="44160"/>
    <cellStyle name="Normal 10 3 3 2 2 9 4" xfId="34146"/>
    <cellStyle name="Normal 10 3 3 2 3" xfId="3056"/>
    <cellStyle name="Normal 10 3 3 2 3 10" xfId="25428"/>
    <cellStyle name="Normal 10 3 3 2 3 11" xfId="60963"/>
    <cellStyle name="Normal 10 3 3 2 3 2" xfId="4859"/>
    <cellStyle name="Normal 10 3 3 2 3 2 2" xfId="17506"/>
    <cellStyle name="Normal 10 3 3 2 3 2 2 2" xfId="52722"/>
    <cellStyle name="Normal 10 3 3 2 3 2 2 3" xfId="30111"/>
    <cellStyle name="Normal 10 3 3 2 3 2 3" xfId="13952"/>
    <cellStyle name="Normal 10 3 3 2 3 2 3 2" xfId="49170"/>
    <cellStyle name="Normal 10 3 3 2 3 2 4" xfId="40125"/>
    <cellStyle name="Normal 10 3 3 2 3 2 5" xfId="26559"/>
    <cellStyle name="Normal 10 3 3 2 3 3" xfId="6329"/>
    <cellStyle name="Normal 10 3 3 2 3 3 2" xfId="18960"/>
    <cellStyle name="Normal 10 3 3 2 3 3 2 2" xfId="54176"/>
    <cellStyle name="Normal 10 3 3 2 3 3 3" xfId="41579"/>
    <cellStyle name="Normal 10 3 3 2 3 3 4" xfId="31565"/>
    <cellStyle name="Normal 10 3 3 2 3 4" xfId="7788"/>
    <cellStyle name="Normal 10 3 3 2 3 4 2" xfId="20414"/>
    <cellStyle name="Normal 10 3 3 2 3 4 2 2" xfId="55630"/>
    <cellStyle name="Normal 10 3 3 2 3 4 3" xfId="43033"/>
    <cellStyle name="Normal 10 3 3 2 3 4 4" xfId="33019"/>
    <cellStyle name="Normal 10 3 3 2 3 5" xfId="9569"/>
    <cellStyle name="Normal 10 3 3 2 3 5 2" xfId="22190"/>
    <cellStyle name="Normal 10 3 3 2 3 5 2 2" xfId="57406"/>
    <cellStyle name="Normal 10 3 3 2 3 5 3" xfId="44809"/>
    <cellStyle name="Normal 10 3 3 2 3 5 4" xfId="34795"/>
    <cellStyle name="Normal 10 3 3 2 3 6" xfId="11363"/>
    <cellStyle name="Normal 10 3 3 2 3 6 2" xfId="23966"/>
    <cellStyle name="Normal 10 3 3 2 3 6 2 2" xfId="59182"/>
    <cellStyle name="Normal 10 3 3 2 3 6 3" xfId="46585"/>
    <cellStyle name="Normal 10 3 3 2 3 6 4" xfId="36571"/>
    <cellStyle name="Normal 10 3 3 2 3 7" xfId="15730"/>
    <cellStyle name="Normal 10 3 3 2 3 7 2" xfId="50946"/>
    <cellStyle name="Normal 10 3 3 2 3 7 3" xfId="28335"/>
    <cellStyle name="Normal 10 3 3 2 3 8" xfId="12821"/>
    <cellStyle name="Normal 10 3 3 2 3 8 2" xfId="48039"/>
    <cellStyle name="Normal 10 3 3 2 3 9" xfId="38349"/>
    <cellStyle name="Normal 10 3 3 2 4" xfId="2882"/>
    <cellStyle name="Normal 10 3 3 2 4 10" xfId="25269"/>
    <cellStyle name="Normal 10 3 3 2 4 11" xfId="60804"/>
    <cellStyle name="Normal 10 3 3 2 4 2" xfId="4700"/>
    <cellStyle name="Normal 10 3 3 2 4 2 2" xfId="17347"/>
    <cellStyle name="Normal 10 3 3 2 4 2 2 2" xfId="52563"/>
    <cellStyle name="Normal 10 3 3 2 4 2 2 3" xfId="29952"/>
    <cellStyle name="Normal 10 3 3 2 4 2 3" xfId="13793"/>
    <cellStyle name="Normal 10 3 3 2 4 2 3 2" xfId="49011"/>
    <cellStyle name="Normal 10 3 3 2 4 2 4" xfId="39966"/>
    <cellStyle name="Normal 10 3 3 2 4 2 5" xfId="26400"/>
    <cellStyle name="Normal 10 3 3 2 4 3" xfId="6170"/>
    <cellStyle name="Normal 10 3 3 2 4 3 2" xfId="18801"/>
    <cellStyle name="Normal 10 3 3 2 4 3 2 2" xfId="54017"/>
    <cellStyle name="Normal 10 3 3 2 4 3 3" xfId="41420"/>
    <cellStyle name="Normal 10 3 3 2 4 3 4" xfId="31406"/>
    <cellStyle name="Normal 10 3 3 2 4 4" xfId="7629"/>
    <cellStyle name="Normal 10 3 3 2 4 4 2" xfId="20255"/>
    <cellStyle name="Normal 10 3 3 2 4 4 2 2" xfId="55471"/>
    <cellStyle name="Normal 10 3 3 2 4 4 3" xfId="42874"/>
    <cellStyle name="Normal 10 3 3 2 4 4 4" xfId="32860"/>
    <cellStyle name="Normal 10 3 3 2 4 5" xfId="9410"/>
    <cellStyle name="Normal 10 3 3 2 4 5 2" xfId="22031"/>
    <cellStyle name="Normal 10 3 3 2 4 5 2 2" xfId="57247"/>
    <cellStyle name="Normal 10 3 3 2 4 5 3" xfId="44650"/>
    <cellStyle name="Normal 10 3 3 2 4 5 4" xfId="34636"/>
    <cellStyle name="Normal 10 3 3 2 4 6" xfId="11204"/>
    <cellStyle name="Normal 10 3 3 2 4 6 2" xfId="23807"/>
    <cellStyle name="Normal 10 3 3 2 4 6 2 2" xfId="59023"/>
    <cellStyle name="Normal 10 3 3 2 4 6 3" xfId="46426"/>
    <cellStyle name="Normal 10 3 3 2 4 6 4" xfId="36412"/>
    <cellStyle name="Normal 10 3 3 2 4 7" xfId="15571"/>
    <cellStyle name="Normal 10 3 3 2 4 7 2" xfId="50787"/>
    <cellStyle name="Normal 10 3 3 2 4 7 3" xfId="28176"/>
    <cellStyle name="Normal 10 3 3 2 4 8" xfId="12662"/>
    <cellStyle name="Normal 10 3 3 2 4 8 2" xfId="47880"/>
    <cellStyle name="Normal 10 3 3 2 4 9" xfId="38190"/>
    <cellStyle name="Normal 10 3 3 2 5" xfId="3391"/>
    <cellStyle name="Normal 10 3 3 2 5 10" xfId="26887"/>
    <cellStyle name="Normal 10 3 3 2 5 11" xfId="61291"/>
    <cellStyle name="Normal 10 3 3 2 5 2" xfId="5187"/>
    <cellStyle name="Normal 10 3 3 2 5 2 2" xfId="17834"/>
    <cellStyle name="Normal 10 3 3 2 5 2 2 2" xfId="53050"/>
    <cellStyle name="Normal 10 3 3 2 5 2 3" xfId="40453"/>
    <cellStyle name="Normal 10 3 3 2 5 2 4" xfId="30439"/>
    <cellStyle name="Normal 10 3 3 2 5 3" xfId="6657"/>
    <cellStyle name="Normal 10 3 3 2 5 3 2" xfId="19288"/>
    <cellStyle name="Normal 10 3 3 2 5 3 2 2" xfId="54504"/>
    <cellStyle name="Normal 10 3 3 2 5 3 3" xfId="41907"/>
    <cellStyle name="Normal 10 3 3 2 5 3 4" xfId="31893"/>
    <cellStyle name="Normal 10 3 3 2 5 4" xfId="8116"/>
    <cellStyle name="Normal 10 3 3 2 5 4 2" xfId="20742"/>
    <cellStyle name="Normal 10 3 3 2 5 4 2 2" xfId="55958"/>
    <cellStyle name="Normal 10 3 3 2 5 4 3" xfId="43361"/>
    <cellStyle name="Normal 10 3 3 2 5 4 4" xfId="33347"/>
    <cellStyle name="Normal 10 3 3 2 5 5" xfId="9897"/>
    <cellStyle name="Normal 10 3 3 2 5 5 2" xfId="22518"/>
    <cellStyle name="Normal 10 3 3 2 5 5 2 2" xfId="57734"/>
    <cellStyle name="Normal 10 3 3 2 5 5 3" xfId="45137"/>
    <cellStyle name="Normal 10 3 3 2 5 5 4" xfId="35123"/>
    <cellStyle name="Normal 10 3 3 2 5 6" xfId="11691"/>
    <cellStyle name="Normal 10 3 3 2 5 6 2" xfId="24294"/>
    <cellStyle name="Normal 10 3 3 2 5 6 2 2" xfId="59510"/>
    <cellStyle name="Normal 10 3 3 2 5 6 3" xfId="46913"/>
    <cellStyle name="Normal 10 3 3 2 5 6 4" xfId="36899"/>
    <cellStyle name="Normal 10 3 3 2 5 7" xfId="16058"/>
    <cellStyle name="Normal 10 3 3 2 5 7 2" xfId="51274"/>
    <cellStyle name="Normal 10 3 3 2 5 7 3" xfId="28663"/>
    <cellStyle name="Normal 10 3 3 2 5 8" xfId="14280"/>
    <cellStyle name="Normal 10 3 3 2 5 8 2" xfId="49498"/>
    <cellStyle name="Normal 10 3 3 2 5 9" xfId="38677"/>
    <cellStyle name="Normal 10 3 3 2 6" xfId="2551"/>
    <cellStyle name="Normal 10 3 3 2 6 10" xfId="26078"/>
    <cellStyle name="Normal 10 3 3 2 6 11" xfId="60482"/>
    <cellStyle name="Normal 10 3 3 2 6 2" xfId="4378"/>
    <cellStyle name="Normal 10 3 3 2 6 2 2" xfId="17025"/>
    <cellStyle name="Normal 10 3 3 2 6 2 2 2" xfId="52241"/>
    <cellStyle name="Normal 10 3 3 2 6 2 3" xfId="39644"/>
    <cellStyle name="Normal 10 3 3 2 6 2 4" xfId="29630"/>
    <cellStyle name="Normal 10 3 3 2 6 3" xfId="5848"/>
    <cellStyle name="Normal 10 3 3 2 6 3 2" xfId="18479"/>
    <cellStyle name="Normal 10 3 3 2 6 3 2 2" xfId="53695"/>
    <cellStyle name="Normal 10 3 3 2 6 3 3" xfId="41098"/>
    <cellStyle name="Normal 10 3 3 2 6 3 4" xfId="31084"/>
    <cellStyle name="Normal 10 3 3 2 6 4" xfId="7307"/>
    <cellStyle name="Normal 10 3 3 2 6 4 2" xfId="19933"/>
    <cellStyle name="Normal 10 3 3 2 6 4 2 2" xfId="55149"/>
    <cellStyle name="Normal 10 3 3 2 6 4 3" xfId="42552"/>
    <cellStyle name="Normal 10 3 3 2 6 4 4" xfId="32538"/>
    <cellStyle name="Normal 10 3 3 2 6 5" xfId="9088"/>
    <cellStyle name="Normal 10 3 3 2 6 5 2" xfId="21709"/>
    <cellStyle name="Normal 10 3 3 2 6 5 2 2" xfId="56925"/>
    <cellStyle name="Normal 10 3 3 2 6 5 3" xfId="44328"/>
    <cellStyle name="Normal 10 3 3 2 6 5 4" xfId="34314"/>
    <cellStyle name="Normal 10 3 3 2 6 6" xfId="10882"/>
    <cellStyle name="Normal 10 3 3 2 6 6 2" xfId="23485"/>
    <cellStyle name="Normal 10 3 3 2 6 6 2 2" xfId="58701"/>
    <cellStyle name="Normal 10 3 3 2 6 6 3" xfId="46104"/>
    <cellStyle name="Normal 10 3 3 2 6 6 4" xfId="36090"/>
    <cellStyle name="Normal 10 3 3 2 6 7" xfId="15249"/>
    <cellStyle name="Normal 10 3 3 2 6 7 2" xfId="50465"/>
    <cellStyle name="Normal 10 3 3 2 6 7 3" xfId="27854"/>
    <cellStyle name="Normal 10 3 3 2 6 8" xfId="13471"/>
    <cellStyle name="Normal 10 3 3 2 6 8 2" xfId="48689"/>
    <cellStyle name="Normal 10 3 3 2 6 9" xfId="37868"/>
    <cellStyle name="Normal 10 3 3 2 7" xfId="3715"/>
    <cellStyle name="Normal 10 3 3 2 7 2" xfId="8439"/>
    <cellStyle name="Normal 10 3 3 2 7 2 2" xfId="21065"/>
    <cellStyle name="Normal 10 3 3 2 7 2 2 2" xfId="56281"/>
    <cellStyle name="Normal 10 3 3 2 7 2 3" xfId="43684"/>
    <cellStyle name="Normal 10 3 3 2 7 2 4" xfId="33670"/>
    <cellStyle name="Normal 10 3 3 2 7 3" xfId="10220"/>
    <cellStyle name="Normal 10 3 3 2 7 3 2" xfId="22841"/>
    <cellStyle name="Normal 10 3 3 2 7 3 2 2" xfId="58057"/>
    <cellStyle name="Normal 10 3 3 2 7 3 3" xfId="45460"/>
    <cellStyle name="Normal 10 3 3 2 7 3 4" xfId="35446"/>
    <cellStyle name="Normal 10 3 3 2 7 4" xfId="12016"/>
    <cellStyle name="Normal 10 3 3 2 7 4 2" xfId="24617"/>
    <cellStyle name="Normal 10 3 3 2 7 4 2 2" xfId="59833"/>
    <cellStyle name="Normal 10 3 3 2 7 4 3" xfId="47236"/>
    <cellStyle name="Normal 10 3 3 2 7 4 4" xfId="37222"/>
    <cellStyle name="Normal 10 3 3 2 7 5" xfId="16381"/>
    <cellStyle name="Normal 10 3 3 2 7 5 2" xfId="51597"/>
    <cellStyle name="Normal 10 3 3 2 7 5 3" xfId="28986"/>
    <cellStyle name="Normal 10 3 3 2 7 6" xfId="14603"/>
    <cellStyle name="Normal 10 3 3 2 7 6 2" xfId="49821"/>
    <cellStyle name="Normal 10 3 3 2 7 7" xfId="39000"/>
    <cellStyle name="Normal 10 3 3 2 7 8" xfId="27210"/>
    <cellStyle name="Normal 10 3 3 2 8" xfId="4053"/>
    <cellStyle name="Normal 10 3 3 2 8 2" xfId="16703"/>
    <cellStyle name="Normal 10 3 3 2 8 2 2" xfId="51919"/>
    <cellStyle name="Normal 10 3 3 2 8 2 3" xfId="29308"/>
    <cellStyle name="Normal 10 3 3 2 8 3" xfId="13149"/>
    <cellStyle name="Normal 10 3 3 2 8 3 2" xfId="48367"/>
    <cellStyle name="Normal 10 3 3 2 8 4" xfId="39322"/>
    <cellStyle name="Normal 10 3 3 2 8 5" xfId="25756"/>
    <cellStyle name="Normal 10 3 3 2 9" xfId="5526"/>
    <cellStyle name="Normal 10 3 3 2 9 2" xfId="18157"/>
    <cellStyle name="Normal 10 3 3 2 9 2 2" xfId="53373"/>
    <cellStyle name="Normal 10 3 3 2 9 3" xfId="40776"/>
    <cellStyle name="Normal 10 3 3 2 9 4" xfId="30762"/>
    <cellStyle name="Normal 10 3 3 3" xfId="2291"/>
    <cellStyle name="Normal 10 3 3 3 10" xfId="10508"/>
    <cellStyle name="Normal 10 3 3 3 10 2" xfId="23119"/>
    <cellStyle name="Normal 10 3 3 3 10 2 2" xfId="58335"/>
    <cellStyle name="Normal 10 3 3 3 10 3" xfId="45738"/>
    <cellStyle name="Normal 10 3 3 3 10 4" xfId="35724"/>
    <cellStyle name="Normal 10 3 3 3 11" xfId="15007"/>
    <cellStyle name="Normal 10 3 3 3 11 2" xfId="50223"/>
    <cellStyle name="Normal 10 3 3 3 11 3" xfId="27612"/>
    <cellStyle name="Normal 10 3 3 3 12" xfId="12420"/>
    <cellStyle name="Normal 10 3 3 3 12 2" xfId="47638"/>
    <cellStyle name="Normal 10 3 3 3 13" xfId="37626"/>
    <cellStyle name="Normal 10 3 3 3 14" xfId="25027"/>
    <cellStyle name="Normal 10 3 3 3 15" xfId="60240"/>
    <cellStyle name="Normal 10 3 3 3 2" xfId="3142"/>
    <cellStyle name="Normal 10 3 3 3 2 10" xfId="25511"/>
    <cellStyle name="Normal 10 3 3 3 2 11" xfId="61046"/>
    <cellStyle name="Normal 10 3 3 3 2 2" xfId="4942"/>
    <cellStyle name="Normal 10 3 3 3 2 2 2" xfId="17589"/>
    <cellStyle name="Normal 10 3 3 3 2 2 2 2" xfId="52805"/>
    <cellStyle name="Normal 10 3 3 3 2 2 2 3" xfId="30194"/>
    <cellStyle name="Normal 10 3 3 3 2 2 3" xfId="14035"/>
    <cellStyle name="Normal 10 3 3 3 2 2 3 2" xfId="49253"/>
    <cellStyle name="Normal 10 3 3 3 2 2 4" xfId="40208"/>
    <cellStyle name="Normal 10 3 3 3 2 2 5" xfId="26642"/>
    <cellStyle name="Normal 10 3 3 3 2 3" xfId="6412"/>
    <cellStyle name="Normal 10 3 3 3 2 3 2" xfId="19043"/>
    <cellStyle name="Normal 10 3 3 3 2 3 2 2" xfId="54259"/>
    <cellStyle name="Normal 10 3 3 3 2 3 3" xfId="41662"/>
    <cellStyle name="Normal 10 3 3 3 2 3 4" xfId="31648"/>
    <cellStyle name="Normal 10 3 3 3 2 4" xfId="7871"/>
    <cellStyle name="Normal 10 3 3 3 2 4 2" xfId="20497"/>
    <cellStyle name="Normal 10 3 3 3 2 4 2 2" xfId="55713"/>
    <cellStyle name="Normal 10 3 3 3 2 4 3" xfId="43116"/>
    <cellStyle name="Normal 10 3 3 3 2 4 4" xfId="33102"/>
    <cellStyle name="Normal 10 3 3 3 2 5" xfId="9652"/>
    <cellStyle name="Normal 10 3 3 3 2 5 2" xfId="22273"/>
    <cellStyle name="Normal 10 3 3 3 2 5 2 2" xfId="57489"/>
    <cellStyle name="Normal 10 3 3 3 2 5 3" xfId="44892"/>
    <cellStyle name="Normal 10 3 3 3 2 5 4" xfId="34878"/>
    <cellStyle name="Normal 10 3 3 3 2 6" xfId="11446"/>
    <cellStyle name="Normal 10 3 3 3 2 6 2" xfId="24049"/>
    <cellStyle name="Normal 10 3 3 3 2 6 2 2" xfId="59265"/>
    <cellStyle name="Normal 10 3 3 3 2 6 3" xfId="46668"/>
    <cellStyle name="Normal 10 3 3 3 2 6 4" xfId="36654"/>
    <cellStyle name="Normal 10 3 3 3 2 7" xfId="15813"/>
    <cellStyle name="Normal 10 3 3 3 2 7 2" xfId="51029"/>
    <cellStyle name="Normal 10 3 3 3 2 7 3" xfId="28418"/>
    <cellStyle name="Normal 10 3 3 3 2 8" xfId="12904"/>
    <cellStyle name="Normal 10 3 3 3 2 8 2" xfId="48122"/>
    <cellStyle name="Normal 10 3 3 3 2 9" xfId="38432"/>
    <cellStyle name="Normal 10 3 3 3 3" xfId="3471"/>
    <cellStyle name="Normal 10 3 3 3 3 10" xfId="26967"/>
    <cellStyle name="Normal 10 3 3 3 3 11" xfId="61371"/>
    <cellStyle name="Normal 10 3 3 3 3 2" xfId="5267"/>
    <cellStyle name="Normal 10 3 3 3 3 2 2" xfId="17914"/>
    <cellStyle name="Normal 10 3 3 3 3 2 2 2" xfId="53130"/>
    <cellStyle name="Normal 10 3 3 3 3 2 3" xfId="40533"/>
    <cellStyle name="Normal 10 3 3 3 3 2 4" xfId="30519"/>
    <cellStyle name="Normal 10 3 3 3 3 3" xfId="6737"/>
    <cellStyle name="Normal 10 3 3 3 3 3 2" xfId="19368"/>
    <cellStyle name="Normal 10 3 3 3 3 3 2 2" xfId="54584"/>
    <cellStyle name="Normal 10 3 3 3 3 3 3" xfId="41987"/>
    <cellStyle name="Normal 10 3 3 3 3 3 4" xfId="31973"/>
    <cellStyle name="Normal 10 3 3 3 3 4" xfId="8196"/>
    <cellStyle name="Normal 10 3 3 3 3 4 2" xfId="20822"/>
    <cellStyle name="Normal 10 3 3 3 3 4 2 2" xfId="56038"/>
    <cellStyle name="Normal 10 3 3 3 3 4 3" xfId="43441"/>
    <cellStyle name="Normal 10 3 3 3 3 4 4" xfId="33427"/>
    <cellStyle name="Normal 10 3 3 3 3 5" xfId="9977"/>
    <cellStyle name="Normal 10 3 3 3 3 5 2" xfId="22598"/>
    <cellStyle name="Normal 10 3 3 3 3 5 2 2" xfId="57814"/>
    <cellStyle name="Normal 10 3 3 3 3 5 3" xfId="45217"/>
    <cellStyle name="Normal 10 3 3 3 3 5 4" xfId="35203"/>
    <cellStyle name="Normal 10 3 3 3 3 6" xfId="11771"/>
    <cellStyle name="Normal 10 3 3 3 3 6 2" xfId="24374"/>
    <cellStyle name="Normal 10 3 3 3 3 6 2 2" xfId="59590"/>
    <cellStyle name="Normal 10 3 3 3 3 6 3" xfId="46993"/>
    <cellStyle name="Normal 10 3 3 3 3 6 4" xfId="36979"/>
    <cellStyle name="Normal 10 3 3 3 3 7" xfId="16138"/>
    <cellStyle name="Normal 10 3 3 3 3 7 2" xfId="51354"/>
    <cellStyle name="Normal 10 3 3 3 3 7 3" xfId="28743"/>
    <cellStyle name="Normal 10 3 3 3 3 8" xfId="14360"/>
    <cellStyle name="Normal 10 3 3 3 3 8 2" xfId="49578"/>
    <cellStyle name="Normal 10 3 3 3 3 9" xfId="38757"/>
    <cellStyle name="Normal 10 3 3 3 4" xfId="2632"/>
    <cellStyle name="Normal 10 3 3 3 4 10" xfId="26158"/>
    <cellStyle name="Normal 10 3 3 3 4 11" xfId="60562"/>
    <cellStyle name="Normal 10 3 3 3 4 2" xfId="4458"/>
    <cellStyle name="Normal 10 3 3 3 4 2 2" xfId="17105"/>
    <cellStyle name="Normal 10 3 3 3 4 2 2 2" xfId="52321"/>
    <cellStyle name="Normal 10 3 3 3 4 2 3" xfId="39724"/>
    <cellStyle name="Normal 10 3 3 3 4 2 4" xfId="29710"/>
    <cellStyle name="Normal 10 3 3 3 4 3" xfId="5928"/>
    <cellStyle name="Normal 10 3 3 3 4 3 2" xfId="18559"/>
    <cellStyle name="Normal 10 3 3 3 4 3 2 2" xfId="53775"/>
    <cellStyle name="Normal 10 3 3 3 4 3 3" xfId="41178"/>
    <cellStyle name="Normal 10 3 3 3 4 3 4" xfId="31164"/>
    <cellStyle name="Normal 10 3 3 3 4 4" xfId="7387"/>
    <cellStyle name="Normal 10 3 3 3 4 4 2" xfId="20013"/>
    <cellStyle name="Normal 10 3 3 3 4 4 2 2" xfId="55229"/>
    <cellStyle name="Normal 10 3 3 3 4 4 3" xfId="42632"/>
    <cellStyle name="Normal 10 3 3 3 4 4 4" xfId="32618"/>
    <cellStyle name="Normal 10 3 3 3 4 5" xfId="9168"/>
    <cellStyle name="Normal 10 3 3 3 4 5 2" xfId="21789"/>
    <cellStyle name="Normal 10 3 3 3 4 5 2 2" xfId="57005"/>
    <cellStyle name="Normal 10 3 3 3 4 5 3" xfId="44408"/>
    <cellStyle name="Normal 10 3 3 3 4 5 4" xfId="34394"/>
    <cellStyle name="Normal 10 3 3 3 4 6" xfId="10962"/>
    <cellStyle name="Normal 10 3 3 3 4 6 2" xfId="23565"/>
    <cellStyle name="Normal 10 3 3 3 4 6 2 2" xfId="58781"/>
    <cellStyle name="Normal 10 3 3 3 4 6 3" xfId="46184"/>
    <cellStyle name="Normal 10 3 3 3 4 6 4" xfId="36170"/>
    <cellStyle name="Normal 10 3 3 3 4 7" xfId="15329"/>
    <cellStyle name="Normal 10 3 3 3 4 7 2" xfId="50545"/>
    <cellStyle name="Normal 10 3 3 3 4 7 3" xfId="27934"/>
    <cellStyle name="Normal 10 3 3 3 4 8" xfId="13551"/>
    <cellStyle name="Normal 10 3 3 3 4 8 2" xfId="48769"/>
    <cellStyle name="Normal 10 3 3 3 4 9" xfId="37948"/>
    <cellStyle name="Normal 10 3 3 3 5" xfId="3796"/>
    <cellStyle name="Normal 10 3 3 3 5 2" xfId="8519"/>
    <cellStyle name="Normal 10 3 3 3 5 2 2" xfId="21145"/>
    <cellStyle name="Normal 10 3 3 3 5 2 2 2" xfId="56361"/>
    <cellStyle name="Normal 10 3 3 3 5 2 3" xfId="43764"/>
    <cellStyle name="Normal 10 3 3 3 5 2 4" xfId="33750"/>
    <cellStyle name="Normal 10 3 3 3 5 3" xfId="10300"/>
    <cellStyle name="Normal 10 3 3 3 5 3 2" xfId="22921"/>
    <cellStyle name="Normal 10 3 3 3 5 3 2 2" xfId="58137"/>
    <cellStyle name="Normal 10 3 3 3 5 3 3" xfId="45540"/>
    <cellStyle name="Normal 10 3 3 3 5 3 4" xfId="35526"/>
    <cellStyle name="Normal 10 3 3 3 5 4" xfId="12096"/>
    <cellStyle name="Normal 10 3 3 3 5 4 2" xfId="24697"/>
    <cellStyle name="Normal 10 3 3 3 5 4 2 2" xfId="59913"/>
    <cellStyle name="Normal 10 3 3 3 5 4 3" xfId="47316"/>
    <cellStyle name="Normal 10 3 3 3 5 4 4" xfId="37302"/>
    <cellStyle name="Normal 10 3 3 3 5 5" xfId="16461"/>
    <cellStyle name="Normal 10 3 3 3 5 5 2" xfId="51677"/>
    <cellStyle name="Normal 10 3 3 3 5 5 3" xfId="29066"/>
    <cellStyle name="Normal 10 3 3 3 5 6" xfId="14683"/>
    <cellStyle name="Normal 10 3 3 3 5 6 2" xfId="49901"/>
    <cellStyle name="Normal 10 3 3 3 5 7" xfId="39080"/>
    <cellStyle name="Normal 10 3 3 3 5 8" xfId="27290"/>
    <cellStyle name="Normal 10 3 3 3 6" xfId="4136"/>
    <cellStyle name="Normal 10 3 3 3 6 2" xfId="16783"/>
    <cellStyle name="Normal 10 3 3 3 6 2 2" xfId="51999"/>
    <cellStyle name="Normal 10 3 3 3 6 2 3" xfId="29388"/>
    <cellStyle name="Normal 10 3 3 3 6 3" xfId="13229"/>
    <cellStyle name="Normal 10 3 3 3 6 3 2" xfId="48447"/>
    <cellStyle name="Normal 10 3 3 3 6 4" xfId="39402"/>
    <cellStyle name="Normal 10 3 3 3 6 5" xfId="25836"/>
    <cellStyle name="Normal 10 3 3 3 7" xfId="5606"/>
    <cellStyle name="Normal 10 3 3 3 7 2" xfId="18237"/>
    <cellStyle name="Normal 10 3 3 3 7 2 2" xfId="53453"/>
    <cellStyle name="Normal 10 3 3 3 7 3" xfId="40856"/>
    <cellStyle name="Normal 10 3 3 3 7 4" xfId="30842"/>
    <cellStyle name="Normal 10 3 3 3 8" xfId="7065"/>
    <cellStyle name="Normal 10 3 3 3 8 2" xfId="19691"/>
    <cellStyle name="Normal 10 3 3 3 8 2 2" xfId="54907"/>
    <cellStyle name="Normal 10 3 3 3 8 3" xfId="42310"/>
    <cellStyle name="Normal 10 3 3 3 8 4" xfId="32296"/>
    <cellStyle name="Normal 10 3 3 3 9" xfId="8846"/>
    <cellStyle name="Normal 10 3 3 3 9 2" xfId="21467"/>
    <cellStyle name="Normal 10 3 3 3 9 2 2" xfId="56683"/>
    <cellStyle name="Normal 10 3 3 3 9 3" xfId="44086"/>
    <cellStyle name="Normal 10 3 3 3 9 4" xfId="34072"/>
    <cellStyle name="Normal 10 3 3 4" xfId="2972"/>
    <cellStyle name="Normal 10 3 3 4 10" xfId="25352"/>
    <cellStyle name="Normal 10 3 3 4 11" xfId="60887"/>
    <cellStyle name="Normal 10 3 3 4 2" xfId="4783"/>
    <cellStyle name="Normal 10 3 3 4 2 2" xfId="17430"/>
    <cellStyle name="Normal 10 3 3 4 2 2 2" xfId="52646"/>
    <cellStyle name="Normal 10 3 3 4 2 2 3" xfId="30035"/>
    <cellStyle name="Normal 10 3 3 4 2 3" xfId="13876"/>
    <cellStyle name="Normal 10 3 3 4 2 3 2" xfId="49094"/>
    <cellStyle name="Normal 10 3 3 4 2 4" xfId="40049"/>
    <cellStyle name="Normal 10 3 3 4 2 5" xfId="26483"/>
    <cellStyle name="Normal 10 3 3 4 3" xfId="6253"/>
    <cellStyle name="Normal 10 3 3 4 3 2" xfId="18884"/>
    <cellStyle name="Normal 10 3 3 4 3 2 2" xfId="54100"/>
    <cellStyle name="Normal 10 3 3 4 3 3" xfId="41503"/>
    <cellStyle name="Normal 10 3 3 4 3 4" xfId="31489"/>
    <cellStyle name="Normal 10 3 3 4 4" xfId="7712"/>
    <cellStyle name="Normal 10 3 3 4 4 2" xfId="20338"/>
    <cellStyle name="Normal 10 3 3 4 4 2 2" xfId="55554"/>
    <cellStyle name="Normal 10 3 3 4 4 3" xfId="42957"/>
    <cellStyle name="Normal 10 3 3 4 4 4" xfId="32943"/>
    <cellStyle name="Normal 10 3 3 4 5" xfId="9493"/>
    <cellStyle name="Normal 10 3 3 4 5 2" xfId="22114"/>
    <cellStyle name="Normal 10 3 3 4 5 2 2" xfId="57330"/>
    <cellStyle name="Normal 10 3 3 4 5 3" xfId="44733"/>
    <cellStyle name="Normal 10 3 3 4 5 4" xfId="34719"/>
    <cellStyle name="Normal 10 3 3 4 6" xfId="11287"/>
    <cellStyle name="Normal 10 3 3 4 6 2" xfId="23890"/>
    <cellStyle name="Normal 10 3 3 4 6 2 2" xfId="59106"/>
    <cellStyle name="Normal 10 3 3 4 6 3" xfId="46509"/>
    <cellStyle name="Normal 10 3 3 4 6 4" xfId="36495"/>
    <cellStyle name="Normal 10 3 3 4 7" xfId="15654"/>
    <cellStyle name="Normal 10 3 3 4 7 2" xfId="50870"/>
    <cellStyle name="Normal 10 3 3 4 7 3" xfId="28259"/>
    <cellStyle name="Normal 10 3 3 4 8" xfId="12745"/>
    <cellStyle name="Normal 10 3 3 4 8 2" xfId="47963"/>
    <cellStyle name="Normal 10 3 3 4 9" xfId="38273"/>
    <cellStyle name="Normal 10 3 3 5" xfId="2805"/>
    <cellStyle name="Normal 10 3 3 5 10" xfId="25197"/>
    <cellStyle name="Normal 10 3 3 5 11" xfId="60732"/>
    <cellStyle name="Normal 10 3 3 5 2" xfId="4628"/>
    <cellStyle name="Normal 10 3 3 5 2 2" xfId="17275"/>
    <cellStyle name="Normal 10 3 3 5 2 2 2" xfId="52491"/>
    <cellStyle name="Normal 10 3 3 5 2 2 3" xfId="29880"/>
    <cellStyle name="Normal 10 3 3 5 2 3" xfId="13721"/>
    <cellStyle name="Normal 10 3 3 5 2 3 2" xfId="48939"/>
    <cellStyle name="Normal 10 3 3 5 2 4" xfId="39894"/>
    <cellStyle name="Normal 10 3 3 5 2 5" xfId="26328"/>
    <cellStyle name="Normal 10 3 3 5 3" xfId="6098"/>
    <cellStyle name="Normal 10 3 3 5 3 2" xfId="18729"/>
    <cellStyle name="Normal 10 3 3 5 3 2 2" xfId="53945"/>
    <cellStyle name="Normal 10 3 3 5 3 3" xfId="41348"/>
    <cellStyle name="Normal 10 3 3 5 3 4" xfId="31334"/>
    <cellStyle name="Normal 10 3 3 5 4" xfId="7557"/>
    <cellStyle name="Normal 10 3 3 5 4 2" xfId="20183"/>
    <cellStyle name="Normal 10 3 3 5 4 2 2" xfId="55399"/>
    <cellStyle name="Normal 10 3 3 5 4 3" xfId="42802"/>
    <cellStyle name="Normal 10 3 3 5 4 4" xfId="32788"/>
    <cellStyle name="Normal 10 3 3 5 5" xfId="9338"/>
    <cellStyle name="Normal 10 3 3 5 5 2" xfId="21959"/>
    <cellStyle name="Normal 10 3 3 5 5 2 2" xfId="57175"/>
    <cellStyle name="Normal 10 3 3 5 5 3" xfId="44578"/>
    <cellStyle name="Normal 10 3 3 5 5 4" xfId="34564"/>
    <cellStyle name="Normal 10 3 3 5 6" xfId="11132"/>
    <cellStyle name="Normal 10 3 3 5 6 2" xfId="23735"/>
    <cellStyle name="Normal 10 3 3 5 6 2 2" xfId="58951"/>
    <cellStyle name="Normal 10 3 3 5 6 3" xfId="46354"/>
    <cellStyle name="Normal 10 3 3 5 6 4" xfId="36340"/>
    <cellStyle name="Normal 10 3 3 5 7" xfId="15499"/>
    <cellStyle name="Normal 10 3 3 5 7 2" xfId="50715"/>
    <cellStyle name="Normal 10 3 3 5 7 3" xfId="28104"/>
    <cellStyle name="Normal 10 3 3 5 8" xfId="12590"/>
    <cellStyle name="Normal 10 3 3 5 8 2" xfId="47808"/>
    <cellStyle name="Normal 10 3 3 5 9" xfId="38118"/>
    <cellStyle name="Normal 10 3 3 6" xfId="3319"/>
    <cellStyle name="Normal 10 3 3 6 10" xfId="26815"/>
    <cellStyle name="Normal 10 3 3 6 11" xfId="61219"/>
    <cellStyle name="Normal 10 3 3 6 2" xfId="5115"/>
    <cellStyle name="Normal 10 3 3 6 2 2" xfId="17762"/>
    <cellStyle name="Normal 10 3 3 6 2 2 2" xfId="52978"/>
    <cellStyle name="Normal 10 3 3 6 2 3" xfId="40381"/>
    <cellStyle name="Normal 10 3 3 6 2 4" xfId="30367"/>
    <cellStyle name="Normal 10 3 3 6 3" xfId="6585"/>
    <cellStyle name="Normal 10 3 3 6 3 2" xfId="19216"/>
    <cellStyle name="Normal 10 3 3 6 3 2 2" xfId="54432"/>
    <cellStyle name="Normal 10 3 3 6 3 3" xfId="41835"/>
    <cellStyle name="Normal 10 3 3 6 3 4" xfId="31821"/>
    <cellStyle name="Normal 10 3 3 6 4" xfId="8044"/>
    <cellStyle name="Normal 10 3 3 6 4 2" xfId="20670"/>
    <cellStyle name="Normal 10 3 3 6 4 2 2" xfId="55886"/>
    <cellStyle name="Normal 10 3 3 6 4 3" xfId="43289"/>
    <cellStyle name="Normal 10 3 3 6 4 4" xfId="33275"/>
    <cellStyle name="Normal 10 3 3 6 5" xfId="9825"/>
    <cellStyle name="Normal 10 3 3 6 5 2" xfId="22446"/>
    <cellStyle name="Normal 10 3 3 6 5 2 2" xfId="57662"/>
    <cellStyle name="Normal 10 3 3 6 5 3" xfId="45065"/>
    <cellStyle name="Normal 10 3 3 6 5 4" xfId="35051"/>
    <cellStyle name="Normal 10 3 3 6 6" xfId="11619"/>
    <cellStyle name="Normal 10 3 3 6 6 2" xfId="24222"/>
    <cellStyle name="Normal 10 3 3 6 6 2 2" xfId="59438"/>
    <cellStyle name="Normal 10 3 3 6 6 3" xfId="46841"/>
    <cellStyle name="Normal 10 3 3 6 6 4" xfId="36827"/>
    <cellStyle name="Normal 10 3 3 6 7" xfId="15986"/>
    <cellStyle name="Normal 10 3 3 6 7 2" xfId="51202"/>
    <cellStyle name="Normal 10 3 3 6 7 3" xfId="28591"/>
    <cellStyle name="Normal 10 3 3 6 8" xfId="14208"/>
    <cellStyle name="Normal 10 3 3 6 8 2" xfId="49426"/>
    <cellStyle name="Normal 10 3 3 6 9" xfId="38605"/>
    <cellStyle name="Normal 10 3 3 7" xfId="2475"/>
    <cellStyle name="Normal 10 3 3 7 10" xfId="26006"/>
    <cellStyle name="Normal 10 3 3 7 11" xfId="60410"/>
    <cellStyle name="Normal 10 3 3 7 2" xfId="4306"/>
    <cellStyle name="Normal 10 3 3 7 2 2" xfId="16953"/>
    <cellStyle name="Normal 10 3 3 7 2 2 2" xfId="52169"/>
    <cellStyle name="Normal 10 3 3 7 2 3" xfId="39572"/>
    <cellStyle name="Normal 10 3 3 7 2 4" xfId="29558"/>
    <cellStyle name="Normal 10 3 3 7 3" xfId="5776"/>
    <cellStyle name="Normal 10 3 3 7 3 2" xfId="18407"/>
    <cellStyle name="Normal 10 3 3 7 3 2 2" xfId="53623"/>
    <cellStyle name="Normal 10 3 3 7 3 3" xfId="41026"/>
    <cellStyle name="Normal 10 3 3 7 3 4" xfId="31012"/>
    <cellStyle name="Normal 10 3 3 7 4" xfId="7235"/>
    <cellStyle name="Normal 10 3 3 7 4 2" xfId="19861"/>
    <cellStyle name="Normal 10 3 3 7 4 2 2" xfId="55077"/>
    <cellStyle name="Normal 10 3 3 7 4 3" xfId="42480"/>
    <cellStyle name="Normal 10 3 3 7 4 4" xfId="32466"/>
    <cellStyle name="Normal 10 3 3 7 5" xfId="9016"/>
    <cellStyle name="Normal 10 3 3 7 5 2" xfId="21637"/>
    <cellStyle name="Normal 10 3 3 7 5 2 2" xfId="56853"/>
    <cellStyle name="Normal 10 3 3 7 5 3" xfId="44256"/>
    <cellStyle name="Normal 10 3 3 7 5 4" xfId="34242"/>
    <cellStyle name="Normal 10 3 3 7 6" xfId="10810"/>
    <cellStyle name="Normal 10 3 3 7 6 2" xfId="23413"/>
    <cellStyle name="Normal 10 3 3 7 6 2 2" xfId="58629"/>
    <cellStyle name="Normal 10 3 3 7 6 3" xfId="46032"/>
    <cellStyle name="Normal 10 3 3 7 6 4" xfId="36018"/>
    <cellStyle name="Normal 10 3 3 7 7" xfId="15177"/>
    <cellStyle name="Normal 10 3 3 7 7 2" xfId="50393"/>
    <cellStyle name="Normal 10 3 3 7 7 3" xfId="27782"/>
    <cellStyle name="Normal 10 3 3 7 8" xfId="13399"/>
    <cellStyle name="Normal 10 3 3 7 8 2" xfId="48617"/>
    <cellStyle name="Normal 10 3 3 7 9" xfId="37796"/>
    <cellStyle name="Normal 10 3 3 8" xfId="3643"/>
    <cellStyle name="Normal 10 3 3 8 2" xfId="8367"/>
    <cellStyle name="Normal 10 3 3 8 2 2" xfId="20993"/>
    <cellStyle name="Normal 10 3 3 8 2 2 2" xfId="56209"/>
    <cellStyle name="Normal 10 3 3 8 2 3" xfId="43612"/>
    <cellStyle name="Normal 10 3 3 8 2 4" xfId="33598"/>
    <cellStyle name="Normal 10 3 3 8 3" xfId="10148"/>
    <cellStyle name="Normal 10 3 3 8 3 2" xfId="22769"/>
    <cellStyle name="Normal 10 3 3 8 3 2 2" xfId="57985"/>
    <cellStyle name="Normal 10 3 3 8 3 3" xfId="45388"/>
    <cellStyle name="Normal 10 3 3 8 3 4" xfId="35374"/>
    <cellStyle name="Normal 10 3 3 8 4" xfId="11944"/>
    <cellStyle name="Normal 10 3 3 8 4 2" xfId="24545"/>
    <cellStyle name="Normal 10 3 3 8 4 2 2" xfId="59761"/>
    <cellStyle name="Normal 10 3 3 8 4 3" xfId="47164"/>
    <cellStyle name="Normal 10 3 3 8 4 4" xfId="37150"/>
    <cellStyle name="Normal 10 3 3 8 5" xfId="16309"/>
    <cellStyle name="Normal 10 3 3 8 5 2" xfId="51525"/>
    <cellStyle name="Normal 10 3 3 8 5 3" xfId="28914"/>
    <cellStyle name="Normal 10 3 3 8 6" xfId="14531"/>
    <cellStyle name="Normal 10 3 3 8 6 2" xfId="49749"/>
    <cellStyle name="Normal 10 3 3 8 7" xfId="38928"/>
    <cellStyle name="Normal 10 3 3 8 8" xfId="27138"/>
    <cellStyle name="Normal 10 3 3 9" xfId="3973"/>
    <cellStyle name="Normal 10 3 3 9 2" xfId="16631"/>
    <cellStyle name="Normal 10 3 3 9 2 2" xfId="51847"/>
    <cellStyle name="Normal 10 3 3 9 2 3" xfId="29236"/>
    <cellStyle name="Normal 10 3 3 9 3" xfId="13077"/>
    <cellStyle name="Normal 10 3 3 9 3 2" xfId="48295"/>
    <cellStyle name="Normal 10 3 3 9 4" xfId="39250"/>
    <cellStyle name="Normal 10 3 3 9 5" xfId="25684"/>
    <cellStyle name="Normal 10 3 3_District Target Attainment" xfId="1101"/>
    <cellStyle name="Normal 10 3 4" xfId="1739"/>
    <cellStyle name="Normal 10 3 4 10" xfId="6983"/>
    <cellStyle name="Normal 10 3 4 10 2" xfId="19610"/>
    <cellStyle name="Normal 10 3 4 10 2 2" xfId="54826"/>
    <cellStyle name="Normal 10 3 4 10 3" xfId="42229"/>
    <cellStyle name="Normal 10 3 4 10 4" xfId="32215"/>
    <cellStyle name="Normal 10 3 4 11" xfId="8764"/>
    <cellStyle name="Normal 10 3 4 11 2" xfId="21386"/>
    <cellStyle name="Normal 10 3 4 11 2 2" xfId="56602"/>
    <cellStyle name="Normal 10 3 4 11 3" xfId="44005"/>
    <cellStyle name="Normal 10 3 4 11 4" xfId="33991"/>
    <cellStyle name="Normal 10 3 4 12" xfId="10509"/>
    <cellStyle name="Normal 10 3 4 12 2" xfId="23120"/>
    <cellStyle name="Normal 10 3 4 12 2 2" xfId="58336"/>
    <cellStyle name="Normal 10 3 4 12 3" xfId="45739"/>
    <cellStyle name="Normal 10 3 4 12 4" xfId="35725"/>
    <cellStyle name="Normal 10 3 4 13" xfId="14925"/>
    <cellStyle name="Normal 10 3 4 13 2" xfId="50142"/>
    <cellStyle name="Normal 10 3 4 13 3" xfId="27531"/>
    <cellStyle name="Normal 10 3 4 14" xfId="12339"/>
    <cellStyle name="Normal 10 3 4 14 2" xfId="47557"/>
    <cellStyle name="Normal 10 3 4 15" xfId="37544"/>
    <cellStyle name="Normal 10 3 4 16" xfId="24946"/>
    <cellStyle name="Normal 10 3 4 17" xfId="60159"/>
    <cellStyle name="Normal 10 3 4 2" xfId="2369"/>
    <cellStyle name="Normal 10 3 4 2 10" xfId="10510"/>
    <cellStyle name="Normal 10 3 4 2 10 2" xfId="23121"/>
    <cellStyle name="Normal 10 3 4 2 10 2 2" xfId="58337"/>
    <cellStyle name="Normal 10 3 4 2 10 3" xfId="45740"/>
    <cellStyle name="Normal 10 3 4 2 10 4" xfId="35726"/>
    <cellStyle name="Normal 10 3 4 2 11" xfId="15080"/>
    <cellStyle name="Normal 10 3 4 2 11 2" xfId="50296"/>
    <cellStyle name="Normal 10 3 4 2 11 3" xfId="27685"/>
    <cellStyle name="Normal 10 3 4 2 12" xfId="12493"/>
    <cellStyle name="Normal 10 3 4 2 12 2" xfId="47711"/>
    <cellStyle name="Normal 10 3 4 2 13" xfId="37699"/>
    <cellStyle name="Normal 10 3 4 2 14" xfId="25100"/>
    <cellStyle name="Normal 10 3 4 2 15" xfId="60313"/>
    <cellStyle name="Normal 10 3 4 2 2" xfId="3215"/>
    <cellStyle name="Normal 10 3 4 2 2 10" xfId="25584"/>
    <cellStyle name="Normal 10 3 4 2 2 11" xfId="61119"/>
    <cellStyle name="Normal 10 3 4 2 2 2" xfId="5015"/>
    <cellStyle name="Normal 10 3 4 2 2 2 2" xfId="17662"/>
    <cellStyle name="Normal 10 3 4 2 2 2 2 2" xfId="52878"/>
    <cellStyle name="Normal 10 3 4 2 2 2 2 3" xfId="30267"/>
    <cellStyle name="Normal 10 3 4 2 2 2 3" xfId="14108"/>
    <cellStyle name="Normal 10 3 4 2 2 2 3 2" xfId="49326"/>
    <cellStyle name="Normal 10 3 4 2 2 2 4" xfId="40281"/>
    <cellStyle name="Normal 10 3 4 2 2 2 5" xfId="26715"/>
    <cellStyle name="Normal 10 3 4 2 2 3" xfId="6485"/>
    <cellStyle name="Normal 10 3 4 2 2 3 2" xfId="19116"/>
    <cellStyle name="Normal 10 3 4 2 2 3 2 2" xfId="54332"/>
    <cellStyle name="Normal 10 3 4 2 2 3 3" xfId="41735"/>
    <cellStyle name="Normal 10 3 4 2 2 3 4" xfId="31721"/>
    <cellStyle name="Normal 10 3 4 2 2 4" xfId="7944"/>
    <cellStyle name="Normal 10 3 4 2 2 4 2" xfId="20570"/>
    <cellStyle name="Normal 10 3 4 2 2 4 2 2" xfId="55786"/>
    <cellStyle name="Normal 10 3 4 2 2 4 3" xfId="43189"/>
    <cellStyle name="Normal 10 3 4 2 2 4 4" xfId="33175"/>
    <cellStyle name="Normal 10 3 4 2 2 5" xfId="9725"/>
    <cellStyle name="Normal 10 3 4 2 2 5 2" xfId="22346"/>
    <cellStyle name="Normal 10 3 4 2 2 5 2 2" xfId="57562"/>
    <cellStyle name="Normal 10 3 4 2 2 5 3" xfId="44965"/>
    <cellStyle name="Normal 10 3 4 2 2 5 4" xfId="34951"/>
    <cellStyle name="Normal 10 3 4 2 2 6" xfId="11519"/>
    <cellStyle name="Normal 10 3 4 2 2 6 2" xfId="24122"/>
    <cellStyle name="Normal 10 3 4 2 2 6 2 2" xfId="59338"/>
    <cellStyle name="Normal 10 3 4 2 2 6 3" xfId="46741"/>
    <cellStyle name="Normal 10 3 4 2 2 6 4" xfId="36727"/>
    <cellStyle name="Normal 10 3 4 2 2 7" xfId="15886"/>
    <cellStyle name="Normal 10 3 4 2 2 7 2" xfId="51102"/>
    <cellStyle name="Normal 10 3 4 2 2 7 3" xfId="28491"/>
    <cellStyle name="Normal 10 3 4 2 2 8" xfId="12977"/>
    <cellStyle name="Normal 10 3 4 2 2 8 2" xfId="48195"/>
    <cellStyle name="Normal 10 3 4 2 2 9" xfId="38505"/>
    <cellStyle name="Normal 10 3 4 2 3" xfId="3544"/>
    <cellStyle name="Normal 10 3 4 2 3 10" xfId="27040"/>
    <cellStyle name="Normal 10 3 4 2 3 11" xfId="61444"/>
    <cellStyle name="Normal 10 3 4 2 3 2" xfId="5340"/>
    <cellStyle name="Normal 10 3 4 2 3 2 2" xfId="17987"/>
    <cellStyle name="Normal 10 3 4 2 3 2 2 2" xfId="53203"/>
    <cellStyle name="Normal 10 3 4 2 3 2 3" xfId="40606"/>
    <cellStyle name="Normal 10 3 4 2 3 2 4" xfId="30592"/>
    <cellStyle name="Normal 10 3 4 2 3 3" xfId="6810"/>
    <cellStyle name="Normal 10 3 4 2 3 3 2" xfId="19441"/>
    <cellStyle name="Normal 10 3 4 2 3 3 2 2" xfId="54657"/>
    <cellStyle name="Normal 10 3 4 2 3 3 3" xfId="42060"/>
    <cellStyle name="Normal 10 3 4 2 3 3 4" xfId="32046"/>
    <cellStyle name="Normal 10 3 4 2 3 4" xfId="8269"/>
    <cellStyle name="Normal 10 3 4 2 3 4 2" xfId="20895"/>
    <cellStyle name="Normal 10 3 4 2 3 4 2 2" xfId="56111"/>
    <cellStyle name="Normal 10 3 4 2 3 4 3" xfId="43514"/>
    <cellStyle name="Normal 10 3 4 2 3 4 4" xfId="33500"/>
    <cellStyle name="Normal 10 3 4 2 3 5" xfId="10050"/>
    <cellStyle name="Normal 10 3 4 2 3 5 2" xfId="22671"/>
    <cellStyle name="Normal 10 3 4 2 3 5 2 2" xfId="57887"/>
    <cellStyle name="Normal 10 3 4 2 3 5 3" xfId="45290"/>
    <cellStyle name="Normal 10 3 4 2 3 5 4" xfId="35276"/>
    <cellStyle name="Normal 10 3 4 2 3 6" xfId="11844"/>
    <cellStyle name="Normal 10 3 4 2 3 6 2" xfId="24447"/>
    <cellStyle name="Normal 10 3 4 2 3 6 2 2" xfId="59663"/>
    <cellStyle name="Normal 10 3 4 2 3 6 3" xfId="47066"/>
    <cellStyle name="Normal 10 3 4 2 3 6 4" xfId="37052"/>
    <cellStyle name="Normal 10 3 4 2 3 7" xfId="16211"/>
    <cellStyle name="Normal 10 3 4 2 3 7 2" xfId="51427"/>
    <cellStyle name="Normal 10 3 4 2 3 7 3" xfId="28816"/>
    <cellStyle name="Normal 10 3 4 2 3 8" xfId="14433"/>
    <cellStyle name="Normal 10 3 4 2 3 8 2" xfId="49651"/>
    <cellStyle name="Normal 10 3 4 2 3 9" xfId="38830"/>
    <cellStyle name="Normal 10 3 4 2 4" xfId="2705"/>
    <cellStyle name="Normal 10 3 4 2 4 10" xfId="26231"/>
    <cellStyle name="Normal 10 3 4 2 4 11" xfId="60635"/>
    <cellStyle name="Normal 10 3 4 2 4 2" xfId="4531"/>
    <cellStyle name="Normal 10 3 4 2 4 2 2" xfId="17178"/>
    <cellStyle name="Normal 10 3 4 2 4 2 2 2" xfId="52394"/>
    <cellStyle name="Normal 10 3 4 2 4 2 3" xfId="39797"/>
    <cellStyle name="Normal 10 3 4 2 4 2 4" xfId="29783"/>
    <cellStyle name="Normal 10 3 4 2 4 3" xfId="6001"/>
    <cellStyle name="Normal 10 3 4 2 4 3 2" xfId="18632"/>
    <cellStyle name="Normal 10 3 4 2 4 3 2 2" xfId="53848"/>
    <cellStyle name="Normal 10 3 4 2 4 3 3" xfId="41251"/>
    <cellStyle name="Normal 10 3 4 2 4 3 4" xfId="31237"/>
    <cellStyle name="Normal 10 3 4 2 4 4" xfId="7460"/>
    <cellStyle name="Normal 10 3 4 2 4 4 2" xfId="20086"/>
    <cellStyle name="Normal 10 3 4 2 4 4 2 2" xfId="55302"/>
    <cellStyle name="Normal 10 3 4 2 4 4 3" xfId="42705"/>
    <cellStyle name="Normal 10 3 4 2 4 4 4" xfId="32691"/>
    <cellStyle name="Normal 10 3 4 2 4 5" xfId="9241"/>
    <cellStyle name="Normal 10 3 4 2 4 5 2" xfId="21862"/>
    <cellStyle name="Normal 10 3 4 2 4 5 2 2" xfId="57078"/>
    <cellStyle name="Normal 10 3 4 2 4 5 3" xfId="44481"/>
    <cellStyle name="Normal 10 3 4 2 4 5 4" xfId="34467"/>
    <cellStyle name="Normal 10 3 4 2 4 6" xfId="11035"/>
    <cellStyle name="Normal 10 3 4 2 4 6 2" xfId="23638"/>
    <cellStyle name="Normal 10 3 4 2 4 6 2 2" xfId="58854"/>
    <cellStyle name="Normal 10 3 4 2 4 6 3" xfId="46257"/>
    <cellStyle name="Normal 10 3 4 2 4 6 4" xfId="36243"/>
    <cellStyle name="Normal 10 3 4 2 4 7" xfId="15402"/>
    <cellStyle name="Normal 10 3 4 2 4 7 2" xfId="50618"/>
    <cellStyle name="Normal 10 3 4 2 4 7 3" xfId="28007"/>
    <cellStyle name="Normal 10 3 4 2 4 8" xfId="13624"/>
    <cellStyle name="Normal 10 3 4 2 4 8 2" xfId="48842"/>
    <cellStyle name="Normal 10 3 4 2 4 9" xfId="38021"/>
    <cellStyle name="Normal 10 3 4 2 5" xfId="3869"/>
    <cellStyle name="Normal 10 3 4 2 5 2" xfId="8592"/>
    <cellStyle name="Normal 10 3 4 2 5 2 2" xfId="21218"/>
    <cellStyle name="Normal 10 3 4 2 5 2 2 2" xfId="56434"/>
    <cellStyle name="Normal 10 3 4 2 5 2 3" xfId="43837"/>
    <cellStyle name="Normal 10 3 4 2 5 2 4" xfId="33823"/>
    <cellStyle name="Normal 10 3 4 2 5 3" xfId="10373"/>
    <cellStyle name="Normal 10 3 4 2 5 3 2" xfId="22994"/>
    <cellStyle name="Normal 10 3 4 2 5 3 2 2" xfId="58210"/>
    <cellStyle name="Normal 10 3 4 2 5 3 3" xfId="45613"/>
    <cellStyle name="Normal 10 3 4 2 5 3 4" xfId="35599"/>
    <cellStyle name="Normal 10 3 4 2 5 4" xfId="12169"/>
    <cellStyle name="Normal 10 3 4 2 5 4 2" xfId="24770"/>
    <cellStyle name="Normal 10 3 4 2 5 4 2 2" xfId="59986"/>
    <cellStyle name="Normal 10 3 4 2 5 4 3" xfId="47389"/>
    <cellStyle name="Normal 10 3 4 2 5 4 4" xfId="37375"/>
    <cellStyle name="Normal 10 3 4 2 5 5" xfId="16534"/>
    <cellStyle name="Normal 10 3 4 2 5 5 2" xfId="51750"/>
    <cellStyle name="Normal 10 3 4 2 5 5 3" xfId="29139"/>
    <cellStyle name="Normal 10 3 4 2 5 6" xfId="14756"/>
    <cellStyle name="Normal 10 3 4 2 5 6 2" xfId="49974"/>
    <cellStyle name="Normal 10 3 4 2 5 7" xfId="39153"/>
    <cellStyle name="Normal 10 3 4 2 5 8" xfId="27363"/>
    <cellStyle name="Normal 10 3 4 2 6" xfId="4209"/>
    <cellStyle name="Normal 10 3 4 2 6 2" xfId="16856"/>
    <cellStyle name="Normal 10 3 4 2 6 2 2" xfId="52072"/>
    <cellStyle name="Normal 10 3 4 2 6 2 3" xfId="29461"/>
    <cellStyle name="Normal 10 3 4 2 6 3" xfId="13302"/>
    <cellStyle name="Normal 10 3 4 2 6 3 2" xfId="48520"/>
    <cellStyle name="Normal 10 3 4 2 6 4" xfId="39475"/>
    <cellStyle name="Normal 10 3 4 2 6 5" xfId="25909"/>
    <cellStyle name="Normal 10 3 4 2 7" xfId="5679"/>
    <cellStyle name="Normal 10 3 4 2 7 2" xfId="18310"/>
    <cellStyle name="Normal 10 3 4 2 7 2 2" xfId="53526"/>
    <cellStyle name="Normal 10 3 4 2 7 3" xfId="40929"/>
    <cellStyle name="Normal 10 3 4 2 7 4" xfId="30915"/>
    <cellStyle name="Normal 10 3 4 2 8" xfId="7138"/>
    <cellStyle name="Normal 10 3 4 2 8 2" xfId="19764"/>
    <cellStyle name="Normal 10 3 4 2 8 2 2" xfId="54980"/>
    <cellStyle name="Normal 10 3 4 2 8 3" xfId="42383"/>
    <cellStyle name="Normal 10 3 4 2 8 4" xfId="32369"/>
    <cellStyle name="Normal 10 3 4 2 9" xfId="8919"/>
    <cellStyle name="Normal 10 3 4 2 9 2" xfId="21540"/>
    <cellStyle name="Normal 10 3 4 2 9 2 2" xfId="56756"/>
    <cellStyle name="Normal 10 3 4 2 9 3" xfId="44159"/>
    <cellStyle name="Normal 10 3 4 2 9 4" xfId="34145"/>
    <cellStyle name="Normal 10 3 4 3" xfId="3055"/>
    <cellStyle name="Normal 10 3 4 3 10" xfId="25427"/>
    <cellStyle name="Normal 10 3 4 3 11" xfId="60962"/>
    <cellStyle name="Normal 10 3 4 3 2" xfId="4858"/>
    <cellStyle name="Normal 10 3 4 3 2 2" xfId="17505"/>
    <cellStyle name="Normal 10 3 4 3 2 2 2" xfId="52721"/>
    <cellStyle name="Normal 10 3 4 3 2 2 3" xfId="30110"/>
    <cellStyle name="Normal 10 3 4 3 2 3" xfId="13951"/>
    <cellStyle name="Normal 10 3 4 3 2 3 2" xfId="49169"/>
    <cellStyle name="Normal 10 3 4 3 2 4" xfId="40124"/>
    <cellStyle name="Normal 10 3 4 3 2 5" xfId="26558"/>
    <cellStyle name="Normal 10 3 4 3 3" xfId="6328"/>
    <cellStyle name="Normal 10 3 4 3 3 2" xfId="18959"/>
    <cellStyle name="Normal 10 3 4 3 3 2 2" xfId="54175"/>
    <cellStyle name="Normal 10 3 4 3 3 3" xfId="41578"/>
    <cellStyle name="Normal 10 3 4 3 3 4" xfId="31564"/>
    <cellStyle name="Normal 10 3 4 3 4" xfId="7787"/>
    <cellStyle name="Normal 10 3 4 3 4 2" xfId="20413"/>
    <cellStyle name="Normal 10 3 4 3 4 2 2" xfId="55629"/>
    <cellStyle name="Normal 10 3 4 3 4 3" xfId="43032"/>
    <cellStyle name="Normal 10 3 4 3 4 4" xfId="33018"/>
    <cellStyle name="Normal 10 3 4 3 5" xfId="9568"/>
    <cellStyle name="Normal 10 3 4 3 5 2" xfId="22189"/>
    <cellStyle name="Normal 10 3 4 3 5 2 2" xfId="57405"/>
    <cellStyle name="Normal 10 3 4 3 5 3" xfId="44808"/>
    <cellStyle name="Normal 10 3 4 3 5 4" xfId="34794"/>
    <cellStyle name="Normal 10 3 4 3 6" xfId="11362"/>
    <cellStyle name="Normal 10 3 4 3 6 2" xfId="23965"/>
    <cellStyle name="Normal 10 3 4 3 6 2 2" xfId="59181"/>
    <cellStyle name="Normal 10 3 4 3 6 3" xfId="46584"/>
    <cellStyle name="Normal 10 3 4 3 6 4" xfId="36570"/>
    <cellStyle name="Normal 10 3 4 3 7" xfId="15729"/>
    <cellStyle name="Normal 10 3 4 3 7 2" xfId="50945"/>
    <cellStyle name="Normal 10 3 4 3 7 3" xfId="28334"/>
    <cellStyle name="Normal 10 3 4 3 8" xfId="12820"/>
    <cellStyle name="Normal 10 3 4 3 8 2" xfId="48038"/>
    <cellStyle name="Normal 10 3 4 3 9" xfId="38348"/>
    <cellStyle name="Normal 10 3 4 4" xfId="2881"/>
    <cellStyle name="Normal 10 3 4 4 10" xfId="25268"/>
    <cellStyle name="Normal 10 3 4 4 11" xfId="60803"/>
    <cellStyle name="Normal 10 3 4 4 2" xfId="4699"/>
    <cellStyle name="Normal 10 3 4 4 2 2" xfId="17346"/>
    <cellStyle name="Normal 10 3 4 4 2 2 2" xfId="52562"/>
    <cellStyle name="Normal 10 3 4 4 2 2 3" xfId="29951"/>
    <cellStyle name="Normal 10 3 4 4 2 3" xfId="13792"/>
    <cellStyle name="Normal 10 3 4 4 2 3 2" xfId="49010"/>
    <cellStyle name="Normal 10 3 4 4 2 4" xfId="39965"/>
    <cellStyle name="Normal 10 3 4 4 2 5" xfId="26399"/>
    <cellStyle name="Normal 10 3 4 4 3" xfId="6169"/>
    <cellStyle name="Normal 10 3 4 4 3 2" xfId="18800"/>
    <cellStyle name="Normal 10 3 4 4 3 2 2" xfId="54016"/>
    <cellStyle name="Normal 10 3 4 4 3 3" xfId="41419"/>
    <cellStyle name="Normal 10 3 4 4 3 4" xfId="31405"/>
    <cellStyle name="Normal 10 3 4 4 4" xfId="7628"/>
    <cellStyle name="Normal 10 3 4 4 4 2" xfId="20254"/>
    <cellStyle name="Normal 10 3 4 4 4 2 2" xfId="55470"/>
    <cellStyle name="Normal 10 3 4 4 4 3" xfId="42873"/>
    <cellStyle name="Normal 10 3 4 4 4 4" xfId="32859"/>
    <cellStyle name="Normal 10 3 4 4 5" xfId="9409"/>
    <cellStyle name="Normal 10 3 4 4 5 2" xfId="22030"/>
    <cellStyle name="Normal 10 3 4 4 5 2 2" xfId="57246"/>
    <cellStyle name="Normal 10 3 4 4 5 3" xfId="44649"/>
    <cellStyle name="Normal 10 3 4 4 5 4" xfId="34635"/>
    <cellStyle name="Normal 10 3 4 4 6" xfId="11203"/>
    <cellStyle name="Normal 10 3 4 4 6 2" xfId="23806"/>
    <cellStyle name="Normal 10 3 4 4 6 2 2" xfId="59022"/>
    <cellStyle name="Normal 10 3 4 4 6 3" xfId="46425"/>
    <cellStyle name="Normal 10 3 4 4 6 4" xfId="36411"/>
    <cellStyle name="Normal 10 3 4 4 7" xfId="15570"/>
    <cellStyle name="Normal 10 3 4 4 7 2" xfId="50786"/>
    <cellStyle name="Normal 10 3 4 4 7 3" xfId="28175"/>
    <cellStyle name="Normal 10 3 4 4 8" xfId="12661"/>
    <cellStyle name="Normal 10 3 4 4 8 2" xfId="47879"/>
    <cellStyle name="Normal 10 3 4 4 9" xfId="38189"/>
    <cellStyle name="Normal 10 3 4 5" xfId="3390"/>
    <cellStyle name="Normal 10 3 4 5 10" xfId="26886"/>
    <cellStyle name="Normal 10 3 4 5 11" xfId="61290"/>
    <cellStyle name="Normal 10 3 4 5 2" xfId="5186"/>
    <cellStyle name="Normal 10 3 4 5 2 2" xfId="17833"/>
    <cellStyle name="Normal 10 3 4 5 2 2 2" xfId="53049"/>
    <cellStyle name="Normal 10 3 4 5 2 3" xfId="40452"/>
    <cellStyle name="Normal 10 3 4 5 2 4" xfId="30438"/>
    <cellStyle name="Normal 10 3 4 5 3" xfId="6656"/>
    <cellStyle name="Normal 10 3 4 5 3 2" xfId="19287"/>
    <cellStyle name="Normal 10 3 4 5 3 2 2" xfId="54503"/>
    <cellStyle name="Normal 10 3 4 5 3 3" xfId="41906"/>
    <cellStyle name="Normal 10 3 4 5 3 4" xfId="31892"/>
    <cellStyle name="Normal 10 3 4 5 4" xfId="8115"/>
    <cellStyle name="Normal 10 3 4 5 4 2" xfId="20741"/>
    <cellStyle name="Normal 10 3 4 5 4 2 2" xfId="55957"/>
    <cellStyle name="Normal 10 3 4 5 4 3" xfId="43360"/>
    <cellStyle name="Normal 10 3 4 5 4 4" xfId="33346"/>
    <cellStyle name="Normal 10 3 4 5 5" xfId="9896"/>
    <cellStyle name="Normal 10 3 4 5 5 2" xfId="22517"/>
    <cellStyle name="Normal 10 3 4 5 5 2 2" xfId="57733"/>
    <cellStyle name="Normal 10 3 4 5 5 3" xfId="45136"/>
    <cellStyle name="Normal 10 3 4 5 5 4" xfId="35122"/>
    <cellStyle name="Normal 10 3 4 5 6" xfId="11690"/>
    <cellStyle name="Normal 10 3 4 5 6 2" xfId="24293"/>
    <cellStyle name="Normal 10 3 4 5 6 2 2" xfId="59509"/>
    <cellStyle name="Normal 10 3 4 5 6 3" xfId="46912"/>
    <cellStyle name="Normal 10 3 4 5 6 4" xfId="36898"/>
    <cellStyle name="Normal 10 3 4 5 7" xfId="16057"/>
    <cellStyle name="Normal 10 3 4 5 7 2" xfId="51273"/>
    <cellStyle name="Normal 10 3 4 5 7 3" xfId="28662"/>
    <cellStyle name="Normal 10 3 4 5 8" xfId="14279"/>
    <cellStyle name="Normal 10 3 4 5 8 2" xfId="49497"/>
    <cellStyle name="Normal 10 3 4 5 9" xfId="38676"/>
    <cellStyle name="Normal 10 3 4 6" xfId="2550"/>
    <cellStyle name="Normal 10 3 4 6 10" xfId="26077"/>
    <cellStyle name="Normal 10 3 4 6 11" xfId="60481"/>
    <cellStyle name="Normal 10 3 4 6 2" xfId="4377"/>
    <cellStyle name="Normal 10 3 4 6 2 2" xfId="17024"/>
    <cellStyle name="Normal 10 3 4 6 2 2 2" xfId="52240"/>
    <cellStyle name="Normal 10 3 4 6 2 3" xfId="39643"/>
    <cellStyle name="Normal 10 3 4 6 2 4" xfId="29629"/>
    <cellStyle name="Normal 10 3 4 6 3" xfId="5847"/>
    <cellStyle name="Normal 10 3 4 6 3 2" xfId="18478"/>
    <cellStyle name="Normal 10 3 4 6 3 2 2" xfId="53694"/>
    <cellStyle name="Normal 10 3 4 6 3 3" xfId="41097"/>
    <cellStyle name="Normal 10 3 4 6 3 4" xfId="31083"/>
    <cellStyle name="Normal 10 3 4 6 4" xfId="7306"/>
    <cellStyle name="Normal 10 3 4 6 4 2" xfId="19932"/>
    <cellStyle name="Normal 10 3 4 6 4 2 2" xfId="55148"/>
    <cellStyle name="Normal 10 3 4 6 4 3" xfId="42551"/>
    <cellStyle name="Normal 10 3 4 6 4 4" xfId="32537"/>
    <cellStyle name="Normal 10 3 4 6 5" xfId="9087"/>
    <cellStyle name="Normal 10 3 4 6 5 2" xfId="21708"/>
    <cellStyle name="Normal 10 3 4 6 5 2 2" xfId="56924"/>
    <cellStyle name="Normal 10 3 4 6 5 3" xfId="44327"/>
    <cellStyle name="Normal 10 3 4 6 5 4" xfId="34313"/>
    <cellStyle name="Normal 10 3 4 6 6" xfId="10881"/>
    <cellStyle name="Normal 10 3 4 6 6 2" xfId="23484"/>
    <cellStyle name="Normal 10 3 4 6 6 2 2" xfId="58700"/>
    <cellStyle name="Normal 10 3 4 6 6 3" xfId="46103"/>
    <cellStyle name="Normal 10 3 4 6 6 4" xfId="36089"/>
    <cellStyle name="Normal 10 3 4 6 7" xfId="15248"/>
    <cellStyle name="Normal 10 3 4 6 7 2" xfId="50464"/>
    <cellStyle name="Normal 10 3 4 6 7 3" xfId="27853"/>
    <cellStyle name="Normal 10 3 4 6 8" xfId="13470"/>
    <cellStyle name="Normal 10 3 4 6 8 2" xfId="48688"/>
    <cellStyle name="Normal 10 3 4 6 9" xfId="37867"/>
    <cellStyle name="Normal 10 3 4 7" xfId="3714"/>
    <cellStyle name="Normal 10 3 4 7 2" xfId="8438"/>
    <cellStyle name="Normal 10 3 4 7 2 2" xfId="21064"/>
    <cellStyle name="Normal 10 3 4 7 2 2 2" xfId="56280"/>
    <cellStyle name="Normal 10 3 4 7 2 3" xfId="43683"/>
    <cellStyle name="Normal 10 3 4 7 2 4" xfId="33669"/>
    <cellStyle name="Normal 10 3 4 7 3" xfId="10219"/>
    <cellStyle name="Normal 10 3 4 7 3 2" xfId="22840"/>
    <cellStyle name="Normal 10 3 4 7 3 2 2" xfId="58056"/>
    <cellStyle name="Normal 10 3 4 7 3 3" xfId="45459"/>
    <cellStyle name="Normal 10 3 4 7 3 4" xfId="35445"/>
    <cellStyle name="Normal 10 3 4 7 4" xfId="12015"/>
    <cellStyle name="Normal 10 3 4 7 4 2" xfId="24616"/>
    <cellStyle name="Normal 10 3 4 7 4 2 2" xfId="59832"/>
    <cellStyle name="Normal 10 3 4 7 4 3" xfId="47235"/>
    <cellStyle name="Normal 10 3 4 7 4 4" xfId="37221"/>
    <cellStyle name="Normal 10 3 4 7 5" xfId="16380"/>
    <cellStyle name="Normal 10 3 4 7 5 2" xfId="51596"/>
    <cellStyle name="Normal 10 3 4 7 5 3" xfId="28985"/>
    <cellStyle name="Normal 10 3 4 7 6" xfId="14602"/>
    <cellStyle name="Normal 10 3 4 7 6 2" xfId="49820"/>
    <cellStyle name="Normal 10 3 4 7 7" xfId="38999"/>
    <cellStyle name="Normal 10 3 4 7 8" xfId="27209"/>
    <cellStyle name="Normal 10 3 4 8" xfId="4052"/>
    <cellStyle name="Normal 10 3 4 8 2" xfId="16702"/>
    <cellStyle name="Normal 10 3 4 8 2 2" xfId="51918"/>
    <cellStyle name="Normal 10 3 4 8 2 3" xfId="29307"/>
    <cellStyle name="Normal 10 3 4 8 3" xfId="13148"/>
    <cellStyle name="Normal 10 3 4 8 3 2" xfId="48366"/>
    <cellStyle name="Normal 10 3 4 8 4" xfId="39321"/>
    <cellStyle name="Normal 10 3 4 8 5" xfId="25755"/>
    <cellStyle name="Normal 10 3 4 9" xfId="5525"/>
    <cellStyle name="Normal 10 3 4 9 2" xfId="18156"/>
    <cellStyle name="Normal 10 3 4 9 2 2" xfId="53372"/>
    <cellStyle name="Normal 10 3 4 9 3" xfId="40775"/>
    <cellStyle name="Normal 10 3 4 9 4" xfId="30761"/>
    <cellStyle name="Normal 10 3 5" xfId="2290"/>
    <cellStyle name="Normal 10 3 5 10" xfId="10511"/>
    <cellStyle name="Normal 10 3 5 10 2" xfId="23122"/>
    <cellStyle name="Normal 10 3 5 10 2 2" xfId="58338"/>
    <cellStyle name="Normal 10 3 5 10 3" xfId="45741"/>
    <cellStyle name="Normal 10 3 5 10 4" xfId="35727"/>
    <cellStyle name="Normal 10 3 5 11" xfId="15006"/>
    <cellStyle name="Normal 10 3 5 11 2" xfId="50222"/>
    <cellStyle name="Normal 10 3 5 11 3" xfId="27611"/>
    <cellStyle name="Normal 10 3 5 12" xfId="12419"/>
    <cellStyle name="Normal 10 3 5 12 2" xfId="47637"/>
    <cellStyle name="Normal 10 3 5 13" xfId="37625"/>
    <cellStyle name="Normal 10 3 5 14" xfId="25026"/>
    <cellStyle name="Normal 10 3 5 15" xfId="60239"/>
    <cellStyle name="Normal 10 3 5 2" xfId="3141"/>
    <cellStyle name="Normal 10 3 5 2 10" xfId="25510"/>
    <cellStyle name="Normal 10 3 5 2 11" xfId="61045"/>
    <cellStyle name="Normal 10 3 5 2 2" xfId="4941"/>
    <cellStyle name="Normal 10 3 5 2 2 2" xfId="17588"/>
    <cellStyle name="Normal 10 3 5 2 2 2 2" xfId="52804"/>
    <cellStyle name="Normal 10 3 5 2 2 2 3" xfId="30193"/>
    <cellStyle name="Normal 10 3 5 2 2 3" xfId="14034"/>
    <cellStyle name="Normal 10 3 5 2 2 3 2" xfId="49252"/>
    <cellStyle name="Normal 10 3 5 2 2 4" xfId="40207"/>
    <cellStyle name="Normal 10 3 5 2 2 5" xfId="26641"/>
    <cellStyle name="Normal 10 3 5 2 3" xfId="6411"/>
    <cellStyle name="Normal 10 3 5 2 3 2" xfId="19042"/>
    <cellStyle name="Normal 10 3 5 2 3 2 2" xfId="54258"/>
    <cellStyle name="Normal 10 3 5 2 3 3" xfId="41661"/>
    <cellStyle name="Normal 10 3 5 2 3 4" xfId="31647"/>
    <cellStyle name="Normal 10 3 5 2 4" xfId="7870"/>
    <cellStyle name="Normal 10 3 5 2 4 2" xfId="20496"/>
    <cellStyle name="Normal 10 3 5 2 4 2 2" xfId="55712"/>
    <cellStyle name="Normal 10 3 5 2 4 3" xfId="43115"/>
    <cellStyle name="Normal 10 3 5 2 4 4" xfId="33101"/>
    <cellStyle name="Normal 10 3 5 2 5" xfId="9651"/>
    <cellStyle name="Normal 10 3 5 2 5 2" xfId="22272"/>
    <cellStyle name="Normal 10 3 5 2 5 2 2" xfId="57488"/>
    <cellStyle name="Normal 10 3 5 2 5 3" xfId="44891"/>
    <cellStyle name="Normal 10 3 5 2 5 4" xfId="34877"/>
    <cellStyle name="Normal 10 3 5 2 6" xfId="11445"/>
    <cellStyle name="Normal 10 3 5 2 6 2" xfId="24048"/>
    <cellStyle name="Normal 10 3 5 2 6 2 2" xfId="59264"/>
    <cellStyle name="Normal 10 3 5 2 6 3" xfId="46667"/>
    <cellStyle name="Normal 10 3 5 2 6 4" xfId="36653"/>
    <cellStyle name="Normal 10 3 5 2 7" xfId="15812"/>
    <cellStyle name="Normal 10 3 5 2 7 2" xfId="51028"/>
    <cellStyle name="Normal 10 3 5 2 7 3" xfId="28417"/>
    <cellStyle name="Normal 10 3 5 2 8" xfId="12903"/>
    <cellStyle name="Normal 10 3 5 2 8 2" xfId="48121"/>
    <cellStyle name="Normal 10 3 5 2 9" xfId="38431"/>
    <cellStyle name="Normal 10 3 5 3" xfId="3470"/>
    <cellStyle name="Normal 10 3 5 3 10" xfId="26966"/>
    <cellStyle name="Normal 10 3 5 3 11" xfId="61370"/>
    <cellStyle name="Normal 10 3 5 3 2" xfId="5266"/>
    <cellStyle name="Normal 10 3 5 3 2 2" xfId="17913"/>
    <cellStyle name="Normal 10 3 5 3 2 2 2" xfId="53129"/>
    <cellStyle name="Normal 10 3 5 3 2 3" xfId="40532"/>
    <cellStyle name="Normal 10 3 5 3 2 4" xfId="30518"/>
    <cellStyle name="Normal 10 3 5 3 3" xfId="6736"/>
    <cellStyle name="Normal 10 3 5 3 3 2" xfId="19367"/>
    <cellStyle name="Normal 10 3 5 3 3 2 2" xfId="54583"/>
    <cellStyle name="Normal 10 3 5 3 3 3" xfId="41986"/>
    <cellStyle name="Normal 10 3 5 3 3 4" xfId="31972"/>
    <cellStyle name="Normal 10 3 5 3 4" xfId="8195"/>
    <cellStyle name="Normal 10 3 5 3 4 2" xfId="20821"/>
    <cellStyle name="Normal 10 3 5 3 4 2 2" xfId="56037"/>
    <cellStyle name="Normal 10 3 5 3 4 3" xfId="43440"/>
    <cellStyle name="Normal 10 3 5 3 4 4" xfId="33426"/>
    <cellStyle name="Normal 10 3 5 3 5" xfId="9976"/>
    <cellStyle name="Normal 10 3 5 3 5 2" xfId="22597"/>
    <cellStyle name="Normal 10 3 5 3 5 2 2" xfId="57813"/>
    <cellStyle name="Normal 10 3 5 3 5 3" xfId="45216"/>
    <cellStyle name="Normal 10 3 5 3 5 4" xfId="35202"/>
    <cellStyle name="Normal 10 3 5 3 6" xfId="11770"/>
    <cellStyle name="Normal 10 3 5 3 6 2" xfId="24373"/>
    <cellStyle name="Normal 10 3 5 3 6 2 2" xfId="59589"/>
    <cellStyle name="Normal 10 3 5 3 6 3" xfId="46992"/>
    <cellStyle name="Normal 10 3 5 3 6 4" xfId="36978"/>
    <cellStyle name="Normal 10 3 5 3 7" xfId="16137"/>
    <cellStyle name="Normal 10 3 5 3 7 2" xfId="51353"/>
    <cellStyle name="Normal 10 3 5 3 7 3" xfId="28742"/>
    <cellStyle name="Normal 10 3 5 3 8" xfId="14359"/>
    <cellStyle name="Normal 10 3 5 3 8 2" xfId="49577"/>
    <cellStyle name="Normal 10 3 5 3 9" xfId="38756"/>
    <cellStyle name="Normal 10 3 5 4" xfId="2631"/>
    <cellStyle name="Normal 10 3 5 4 10" xfId="26157"/>
    <cellStyle name="Normal 10 3 5 4 11" xfId="60561"/>
    <cellStyle name="Normal 10 3 5 4 2" xfId="4457"/>
    <cellStyle name="Normal 10 3 5 4 2 2" xfId="17104"/>
    <cellStyle name="Normal 10 3 5 4 2 2 2" xfId="52320"/>
    <cellStyle name="Normal 10 3 5 4 2 3" xfId="39723"/>
    <cellStyle name="Normal 10 3 5 4 2 4" xfId="29709"/>
    <cellStyle name="Normal 10 3 5 4 3" xfId="5927"/>
    <cellStyle name="Normal 10 3 5 4 3 2" xfId="18558"/>
    <cellStyle name="Normal 10 3 5 4 3 2 2" xfId="53774"/>
    <cellStyle name="Normal 10 3 5 4 3 3" xfId="41177"/>
    <cellStyle name="Normal 10 3 5 4 3 4" xfId="31163"/>
    <cellStyle name="Normal 10 3 5 4 4" xfId="7386"/>
    <cellStyle name="Normal 10 3 5 4 4 2" xfId="20012"/>
    <cellStyle name="Normal 10 3 5 4 4 2 2" xfId="55228"/>
    <cellStyle name="Normal 10 3 5 4 4 3" xfId="42631"/>
    <cellStyle name="Normal 10 3 5 4 4 4" xfId="32617"/>
    <cellStyle name="Normal 10 3 5 4 5" xfId="9167"/>
    <cellStyle name="Normal 10 3 5 4 5 2" xfId="21788"/>
    <cellStyle name="Normal 10 3 5 4 5 2 2" xfId="57004"/>
    <cellStyle name="Normal 10 3 5 4 5 3" xfId="44407"/>
    <cellStyle name="Normal 10 3 5 4 5 4" xfId="34393"/>
    <cellStyle name="Normal 10 3 5 4 6" xfId="10961"/>
    <cellStyle name="Normal 10 3 5 4 6 2" xfId="23564"/>
    <cellStyle name="Normal 10 3 5 4 6 2 2" xfId="58780"/>
    <cellStyle name="Normal 10 3 5 4 6 3" xfId="46183"/>
    <cellStyle name="Normal 10 3 5 4 6 4" xfId="36169"/>
    <cellStyle name="Normal 10 3 5 4 7" xfId="15328"/>
    <cellStyle name="Normal 10 3 5 4 7 2" xfId="50544"/>
    <cellStyle name="Normal 10 3 5 4 7 3" xfId="27933"/>
    <cellStyle name="Normal 10 3 5 4 8" xfId="13550"/>
    <cellStyle name="Normal 10 3 5 4 8 2" xfId="48768"/>
    <cellStyle name="Normal 10 3 5 4 9" xfId="37947"/>
    <cellStyle name="Normal 10 3 5 5" xfId="3795"/>
    <cellStyle name="Normal 10 3 5 5 2" xfId="8518"/>
    <cellStyle name="Normal 10 3 5 5 2 2" xfId="21144"/>
    <cellStyle name="Normal 10 3 5 5 2 2 2" xfId="56360"/>
    <cellStyle name="Normal 10 3 5 5 2 3" xfId="43763"/>
    <cellStyle name="Normal 10 3 5 5 2 4" xfId="33749"/>
    <cellStyle name="Normal 10 3 5 5 3" xfId="10299"/>
    <cellStyle name="Normal 10 3 5 5 3 2" xfId="22920"/>
    <cellStyle name="Normal 10 3 5 5 3 2 2" xfId="58136"/>
    <cellStyle name="Normal 10 3 5 5 3 3" xfId="45539"/>
    <cellStyle name="Normal 10 3 5 5 3 4" xfId="35525"/>
    <cellStyle name="Normal 10 3 5 5 4" xfId="12095"/>
    <cellStyle name="Normal 10 3 5 5 4 2" xfId="24696"/>
    <cellStyle name="Normal 10 3 5 5 4 2 2" xfId="59912"/>
    <cellStyle name="Normal 10 3 5 5 4 3" xfId="47315"/>
    <cellStyle name="Normal 10 3 5 5 4 4" xfId="37301"/>
    <cellStyle name="Normal 10 3 5 5 5" xfId="16460"/>
    <cellStyle name="Normal 10 3 5 5 5 2" xfId="51676"/>
    <cellStyle name="Normal 10 3 5 5 5 3" xfId="29065"/>
    <cellStyle name="Normal 10 3 5 5 6" xfId="14682"/>
    <cellStyle name="Normal 10 3 5 5 6 2" xfId="49900"/>
    <cellStyle name="Normal 10 3 5 5 7" xfId="39079"/>
    <cellStyle name="Normal 10 3 5 5 8" xfId="27289"/>
    <cellStyle name="Normal 10 3 5 6" xfId="4135"/>
    <cellStyle name="Normal 10 3 5 6 2" xfId="16782"/>
    <cellStyle name="Normal 10 3 5 6 2 2" xfId="51998"/>
    <cellStyle name="Normal 10 3 5 6 2 3" xfId="29387"/>
    <cellStyle name="Normal 10 3 5 6 3" xfId="13228"/>
    <cellStyle name="Normal 10 3 5 6 3 2" xfId="48446"/>
    <cellStyle name="Normal 10 3 5 6 4" xfId="39401"/>
    <cellStyle name="Normal 10 3 5 6 5" xfId="25835"/>
    <cellStyle name="Normal 10 3 5 7" xfId="5605"/>
    <cellStyle name="Normal 10 3 5 7 2" xfId="18236"/>
    <cellStyle name="Normal 10 3 5 7 2 2" xfId="53452"/>
    <cellStyle name="Normal 10 3 5 7 3" xfId="40855"/>
    <cellStyle name="Normal 10 3 5 7 4" xfId="30841"/>
    <cellStyle name="Normal 10 3 5 8" xfId="7064"/>
    <cellStyle name="Normal 10 3 5 8 2" xfId="19690"/>
    <cellStyle name="Normal 10 3 5 8 2 2" xfId="54906"/>
    <cellStyle name="Normal 10 3 5 8 3" xfId="42309"/>
    <cellStyle name="Normal 10 3 5 8 4" xfId="32295"/>
    <cellStyle name="Normal 10 3 5 9" xfId="8845"/>
    <cellStyle name="Normal 10 3 5 9 2" xfId="21466"/>
    <cellStyle name="Normal 10 3 5 9 2 2" xfId="56682"/>
    <cellStyle name="Normal 10 3 5 9 3" xfId="44085"/>
    <cellStyle name="Normal 10 3 5 9 4" xfId="34071"/>
    <cellStyle name="Normal 10 3 6" xfId="2971"/>
    <cellStyle name="Normal 10 3 6 10" xfId="25351"/>
    <cellStyle name="Normal 10 3 6 11" xfId="60886"/>
    <cellStyle name="Normal 10 3 6 2" xfId="4782"/>
    <cellStyle name="Normal 10 3 6 2 2" xfId="17429"/>
    <cellStyle name="Normal 10 3 6 2 2 2" xfId="52645"/>
    <cellStyle name="Normal 10 3 6 2 2 3" xfId="30034"/>
    <cellStyle name="Normal 10 3 6 2 3" xfId="13875"/>
    <cellStyle name="Normal 10 3 6 2 3 2" xfId="49093"/>
    <cellStyle name="Normal 10 3 6 2 4" xfId="40048"/>
    <cellStyle name="Normal 10 3 6 2 5" xfId="26482"/>
    <cellStyle name="Normal 10 3 6 3" xfId="6252"/>
    <cellStyle name="Normal 10 3 6 3 2" xfId="18883"/>
    <cellStyle name="Normal 10 3 6 3 2 2" xfId="54099"/>
    <cellStyle name="Normal 10 3 6 3 3" xfId="41502"/>
    <cellStyle name="Normal 10 3 6 3 4" xfId="31488"/>
    <cellStyle name="Normal 10 3 6 4" xfId="7711"/>
    <cellStyle name="Normal 10 3 6 4 2" xfId="20337"/>
    <cellStyle name="Normal 10 3 6 4 2 2" xfId="55553"/>
    <cellStyle name="Normal 10 3 6 4 3" xfId="42956"/>
    <cellStyle name="Normal 10 3 6 4 4" xfId="32942"/>
    <cellStyle name="Normal 10 3 6 5" xfId="9492"/>
    <cellStyle name="Normal 10 3 6 5 2" xfId="22113"/>
    <cellStyle name="Normal 10 3 6 5 2 2" xfId="57329"/>
    <cellStyle name="Normal 10 3 6 5 3" xfId="44732"/>
    <cellStyle name="Normal 10 3 6 5 4" xfId="34718"/>
    <cellStyle name="Normal 10 3 6 6" xfId="11286"/>
    <cellStyle name="Normal 10 3 6 6 2" xfId="23889"/>
    <cellStyle name="Normal 10 3 6 6 2 2" xfId="59105"/>
    <cellStyle name="Normal 10 3 6 6 3" xfId="46508"/>
    <cellStyle name="Normal 10 3 6 6 4" xfId="36494"/>
    <cellStyle name="Normal 10 3 6 7" xfId="15653"/>
    <cellStyle name="Normal 10 3 6 7 2" xfId="50869"/>
    <cellStyle name="Normal 10 3 6 7 3" xfId="28258"/>
    <cellStyle name="Normal 10 3 6 8" xfId="12744"/>
    <cellStyle name="Normal 10 3 6 8 2" xfId="47962"/>
    <cellStyle name="Normal 10 3 6 9" xfId="38272"/>
    <cellStyle name="Normal 10 3 7" xfId="2804"/>
    <cellStyle name="Normal 10 3 7 10" xfId="25196"/>
    <cellStyle name="Normal 10 3 7 11" xfId="60731"/>
    <cellStyle name="Normal 10 3 7 2" xfId="4627"/>
    <cellStyle name="Normal 10 3 7 2 2" xfId="17274"/>
    <cellStyle name="Normal 10 3 7 2 2 2" xfId="52490"/>
    <cellStyle name="Normal 10 3 7 2 2 3" xfId="29879"/>
    <cellStyle name="Normal 10 3 7 2 3" xfId="13720"/>
    <cellStyle name="Normal 10 3 7 2 3 2" xfId="48938"/>
    <cellStyle name="Normal 10 3 7 2 4" xfId="39893"/>
    <cellStyle name="Normal 10 3 7 2 5" xfId="26327"/>
    <cellStyle name="Normal 10 3 7 3" xfId="6097"/>
    <cellStyle name="Normal 10 3 7 3 2" xfId="18728"/>
    <cellStyle name="Normal 10 3 7 3 2 2" xfId="53944"/>
    <cellStyle name="Normal 10 3 7 3 3" xfId="41347"/>
    <cellStyle name="Normal 10 3 7 3 4" xfId="31333"/>
    <cellStyle name="Normal 10 3 7 4" xfId="7556"/>
    <cellStyle name="Normal 10 3 7 4 2" xfId="20182"/>
    <cellStyle name="Normal 10 3 7 4 2 2" xfId="55398"/>
    <cellStyle name="Normal 10 3 7 4 3" xfId="42801"/>
    <cellStyle name="Normal 10 3 7 4 4" xfId="32787"/>
    <cellStyle name="Normal 10 3 7 5" xfId="9337"/>
    <cellStyle name="Normal 10 3 7 5 2" xfId="21958"/>
    <cellStyle name="Normal 10 3 7 5 2 2" xfId="57174"/>
    <cellStyle name="Normal 10 3 7 5 3" xfId="44577"/>
    <cellStyle name="Normal 10 3 7 5 4" xfId="34563"/>
    <cellStyle name="Normal 10 3 7 6" xfId="11131"/>
    <cellStyle name="Normal 10 3 7 6 2" xfId="23734"/>
    <cellStyle name="Normal 10 3 7 6 2 2" xfId="58950"/>
    <cellStyle name="Normal 10 3 7 6 3" xfId="46353"/>
    <cellStyle name="Normal 10 3 7 6 4" xfId="36339"/>
    <cellStyle name="Normal 10 3 7 7" xfId="15498"/>
    <cellStyle name="Normal 10 3 7 7 2" xfId="50714"/>
    <cellStyle name="Normal 10 3 7 7 3" xfId="28103"/>
    <cellStyle name="Normal 10 3 7 8" xfId="12589"/>
    <cellStyle name="Normal 10 3 7 8 2" xfId="47807"/>
    <cellStyle name="Normal 10 3 7 9" xfId="38117"/>
    <cellStyle name="Normal 10 3 8" xfId="3318"/>
    <cellStyle name="Normal 10 3 8 10" xfId="26814"/>
    <cellStyle name="Normal 10 3 8 11" xfId="61218"/>
    <cellStyle name="Normal 10 3 8 2" xfId="5114"/>
    <cellStyle name="Normal 10 3 8 2 2" xfId="17761"/>
    <cellStyle name="Normal 10 3 8 2 2 2" xfId="52977"/>
    <cellStyle name="Normal 10 3 8 2 3" xfId="40380"/>
    <cellStyle name="Normal 10 3 8 2 4" xfId="30366"/>
    <cellStyle name="Normal 10 3 8 3" xfId="6584"/>
    <cellStyle name="Normal 10 3 8 3 2" xfId="19215"/>
    <cellStyle name="Normal 10 3 8 3 2 2" xfId="54431"/>
    <cellStyle name="Normal 10 3 8 3 3" xfId="41834"/>
    <cellStyle name="Normal 10 3 8 3 4" xfId="31820"/>
    <cellStyle name="Normal 10 3 8 4" xfId="8043"/>
    <cellStyle name="Normal 10 3 8 4 2" xfId="20669"/>
    <cellStyle name="Normal 10 3 8 4 2 2" xfId="55885"/>
    <cellStyle name="Normal 10 3 8 4 3" xfId="43288"/>
    <cellStyle name="Normal 10 3 8 4 4" xfId="33274"/>
    <cellStyle name="Normal 10 3 8 5" xfId="9824"/>
    <cellStyle name="Normal 10 3 8 5 2" xfId="22445"/>
    <cellStyle name="Normal 10 3 8 5 2 2" xfId="57661"/>
    <cellStyle name="Normal 10 3 8 5 3" xfId="45064"/>
    <cellStyle name="Normal 10 3 8 5 4" xfId="35050"/>
    <cellStyle name="Normal 10 3 8 6" xfId="11618"/>
    <cellStyle name="Normal 10 3 8 6 2" xfId="24221"/>
    <cellStyle name="Normal 10 3 8 6 2 2" xfId="59437"/>
    <cellStyle name="Normal 10 3 8 6 3" xfId="46840"/>
    <cellStyle name="Normal 10 3 8 6 4" xfId="36826"/>
    <cellStyle name="Normal 10 3 8 7" xfId="15985"/>
    <cellStyle name="Normal 10 3 8 7 2" xfId="51201"/>
    <cellStyle name="Normal 10 3 8 7 3" xfId="28590"/>
    <cellStyle name="Normal 10 3 8 8" xfId="14207"/>
    <cellStyle name="Normal 10 3 8 8 2" xfId="49425"/>
    <cellStyle name="Normal 10 3 8 9" xfId="38604"/>
    <cellStyle name="Normal 10 3 9" xfId="2474"/>
    <cellStyle name="Normal 10 3 9 10" xfId="26005"/>
    <cellStyle name="Normal 10 3 9 11" xfId="60409"/>
    <cellStyle name="Normal 10 3 9 2" xfId="4305"/>
    <cellStyle name="Normal 10 3 9 2 2" xfId="16952"/>
    <cellStyle name="Normal 10 3 9 2 2 2" xfId="52168"/>
    <cellStyle name="Normal 10 3 9 2 3" xfId="39571"/>
    <cellStyle name="Normal 10 3 9 2 4" xfId="29557"/>
    <cellStyle name="Normal 10 3 9 3" xfId="5775"/>
    <cellStyle name="Normal 10 3 9 3 2" xfId="18406"/>
    <cellStyle name="Normal 10 3 9 3 2 2" xfId="53622"/>
    <cellStyle name="Normal 10 3 9 3 3" xfId="41025"/>
    <cellStyle name="Normal 10 3 9 3 4" xfId="31011"/>
    <cellStyle name="Normal 10 3 9 4" xfId="7234"/>
    <cellStyle name="Normal 10 3 9 4 2" xfId="19860"/>
    <cellStyle name="Normal 10 3 9 4 2 2" xfId="55076"/>
    <cellStyle name="Normal 10 3 9 4 3" xfId="42479"/>
    <cellStyle name="Normal 10 3 9 4 4" xfId="32465"/>
    <cellStyle name="Normal 10 3 9 5" xfId="9015"/>
    <cellStyle name="Normal 10 3 9 5 2" xfId="21636"/>
    <cellStyle name="Normal 10 3 9 5 2 2" xfId="56852"/>
    <cellStyle name="Normal 10 3 9 5 3" xfId="44255"/>
    <cellStyle name="Normal 10 3 9 5 4" xfId="34241"/>
    <cellStyle name="Normal 10 3 9 6" xfId="10809"/>
    <cellStyle name="Normal 10 3 9 6 2" xfId="23412"/>
    <cellStyle name="Normal 10 3 9 6 2 2" xfId="58628"/>
    <cellStyle name="Normal 10 3 9 6 3" xfId="46031"/>
    <cellStyle name="Normal 10 3 9 6 4" xfId="36017"/>
    <cellStyle name="Normal 10 3 9 7" xfId="15176"/>
    <cellStyle name="Normal 10 3 9 7 2" xfId="50392"/>
    <cellStyle name="Normal 10 3 9 7 3" xfId="27781"/>
    <cellStyle name="Normal 10 3 9 8" xfId="13398"/>
    <cellStyle name="Normal 10 3 9 8 2" xfId="48616"/>
    <cellStyle name="Normal 10 3 9 9" xfId="37795"/>
    <cellStyle name="Normal 10 3_District Target Attainment" xfId="1100"/>
    <cellStyle name="Normal 10 4" xfId="1273"/>
    <cellStyle name="Normal 10 4 10" xfId="6955"/>
    <cellStyle name="Normal 10 4 10 2" xfId="19582"/>
    <cellStyle name="Normal 10 4 10 2 2" xfId="54798"/>
    <cellStyle name="Normal 10 4 10 3" xfId="42201"/>
    <cellStyle name="Normal 10 4 10 4" xfId="32187"/>
    <cellStyle name="Normal 10 4 11" xfId="8736"/>
    <cellStyle name="Normal 10 4 11 2" xfId="21358"/>
    <cellStyle name="Normal 10 4 11 2 2" xfId="56574"/>
    <cellStyle name="Normal 10 4 11 3" xfId="43977"/>
    <cellStyle name="Normal 10 4 11 4" xfId="33963"/>
    <cellStyle name="Normal 10 4 12" xfId="10512"/>
    <cellStyle name="Normal 10 4 12 2" xfId="23123"/>
    <cellStyle name="Normal 10 4 12 2 2" xfId="58339"/>
    <cellStyle name="Normal 10 4 12 3" xfId="45742"/>
    <cellStyle name="Normal 10 4 12 4" xfId="35728"/>
    <cellStyle name="Normal 10 4 13" xfId="14897"/>
    <cellStyle name="Normal 10 4 13 2" xfId="50114"/>
    <cellStyle name="Normal 10 4 13 3" xfId="27503"/>
    <cellStyle name="Normal 10 4 14" xfId="12311"/>
    <cellStyle name="Normal 10 4 14 2" xfId="47529"/>
    <cellStyle name="Normal 10 4 15" xfId="37516"/>
    <cellStyle name="Normal 10 4 16" xfId="24918"/>
    <cellStyle name="Normal 10 4 17" xfId="60131"/>
    <cellStyle name="Normal 10 4 2" xfId="2341"/>
    <cellStyle name="Normal 10 4 2 10" xfId="10513"/>
    <cellStyle name="Normal 10 4 2 10 2" xfId="23124"/>
    <cellStyle name="Normal 10 4 2 10 2 2" xfId="58340"/>
    <cellStyle name="Normal 10 4 2 10 3" xfId="45743"/>
    <cellStyle name="Normal 10 4 2 10 4" xfId="35729"/>
    <cellStyle name="Normal 10 4 2 11" xfId="15052"/>
    <cellStyle name="Normal 10 4 2 11 2" xfId="50268"/>
    <cellStyle name="Normal 10 4 2 11 3" xfId="27657"/>
    <cellStyle name="Normal 10 4 2 12" xfId="12465"/>
    <cellStyle name="Normal 10 4 2 12 2" xfId="47683"/>
    <cellStyle name="Normal 10 4 2 13" xfId="37671"/>
    <cellStyle name="Normal 10 4 2 14" xfId="25072"/>
    <cellStyle name="Normal 10 4 2 15" xfId="60285"/>
    <cellStyle name="Normal 10 4 2 2" xfId="3187"/>
    <cellStyle name="Normal 10 4 2 2 10" xfId="25556"/>
    <cellStyle name="Normal 10 4 2 2 11" xfId="61091"/>
    <cellStyle name="Normal 10 4 2 2 2" xfId="4987"/>
    <cellStyle name="Normal 10 4 2 2 2 2" xfId="17634"/>
    <cellStyle name="Normal 10 4 2 2 2 2 2" xfId="52850"/>
    <cellStyle name="Normal 10 4 2 2 2 2 3" xfId="30239"/>
    <cellStyle name="Normal 10 4 2 2 2 3" xfId="14080"/>
    <cellStyle name="Normal 10 4 2 2 2 3 2" xfId="49298"/>
    <cellStyle name="Normal 10 4 2 2 2 4" xfId="40253"/>
    <cellStyle name="Normal 10 4 2 2 2 5" xfId="26687"/>
    <cellStyle name="Normal 10 4 2 2 3" xfId="6457"/>
    <cellStyle name="Normal 10 4 2 2 3 2" xfId="19088"/>
    <cellStyle name="Normal 10 4 2 2 3 2 2" xfId="54304"/>
    <cellStyle name="Normal 10 4 2 2 3 3" xfId="41707"/>
    <cellStyle name="Normal 10 4 2 2 3 4" xfId="31693"/>
    <cellStyle name="Normal 10 4 2 2 4" xfId="7916"/>
    <cellStyle name="Normal 10 4 2 2 4 2" xfId="20542"/>
    <cellStyle name="Normal 10 4 2 2 4 2 2" xfId="55758"/>
    <cellStyle name="Normal 10 4 2 2 4 3" xfId="43161"/>
    <cellStyle name="Normal 10 4 2 2 4 4" xfId="33147"/>
    <cellStyle name="Normal 10 4 2 2 5" xfId="9697"/>
    <cellStyle name="Normal 10 4 2 2 5 2" xfId="22318"/>
    <cellStyle name="Normal 10 4 2 2 5 2 2" xfId="57534"/>
    <cellStyle name="Normal 10 4 2 2 5 3" xfId="44937"/>
    <cellStyle name="Normal 10 4 2 2 5 4" xfId="34923"/>
    <cellStyle name="Normal 10 4 2 2 6" xfId="11491"/>
    <cellStyle name="Normal 10 4 2 2 6 2" xfId="24094"/>
    <cellStyle name="Normal 10 4 2 2 6 2 2" xfId="59310"/>
    <cellStyle name="Normal 10 4 2 2 6 3" xfId="46713"/>
    <cellStyle name="Normal 10 4 2 2 6 4" xfId="36699"/>
    <cellStyle name="Normal 10 4 2 2 7" xfId="15858"/>
    <cellStyle name="Normal 10 4 2 2 7 2" xfId="51074"/>
    <cellStyle name="Normal 10 4 2 2 7 3" xfId="28463"/>
    <cellStyle name="Normal 10 4 2 2 8" xfId="12949"/>
    <cellStyle name="Normal 10 4 2 2 8 2" xfId="48167"/>
    <cellStyle name="Normal 10 4 2 2 9" xfId="38477"/>
    <cellStyle name="Normal 10 4 2 3" xfId="3516"/>
    <cellStyle name="Normal 10 4 2 3 10" xfId="27012"/>
    <cellStyle name="Normal 10 4 2 3 11" xfId="61416"/>
    <cellStyle name="Normal 10 4 2 3 2" xfId="5312"/>
    <cellStyle name="Normal 10 4 2 3 2 2" xfId="17959"/>
    <cellStyle name="Normal 10 4 2 3 2 2 2" xfId="53175"/>
    <cellStyle name="Normal 10 4 2 3 2 3" xfId="40578"/>
    <cellStyle name="Normal 10 4 2 3 2 4" xfId="30564"/>
    <cellStyle name="Normal 10 4 2 3 3" xfId="6782"/>
    <cellStyle name="Normal 10 4 2 3 3 2" xfId="19413"/>
    <cellStyle name="Normal 10 4 2 3 3 2 2" xfId="54629"/>
    <cellStyle name="Normal 10 4 2 3 3 3" xfId="42032"/>
    <cellStyle name="Normal 10 4 2 3 3 4" xfId="32018"/>
    <cellStyle name="Normal 10 4 2 3 4" xfId="8241"/>
    <cellStyle name="Normal 10 4 2 3 4 2" xfId="20867"/>
    <cellStyle name="Normal 10 4 2 3 4 2 2" xfId="56083"/>
    <cellStyle name="Normal 10 4 2 3 4 3" xfId="43486"/>
    <cellStyle name="Normal 10 4 2 3 4 4" xfId="33472"/>
    <cellStyle name="Normal 10 4 2 3 5" xfId="10022"/>
    <cellStyle name="Normal 10 4 2 3 5 2" xfId="22643"/>
    <cellStyle name="Normal 10 4 2 3 5 2 2" xfId="57859"/>
    <cellStyle name="Normal 10 4 2 3 5 3" xfId="45262"/>
    <cellStyle name="Normal 10 4 2 3 5 4" xfId="35248"/>
    <cellStyle name="Normal 10 4 2 3 6" xfId="11816"/>
    <cellStyle name="Normal 10 4 2 3 6 2" xfId="24419"/>
    <cellStyle name="Normal 10 4 2 3 6 2 2" xfId="59635"/>
    <cellStyle name="Normal 10 4 2 3 6 3" xfId="47038"/>
    <cellStyle name="Normal 10 4 2 3 6 4" xfId="37024"/>
    <cellStyle name="Normal 10 4 2 3 7" xfId="16183"/>
    <cellStyle name="Normal 10 4 2 3 7 2" xfId="51399"/>
    <cellStyle name="Normal 10 4 2 3 7 3" xfId="28788"/>
    <cellStyle name="Normal 10 4 2 3 8" xfId="14405"/>
    <cellStyle name="Normal 10 4 2 3 8 2" xfId="49623"/>
    <cellStyle name="Normal 10 4 2 3 9" xfId="38802"/>
    <cellStyle name="Normal 10 4 2 4" xfId="2677"/>
    <cellStyle name="Normal 10 4 2 4 10" xfId="26203"/>
    <cellStyle name="Normal 10 4 2 4 11" xfId="60607"/>
    <cellStyle name="Normal 10 4 2 4 2" xfId="4503"/>
    <cellStyle name="Normal 10 4 2 4 2 2" xfId="17150"/>
    <cellStyle name="Normal 10 4 2 4 2 2 2" xfId="52366"/>
    <cellStyle name="Normal 10 4 2 4 2 3" xfId="39769"/>
    <cellStyle name="Normal 10 4 2 4 2 4" xfId="29755"/>
    <cellStyle name="Normal 10 4 2 4 3" xfId="5973"/>
    <cellStyle name="Normal 10 4 2 4 3 2" xfId="18604"/>
    <cellStyle name="Normal 10 4 2 4 3 2 2" xfId="53820"/>
    <cellStyle name="Normal 10 4 2 4 3 3" xfId="41223"/>
    <cellStyle name="Normal 10 4 2 4 3 4" xfId="31209"/>
    <cellStyle name="Normal 10 4 2 4 4" xfId="7432"/>
    <cellStyle name="Normal 10 4 2 4 4 2" xfId="20058"/>
    <cellStyle name="Normal 10 4 2 4 4 2 2" xfId="55274"/>
    <cellStyle name="Normal 10 4 2 4 4 3" xfId="42677"/>
    <cellStyle name="Normal 10 4 2 4 4 4" xfId="32663"/>
    <cellStyle name="Normal 10 4 2 4 5" xfId="9213"/>
    <cellStyle name="Normal 10 4 2 4 5 2" xfId="21834"/>
    <cellStyle name="Normal 10 4 2 4 5 2 2" xfId="57050"/>
    <cellStyle name="Normal 10 4 2 4 5 3" xfId="44453"/>
    <cellStyle name="Normal 10 4 2 4 5 4" xfId="34439"/>
    <cellStyle name="Normal 10 4 2 4 6" xfId="11007"/>
    <cellStyle name="Normal 10 4 2 4 6 2" xfId="23610"/>
    <cellStyle name="Normal 10 4 2 4 6 2 2" xfId="58826"/>
    <cellStyle name="Normal 10 4 2 4 6 3" xfId="46229"/>
    <cellStyle name="Normal 10 4 2 4 6 4" xfId="36215"/>
    <cellStyle name="Normal 10 4 2 4 7" xfId="15374"/>
    <cellStyle name="Normal 10 4 2 4 7 2" xfId="50590"/>
    <cellStyle name="Normal 10 4 2 4 7 3" xfId="27979"/>
    <cellStyle name="Normal 10 4 2 4 8" xfId="13596"/>
    <cellStyle name="Normal 10 4 2 4 8 2" xfId="48814"/>
    <cellStyle name="Normal 10 4 2 4 9" xfId="37993"/>
    <cellStyle name="Normal 10 4 2 5" xfId="3841"/>
    <cellStyle name="Normal 10 4 2 5 2" xfId="8564"/>
    <cellStyle name="Normal 10 4 2 5 2 2" xfId="21190"/>
    <cellStyle name="Normal 10 4 2 5 2 2 2" xfId="56406"/>
    <cellStyle name="Normal 10 4 2 5 2 3" xfId="43809"/>
    <cellStyle name="Normal 10 4 2 5 2 4" xfId="33795"/>
    <cellStyle name="Normal 10 4 2 5 3" xfId="10345"/>
    <cellStyle name="Normal 10 4 2 5 3 2" xfId="22966"/>
    <cellStyle name="Normal 10 4 2 5 3 2 2" xfId="58182"/>
    <cellStyle name="Normal 10 4 2 5 3 3" xfId="45585"/>
    <cellStyle name="Normal 10 4 2 5 3 4" xfId="35571"/>
    <cellStyle name="Normal 10 4 2 5 4" xfId="12141"/>
    <cellStyle name="Normal 10 4 2 5 4 2" xfId="24742"/>
    <cellStyle name="Normal 10 4 2 5 4 2 2" xfId="59958"/>
    <cellStyle name="Normal 10 4 2 5 4 3" xfId="47361"/>
    <cellStyle name="Normal 10 4 2 5 4 4" xfId="37347"/>
    <cellStyle name="Normal 10 4 2 5 5" xfId="16506"/>
    <cellStyle name="Normal 10 4 2 5 5 2" xfId="51722"/>
    <cellStyle name="Normal 10 4 2 5 5 3" xfId="29111"/>
    <cellStyle name="Normal 10 4 2 5 6" xfId="14728"/>
    <cellStyle name="Normal 10 4 2 5 6 2" xfId="49946"/>
    <cellStyle name="Normal 10 4 2 5 7" xfId="39125"/>
    <cellStyle name="Normal 10 4 2 5 8" xfId="27335"/>
    <cellStyle name="Normal 10 4 2 6" xfId="4181"/>
    <cellStyle name="Normal 10 4 2 6 2" xfId="16828"/>
    <cellStyle name="Normal 10 4 2 6 2 2" xfId="52044"/>
    <cellStyle name="Normal 10 4 2 6 2 3" xfId="29433"/>
    <cellStyle name="Normal 10 4 2 6 3" xfId="13274"/>
    <cellStyle name="Normal 10 4 2 6 3 2" xfId="48492"/>
    <cellStyle name="Normal 10 4 2 6 4" xfId="39447"/>
    <cellStyle name="Normal 10 4 2 6 5" xfId="25881"/>
    <cellStyle name="Normal 10 4 2 7" xfId="5651"/>
    <cellStyle name="Normal 10 4 2 7 2" xfId="18282"/>
    <cellStyle name="Normal 10 4 2 7 2 2" xfId="53498"/>
    <cellStyle name="Normal 10 4 2 7 3" xfId="40901"/>
    <cellStyle name="Normal 10 4 2 7 4" xfId="30887"/>
    <cellStyle name="Normal 10 4 2 8" xfId="7110"/>
    <cellStyle name="Normal 10 4 2 8 2" xfId="19736"/>
    <cellStyle name="Normal 10 4 2 8 2 2" xfId="54952"/>
    <cellStyle name="Normal 10 4 2 8 3" xfId="42355"/>
    <cellStyle name="Normal 10 4 2 8 4" xfId="32341"/>
    <cellStyle name="Normal 10 4 2 9" xfId="8891"/>
    <cellStyle name="Normal 10 4 2 9 2" xfId="21512"/>
    <cellStyle name="Normal 10 4 2 9 2 2" xfId="56728"/>
    <cellStyle name="Normal 10 4 2 9 3" xfId="44131"/>
    <cellStyle name="Normal 10 4 2 9 4" xfId="34117"/>
    <cellStyle name="Normal 10 4 3" xfId="3026"/>
    <cellStyle name="Normal 10 4 3 10" xfId="25399"/>
    <cellStyle name="Normal 10 4 3 11" xfId="60934"/>
    <cellStyle name="Normal 10 4 3 2" xfId="4830"/>
    <cellStyle name="Normal 10 4 3 2 2" xfId="17477"/>
    <cellStyle name="Normal 10 4 3 2 2 2" xfId="52693"/>
    <cellStyle name="Normal 10 4 3 2 2 3" xfId="30082"/>
    <cellStyle name="Normal 10 4 3 2 3" xfId="13923"/>
    <cellStyle name="Normal 10 4 3 2 3 2" xfId="49141"/>
    <cellStyle name="Normal 10 4 3 2 4" xfId="40096"/>
    <cellStyle name="Normal 10 4 3 2 5" xfId="26530"/>
    <cellStyle name="Normal 10 4 3 3" xfId="6300"/>
    <cellStyle name="Normal 10 4 3 3 2" xfId="18931"/>
    <cellStyle name="Normal 10 4 3 3 2 2" xfId="54147"/>
    <cellStyle name="Normal 10 4 3 3 3" xfId="41550"/>
    <cellStyle name="Normal 10 4 3 3 4" xfId="31536"/>
    <cellStyle name="Normal 10 4 3 4" xfId="7759"/>
    <cellStyle name="Normal 10 4 3 4 2" xfId="20385"/>
    <cellStyle name="Normal 10 4 3 4 2 2" xfId="55601"/>
    <cellStyle name="Normal 10 4 3 4 3" xfId="43004"/>
    <cellStyle name="Normal 10 4 3 4 4" xfId="32990"/>
    <cellStyle name="Normal 10 4 3 5" xfId="9540"/>
    <cellStyle name="Normal 10 4 3 5 2" xfId="22161"/>
    <cellStyle name="Normal 10 4 3 5 2 2" xfId="57377"/>
    <cellStyle name="Normal 10 4 3 5 3" xfId="44780"/>
    <cellStyle name="Normal 10 4 3 5 4" xfId="34766"/>
    <cellStyle name="Normal 10 4 3 6" xfId="11334"/>
    <cellStyle name="Normal 10 4 3 6 2" xfId="23937"/>
    <cellStyle name="Normal 10 4 3 6 2 2" xfId="59153"/>
    <cellStyle name="Normal 10 4 3 6 3" xfId="46556"/>
    <cellStyle name="Normal 10 4 3 6 4" xfId="36542"/>
    <cellStyle name="Normal 10 4 3 7" xfId="15701"/>
    <cellStyle name="Normal 10 4 3 7 2" xfId="50917"/>
    <cellStyle name="Normal 10 4 3 7 3" xfId="28306"/>
    <cellStyle name="Normal 10 4 3 8" xfId="12792"/>
    <cellStyle name="Normal 10 4 3 8 2" xfId="48010"/>
    <cellStyle name="Normal 10 4 3 9" xfId="38320"/>
    <cellStyle name="Normal 10 4 4" xfId="2853"/>
    <cellStyle name="Normal 10 4 4 10" xfId="25240"/>
    <cellStyle name="Normal 10 4 4 11" xfId="60775"/>
    <cellStyle name="Normal 10 4 4 2" xfId="4671"/>
    <cellStyle name="Normal 10 4 4 2 2" xfId="17318"/>
    <cellStyle name="Normal 10 4 4 2 2 2" xfId="52534"/>
    <cellStyle name="Normal 10 4 4 2 2 3" xfId="29923"/>
    <cellStyle name="Normal 10 4 4 2 3" xfId="13764"/>
    <cellStyle name="Normal 10 4 4 2 3 2" xfId="48982"/>
    <cellStyle name="Normal 10 4 4 2 4" xfId="39937"/>
    <cellStyle name="Normal 10 4 4 2 5" xfId="26371"/>
    <cellStyle name="Normal 10 4 4 3" xfId="6141"/>
    <cellStyle name="Normal 10 4 4 3 2" xfId="18772"/>
    <cellStyle name="Normal 10 4 4 3 2 2" xfId="53988"/>
    <cellStyle name="Normal 10 4 4 3 3" xfId="41391"/>
    <cellStyle name="Normal 10 4 4 3 4" xfId="31377"/>
    <cellStyle name="Normal 10 4 4 4" xfId="7600"/>
    <cellStyle name="Normal 10 4 4 4 2" xfId="20226"/>
    <cellStyle name="Normal 10 4 4 4 2 2" xfId="55442"/>
    <cellStyle name="Normal 10 4 4 4 3" xfId="42845"/>
    <cellStyle name="Normal 10 4 4 4 4" xfId="32831"/>
    <cellStyle name="Normal 10 4 4 5" xfId="9381"/>
    <cellStyle name="Normal 10 4 4 5 2" xfId="22002"/>
    <cellStyle name="Normal 10 4 4 5 2 2" xfId="57218"/>
    <cellStyle name="Normal 10 4 4 5 3" xfId="44621"/>
    <cellStyle name="Normal 10 4 4 5 4" xfId="34607"/>
    <cellStyle name="Normal 10 4 4 6" xfId="11175"/>
    <cellStyle name="Normal 10 4 4 6 2" xfId="23778"/>
    <cellStyle name="Normal 10 4 4 6 2 2" xfId="58994"/>
    <cellStyle name="Normal 10 4 4 6 3" xfId="46397"/>
    <cellStyle name="Normal 10 4 4 6 4" xfId="36383"/>
    <cellStyle name="Normal 10 4 4 7" xfId="15542"/>
    <cellStyle name="Normal 10 4 4 7 2" xfId="50758"/>
    <cellStyle name="Normal 10 4 4 7 3" xfId="28147"/>
    <cellStyle name="Normal 10 4 4 8" xfId="12633"/>
    <cellStyle name="Normal 10 4 4 8 2" xfId="47851"/>
    <cellStyle name="Normal 10 4 4 9" xfId="38161"/>
    <cellStyle name="Normal 10 4 5" xfId="3362"/>
    <cellStyle name="Normal 10 4 5 10" xfId="26858"/>
    <cellStyle name="Normal 10 4 5 11" xfId="61262"/>
    <cellStyle name="Normal 10 4 5 2" xfId="5158"/>
    <cellStyle name="Normal 10 4 5 2 2" xfId="17805"/>
    <cellStyle name="Normal 10 4 5 2 2 2" xfId="53021"/>
    <cellStyle name="Normal 10 4 5 2 3" xfId="40424"/>
    <cellStyle name="Normal 10 4 5 2 4" xfId="30410"/>
    <cellStyle name="Normal 10 4 5 3" xfId="6628"/>
    <cellStyle name="Normal 10 4 5 3 2" xfId="19259"/>
    <cellStyle name="Normal 10 4 5 3 2 2" xfId="54475"/>
    <cellStyle name="Normal 10 4 5 3 3" xfId="41878"/>
    <cellStyle name="Normal 10 4 5 3 4" xfId="31864"/>
    <cellStyle name="Normal 10 4 5 4" xfId="8087"/>
    <cellStyle name="Normal 10 4 5 4 2" xfId="20713"/>
    <cellStyle name="Normal 10 4 5 4 2 2" xfId="55929"/>
    <cellStyle name="Normal 10 4 5 4 3" xfId="43332"/>
    <cellStyle name="Normal 10 4 5 4 4" xfId="33318"/>
    <cellStyle name="Normal 10 4 5 5" xfId="9868"/>
    <cellStyle name="Normal 10 4 5 5 2" xfId="22489"/>
    <cellStyle name="Normal 10 4 5 5 2 2" xfId="57705"/>
    <cellStyle name="Normal 10 4 5 5 3" xfId="45108"/>
    <cellStyle name="Normal 10 4 5 5 4" xfId="35094"/>
    <cellStyle name="Normal 10 4 5 6" xfId="11662"/>
    <cellStyle name="Normal 10 4 5 6 2" xfId="24265"/>
    <cellStyle name="Normal 10 4 5 6 2 2" xfId="59481"/>
    <cellStyle name="Normal 10 4 5 6 3" xfId="46884"/>
    <cellStyle name="Normal 10 4 5 6 4" xfId="36870"/>
    <cellStyle name="Normal 10 4 5 7" xfId="16029"/>
    <cellStyle name="Normal 10 4 5 7 2" xfId="51245"/>
    <cellStyle name="Normal 10 4 5 7 3" xfId="28634"/>
    <cellStyle name="Normal 10 4 5 8" xfId="14251"/>
    <cellStyle name="Normal 10 4 5 8 2" xfId="49469"/>
    <cellStyle name="Normal 10 4 5 9" xfId="38648"/>
    <cellStyle name="Normal 10 4 6" xfId="2522"/>
    <cellStyle name="Normal 10 4 6 10" xfId="26049"/>
    <cellStyle name="Normal 10 4 6 11" xfId="60453"/>
    <cellStyle name="Normal 10 4 6 2" xfId="4349"/>
    <cellStyle name="Normal 10 4 6 2 2" xfId="16996"/>
    <cellStyle name="Normal 10 4 6 2 2 2" xfId="52212"/>
    <cellStyle name="Normal 10 4 6 2 3" xfId="39615"/>
    <cellStyle name="Normal 10 4 6 2 4" xfId="29601"/>
    <cellStyle name="Normal 10 4 6 3" xfId="5819"/>
    <cellStyle name="Normal 10 4 6 3 2" xfId="18450"/>
    <cellStyle name="Normal 10 4 6 3 2 2" xfId="53666"/>
    <cellStyle name="Normal 10 4 6 3 3" xfId="41069"/>
    <cellStyle name="Normal 10 4 6 3 4" xfId="31055"/>
    <cellStyle name="Normal 10 4 6 4" xfId="7278"/>
    <cellStyle name="Normal 10 4 6 4 2" xfId="19904"/>
    <cellStyle name="Normal 10 4 6 4 2 2" xfId="55120"/>
    <cellStyle name="Normal 10 4 6 4 3" xfId="42523"/>
    <cellStyle name="Normal 10 4 6 4 4" xfId="32509"/>
    <cellStyle name="Normal 10 4 6 5" xfId="9059"/>
    <cellStyle name="Normal 10 4 6 5 2" xfId="21680"/>
    <cellStyle name="Normal 10 4 6 5 2 2" xfId="56896"/>
    <cellStyle name="Normal 10 4 6 5 3" xfId="44299"/>
    <cellStyle name="Normal 10 4 6 5 4" xfId="34285"/>
    <cellStyle name="Normal 10 4 6 6" xfId="10853"/>
    <cellStyle name="Normal 10 4 6 6 2" xfId="23456"/>
    <cellStyle name="Normal 10 4 6 6 2 2" xfId="58672"/>
    <cellStyle name="Normal 10 4 6 6 3" xfId="46075"/>
    <cellStyle name="Normal 10 4 6 6 4" xfId="36061"/>
    <cellStyle name="Normal 10 4 6 7" xfId="15220"/>
    <cellStyle name="Normal 10 4 6 7 2" xfId="50436"/>
    <cellStyle name="Normal 10 4 6 7 3" xfId="27825"/>
    <cellStyle name="Normal 10 4 6 8" xfId="13442"/>
    <cellStyle name="Normal 10 4 6 8 2" xfId="48660"/>
    <cellStyle name="Normal 10 4 6 9" xfId="37839"/>
    <cellStyle name="Normal 10 4 7" xfId="3686"/>
    <cellStyle name="Normal 10 4 7 2" xfId="8410"/>
    <cellStyle name="Normal 10 4 7 2 2" xfId="21036"/>
    <cellStyle name="Normal 10 4 7 2 2 2" xfId="56252"/>
    <cellStyle name="Normal 10 4 7 2 3" xfId="43655"/>
    <cellStyle name="Normal 10 4 7 2 4" xfId="33641"/>
    <cellStyle name="Normal 10 4 7 3" xfId="10191"/>
    <cellStyle name="Normal 10 4 7 3 2" xfId="22812"/>
    <cellStyle name="Normal 10 4 7 3 2 2" xfId="58028"/>
    <cellStyle name="Normal 10 4 7 3 3" xfId="45431"/>
    <cellStyle name="Normal 10 4 7 3 4" xfId="35417"/>
    <cellStyle name="Normal 10 4 7 4" xfId="11987"/>
    <cellStyle name="Normal 10 4 7 4 2" xfId="24588"/>
    <cellStyle name="Normal 10 4 7 4 2 2" xfId="59804"/>
    <cellStyle name="Normal 10 4 7 4 3" xfId="47207"/>
    <cellStyle name="Normal 10 4 7 4 4" xfId="37193"/>
    <cellStyle name="Normal 10 4 7 5" xfId="16352"/>
    <cellStyle name="Normal 10 4 7 5 2" xfId="51568"/>
    <cellStyle name="Normal 10 4 7 5 3" xfId="28957"/>
    <cellStyle name="Normal 10 4 7 6" xfId="14574"/>
    <cellStyle name="Normal 10 4 7 6 2" xfId="49792"/>
    <cellStyle name="Normal 10 4 7 7" xfId="38971"/>
    <cellStyle name="Normal 10 4 7 8" xfId="27181"/>
    <cellStyle name="Normal 10 4 8" xfId="4022"/>
    <cellStyle name="Normal 10 4 8 2" xfId="16674"/>
    <cellStyle name="Normal 10 4 8 2 2" xfId="51890"/>
    <cellStyle name="Normal 10 4 8 2 3" xfId="29279"/>
    <cellStyle name="Normal 10 4 8 3" xfId="13120"/>
    <cellStyle name="Normal 10 4 8 3 2" xfId="48338"/>
    <cellStyle name="Normal 10 4 8 4" xfId="39293"/>
    <cellStyle name="Normal 10 4 8 5" xfId="25727"/>
    <cellStyle name="Normal 10 4 9" xfId="5497"/>
    <cellStyle name="Normal 10 4 9 2" xfId="18128"/>
    <cellStyle name="Normal 10 4 9 2 2" xfId="53344"/>
    <cellStyle name="Normal 10 4 9 3" xfId="40747"/>
    <cellStyle name="Normal 10 4 9 4" xfId="30733"/>
    <cellStyle name="Normal 10 5" xfId="2259"/>
    <cellStyle name="Normal 10 5 10" xfId="10514"/>
    <cellStyle name="Normal 10 5 10 2" xfId="23125"/>
    <cellStyle name="Normal 10 5 10 2 2" xfId="58341"/>
    <cellStyle name="Normal 10 5 10 3" xfId="45744"/>
    <cellStyle name="Normal 10 5 10 4" xfId="35730"/>
    <cellStyle name="Normal 10 5 11" xfId="14978"/>
    <cellStyle name="Normal 10 5 11 2" xfId="50194"/>
    <cellStyle name="Normal 10 5 11 3" xfId="27583"/>
    <cellStyle name="Normal 10 5 12" xfId="12391"/>
    <cellStyle name="Normal 10 5 12 2" xfId="47609"/>
    <cellStyle name="Normal 10 5 13" xfId="37597"/>
    <cellStyle name="Normal 10 5 14" xfId="24998"/>
    <cellStyle name="Normal 10 5 15" xfId="60211"/>
    <cellStyle name="Normal 10 5 2" xfId="3113"/>
    <cellStyle name="Normal 10 5 2 10" xfId="25482"/>
    <cellStyle name="Normal 10 5 2 11" xfId="61017"/>
    <cellStyle name="Normal 10 5 2 2" xfId="4913"/>
    <cellStyle name="Normal 10 5 2 2 2" xfId="17560"/>
    <cellStyle name="Normal 10 5 2 2 2 2" xfId="52776"/>
    <cellStyle name="Normal 10 5 2 2 2 3" xfId="30165"/>
    <cellStyle name="Normal 10 5 2 2 3" xfId="14006"/>
    <cellStyle name="Normal 10 5 2 2 3 2" xfId="49224"/>
    <cellStyle name="Normal 10 5 2 2 4" xfId="40179"/>
    <cellStyle name="Normal 10 5 2 2 5" xfId="26613"/>
    <cellStyle name="Normal 10 5 2 3" xfId="6383"/>
    <cellStyle name="Normal 10 5 2 3 2" xfId="19014"/>
    <cellStyle name="Normal 10 5 2 3 2 2" xfId="54230"/>
    <cellStyle name="Normal 10 5 2 3 3" xfId="41633"/>
    <cellStyle name="Normal 10 5 2 3 4" xfId="31619"/>
    <cellStyle name="Normal 10 5 2 4" xfId="7842"/>
    <cellStyle name="Normal 10 5 2 4 2" xfId="20468"/>
    <cellStyle name="Normal 10 5 2 4 2 2" xfId="55684"/>
    <cellStyle name="Normal 10 5 2 4 3" xfId="43087"/>
    <cellStyle name="Normal 10 5 2 4 4" xfId="33073"/>
    <cellStyle name="Normal 10 5 2 5" xfId="9623"/>
    <cellStyle name="Normal 10 5 2 5 2" xfId="22244"/>
    <cellStyle name="Normal 10 5 2 5 2 2" xfId="57460"/>
    <cellStyle name="Normal 10 5 2 5 3" xfId="44863"/>
    <cellStyle name="Normal 10 5 2 5 4" xfId="34849"/>
    <cellStyle name="Normal 10 5 2 6" xfId="11417"/>
    <cellStyle name="Normal 10 5 2 6 2" xfId="24020"/>
    <cellStyle name="Normal 10 5 2 6 2 2" xfId="59236"/>
    <cellStyle name="Normal 10 5 2 6 3" xfId="46639"/>
    <cellStyle name="Normal 10 5 2 6 4" xfId="36625"/>
    <cellStyle name="Normal 10 5 2 7" xfId="15784"/>
    <cellStyle name="Normal 10 5 2 7 2" xfId="51000"/>
    <cellStyle name="Normal 10 5 2 7 3" xfId="28389"/>
    <cellStyle name="Normal 10 5 2 8" xfId="12875"/>
    <cellStyle name="Normal 10 5 2 8 2" xfId="48093"/>
    <cellStyle name="Normal 10 5 2 9" xfId="38403"/>
    <cellStyle name="Normal 10 5 3" xfId="3442"/>
    <cellStyle name="Normal 10 5 3 10" xfId="26938"/>
    <cellStyle name="Normal 10 5 3 11" xfId="61342"/>
    <cellStyle name="Normal 10 5 3 2" xfId="5238"/>
    <cellStyle name="Normal 10 5 3 2 2" xfId="17885"/>
    <cellStyle name="Normal 10 5 3 2 2 2" xfId="53101"/>
    <cellStyle name="Normal 10 5 3 2 3" xfId="40504"/>
    <cellStyle name="Normal 10 5 3 2 4" xfId="30490"/>
    <cellStyle name="Normal 10 5 3 3" xfId="6708"/>
    <cellStyle name="Normal 10 5 3 3 2" xfId="19339"/>
    <cellStyle name="Normal 10 5 3 3 2 2" xfId="54555"/>
    <cellStyle name="Normal 10 5 3 3 3" xfId="41958"/>
    <cellStyle name="Normal 10 5 3 3 4" xfId="31944"/>
    <cellStyle name="Normal 10 5 3 4" xfId="8167"/>
    <cellStyle name="Normal 10 5 3 4 2" xfId="20793"/>
    <cellStyle name="Normal 10 5 3 4 2 2" xfId="56009"/>
    <cellStyle name="Normal 10 5 3 4 3" xfId="43412"/>
    <cellStyle name="Normal 10 5 3 4 4" xfId="33398"/>
    <cellStyle name="Normal 10 5 3 5" xfId="9948"/>
    <cellStyle name="Normal 10 5 3 5 2" xfId="22569"/>
    <cellStyle name="Normal 10 5 3 5 2 2" xfId="57785"/>
    <cellStyle name="Normal 10 5 3 5 3" xfId="45188"/>
    <cellStyle name="Normal 10 5 3 5 4" xfId="35174"/>
    <cellStyle name="Normal 10 5 3 6" xfId="11742"/>
    <cellStyle name="Normal 10 5 3 6 2" xfId="24345"/>
    <cellStyle name="Normal 10 5 3 6 2 2" xfId="59561"/>
    <cellStyle name="Normal 10 5 3 6 3" xfId="46964"/>
    <cellStyle name="Normal 10 5 3 6 4" xfId="36950"/>
    <cellStyle name="Normal 10 5 3 7" xfId="16109"/>
    <cellStyle name="Normal 10 5 3 7 2" xfId="51325"/>
    <cellStyle name="Normal 10 5 3 7 3" xfId="28714"/>
    <cellStyle name="Normal 10 5 3 8" xfId="14331"/>
    <cellStyle name="Normal 10 5 3 8 2" xfId="49549"/>
    <cellStyle name="Normal 10 5 3 9" xfId="38728"/>
    <cellStyle name="Normal 10 5 4" xfId="2603"/>
    <cellStyle name="Normal 10 5 4 10" xfId="26129"/>
    <cellStyle name="Normal 10 5 4 11" xfId="60533"/>
    <cellStyle name="Normal 10 5 4 2" xfId="4429"/>
    <cellStyle name="Normal 10 5 4 2 2" xfId="17076"/>
    <cellStyle name="Normal 10 5 4 2 2 2" xfId="52292"/>
    <cellStyle name="Normal 10 5 4 2 3" xfId="39695"/>
    <cellStyle name="Normal 10 5 4 2 4" xfId="29681"/>
    <cellStyle name="Normal 10 5 4 3" xfId="5899"/>
    <cellStyle name="Normal 10 5 4 3 2" xfId="18530"/>
    <cellStyle name="Normal 10 5 4 3 2 2" xfId="53746"/>
    <cellStyle name="Normal 10 5 4 3 3" xfId="41149"/>
    <cellStyle name="Normal 10 5 4 3 4" xfId="31135"/>
    <cellStyle name="Normal 10 5 4 4" xfId="7358"/>
    <cellStyle name="Normal 10 5 4 4 2" xfId="19984"/>
    <cellStyle name="Normal 10 5 4 4 2 2" xfId="55200"/>
    <cellStyle name="Normal 10 5 4 4 3" xfId="42603"/>
    <cellStyle name="Normal 10 5 4 4 4" xfId="32589"/>
    <cellStyle name="Normal 10 5 4 5" xfId="9139"/>
    <cellStyle name="Normal 10 5 4 5 2" xfId="21760"/>
    <cellStyle name="Normal 10 5 4 5 2 2" xfId="56976"/>
    <cellStyle name="Normal 10 5 4 5 3" xfId="44379"/>
    <cellStyle name="Normal 10 5 4 5 4" xfId="34365"/>
    <cellStyle name="Normal 10 5 4 6" xfId="10933"/>
    <cellStyle name="Normal 10 5 4 6 2" xfId="23536"/>
    <cellStyle name="Normal 10 5 4 6 2 2" xfId="58752"/>
    <cellStyle name="Normal 10 5 4 6 3" xfId="46155"/>
    <cellStyle name="Normal 10 5 4 6 4" xfId="36141"/>
    <cellStyle name="Normal 10 5 4 7" xfId="15300"/>
    <cellStyle name="Normal 10 5 4 7 2" xfId="50516"/>
    <cellStyle name="Normal 10 5 4 7 3" xfId="27905"/>
    <cellStyle name="Normal 10 5 4 8" xfId="13522"/>
    <cellStyle name="Normal 10 5 4 8 2" xfId="48740"/>
    <cellStyle name="Normal 10 5 4 9" xfId="37919"/>
    <cellStyle name="Normal 10 5 5" xfId="3767"/>
    <cellStyle name="Normal 10 5 5 2" xfId="8490"/>
    <cellStyle name="Normal 10 5 5 2 2" xfId="21116"/>
    <cellStyle name="Normal 10 5 5 2 2 2" xfId="56332"/>
    <cellStyle name="Normal 10 5 5 2 3" xfId="43735"/>
    <cellStyle name="Normal 10 5 5 2 4" xfId="33721"/>
    <cellStyle name="Normal 10 5 5 3" xfId="10271"/>
    <cellStyle name="Normal 10 5 5 3 2" xfId="22892"/>
    <cellStyle name="Normal 10 5 5 3 2 2" xfId="58108"/>
    <cellStyle name="Normal 10 5 5 3 3" xfId="45511"/>
    <cellStyle name="Normal 10 5 5 3 4" xfId="35497"/>
    <cellStyle name="Normal 10 5 5 4" xfId="12067"/>
    <cellStyle name="Normal 10 5 5 4 2" xfId="24668"/>
    <cellStyle name="Normal 10 5 5 4 2 2" xfId="59884"/>
    <cellStyle name="Normal 10 5 5 4 3" xfId="47287"/>
    <cellStyle name="Normal 10 5 5 4 4" xfId="37273"/>
    <cellStyle name="Normal 10 5 5 5" xfId="16432"/>
    <cellStyle name="Normal 10 5 5 5 2" xfId="51648"/>
    <cellStyle name="Normal 10 5 5 5 3" xfId="29037"/>
    <cellStyle name="Normal 10 5 5 6" xfId="14654"/>
    <cellStyle name="Normal 10 5 5 6 2" xfId="49872"/>
    <cellStyle name="Normal 10 5 5 7" xfId="39051"/>
    <cellStyle name="Normal 10 5 5 8" xfId="27261"/>
    <cellStyle name="Normal 10 5 6" xfId="4107"/>
    <cellStyle name="Normal 10 5 6 2" xfId="16754"/>
    <cellStyle name="Normal 10 5 6 2 2" xfId="51970"/>
    <cellStyle name="Normal 10 5 6 2 3" xfId="29359"/>
    <cellStyle name="Normal 10 5 6 3" xfId="13200"/>
    <cellStyle name="Normal 10 5 6 3 2" xfId="48418"/>
    <cellStyle name="Normal 10 5 6 4" xfId="39373"/>
    <cellStyle name="Normal 10 5 6 5" xfId="25807"/>
    <cellStyle name="Normal 10 5 7" xfId="5577"/>
    <cellStyle name="Normal 10 5 7 2" xfId="18208"/>
    <cellStyle name="Normal 10 5 7 2 2" xfId="53424"/>
    <cellStyle name="Normal 10 5 7 3" xfId="40827"/>
    <cellStyle name="Normal 10 5 7 4" xfId="30813"/>
    <cellStyle name="Normal 10 5 8" xfId="7036"/>
    <cellStyle name="Normal 10 5 8 2" xfId="19662"/>
    <cellStyle name="Normal 10 5 8 2 2" xfId="54878"/>
    <cellStyle name="Normal 10 5 8 3" xfId="42281"/>
    <cellStyle name="Normal 10 5 8 4" xfId="32267"/>
    <cellStyle name="Normal 10 5 9" xfId="8817"/>
    <cellStyle name="Normal 10 5 9 2" xfId="21438"/>
    <cellStyle name="Normal 10 5 9 2 2" xfId="56654"/>
    <cellStyle name="Normal 10 5 9 3" xfId="44057"/>
    <cellStyle name="Normal 10 5 9 4" xfId="34043"/>
    <cellStyle name="Normal 10 6" xfId="2936"/>
    <cellStyle name="Normal 10 6 10" xfId="25320"/>
    <cellStyle name="Normal 10 6 11" xfId="60855"/>
    <cellStyle name="Normal 10 6 2" xfId="4751"/>
    <cellStyle name="Normal 10 6 2 2" xfId="17398"/>
    <cellStyle name="Normal 10 6 2 2 2" xfId="52614"/>
    <cellStyle name="Normal 10 6 2 2 3" xfId="30003"/>
    <cellStyle name="Normal 10 6 2 3" xfId="13844"/>
    <cellStyle name="Normal 10 6 2 3 2" xfId="49062"/>
    <cellStyle name="Normal 10 6 2 4" xfId="40017"/>
    <cellStyle name="Normal 10 6 2 5" xfId="26451"/>
    <cellStyle name="Normal 10 6 3" xfId="6221"/>
    <cellStyle name="Normal 10 6 3 2" xfId="18852"/>
    <cellStyle name="Normal 10 6 3 2 2" xfId="54068"/>
    <cellStyle name="Normal 10 6 3 3" xfId="41471"/>
    <cellStyle name="Normal 10 6 3 4" xfId="31457"/>
    <cellStyle name="Normal 10 6 4" xfId="7680"/>
    <cellStyle name="Normal 10 6 4 2" xfId="20306"/>
    <cellStyle name="Normal 10 6 4 2 2" xfId="55522"/>
    <cellStyle name="Normal 10 6 4 3" xfId="42925"/>
    <cellStyle name="Normal 10 6 4 4" xfId="32911"/>
    <cellStyle name="Normal 10 6 5" xfId="9461"/>
    <cellStyle name="Normal 10 6 5 2" xfId="22082"/>
    <cellStyle name="Normal 10 6 5 2 2" xfId="57298"/>
    <cellStyle name="Normal 10 6 5 3" xfId="44701"/>
    <cellStyle name="Normal 10 6 5 4" xfId="34687"/>
    <cellStyle name="Normal 10 6 6" xfId="11255"/>
    <cellStyle name="Normal 10 6 6 2" xfId="23858"/>
    <cellStyle name="Normal 10 6 6 2 2" xfId="59074"/>
    <cellStyle name="Normal 10 6 6 3" xfId="46477"/>
    <cellStyle name="Normal 10 6 6 4" xfId="36463"/>
    <cellStyle name="Normal 10 6 7" xfId="15622"/>
    <cellStyle name="Normal 10 6 7 2" xfId="50838"/>
    <cellStyle name="Normal 10 6 7 3" xfId="28227"/>
    <cellStyle name="Normal 10 6 8" xfId="12713"/>
    <cellStyle name="Normal 10 6 8 2" xfId="47931"/>
    <cellStyle name="Normal 10 6 9" xfId="38241"/>
    <cellStyle name="Normal 10 7" xfId="2773"/>
    <cellStyle name="Normal 10 7 10" xfId="25168"/>
    <cellStyle name="Normal 10 7 11" xfId="60703"/>
    <cellStyle name="Normal 10 7 2" xfId="4599"/>
    <cellStyle name="Normal 10 7 2 2" xfId="17246"/>
    <cellStyle name="Normal 10 7 2 2 2" xfId="52462"/>
    <cellStyle name="Normal 10 7 2 2 3" xfId="29851"/>
    <cellStyle name="Normal 10 7 2 3" xfId="13692"/>
    <cellStyle name="Normal 10 7 2 3 2" xfId="48910"/>
    <cellStyle name="Normal 10 7 2 4" xfId="39865"/>
    <cellStyle name="Normal 10 7 2 5" xfId="26299"/>
    <cellStyle name="Normal 10 7 3" xfId="6069"/>
    <cellStyle name="Normal 10 7 3 2" xfId="18700"/>
    <cellStyle name="Normal 10 7 3 2 2" xfId="53916"/>
    <cellStyle name="Normal 10 7 3 3" xfId="41319"/>
    <cellStyle name="Normal 10 7 3 4" xfId="31305"/>
    <cellStyle name="Normal 10 7 4" xfId="7528"/>
    <cellStyle name="Normal 10 7 4 2" xfId="20154"/>
    <cellStyle name="Normal 10 7 4 2 2" xfId="55370"/>
    <cellStyle name="Normal 10 7 4 3" xfId="42773"/>
    <cellStyle name="Normal 10 7 4 4" xfId="32759"/>
    <cellStyle name="Normal 10 7 5" xfId="9309"/>
    <cellStyle name="Normal 10 7 5 2" xfId="21930"/>
    <cellStyle name="Normal 10 7 5 2 2" xfId="57146"/>
    <cellStyle name="Normal 10 7 5 3" xfId="44549"/>
    <cellStyle name="Normal 10 7 5 4" xfId="34535"/>
    <cellStyle name="Normal 10 7 6" xfId="11103"/>
    <cellStyle name="Normal 10 7 6 2" xfId="23706"/>
    <cellStyle name="Normal 10 7 6 2 2" xfId="58922"/>
    <cellStyle name="Normal 10 7 6 3" xfId="46325"/>
    <cellStyle name="Normal 10 7 6 4" xfId="36311"/>
    <cellStyle name="Normal 10 7 7" xfId="15470"/>
    <cellStyle name="Normal 10 7 7 2" xfId="50686"/>
    <cellStyle name="Normal 10 7 7 3" xfId="28075"/>
    <cellStyle name="Normal 10 7 8" xfId="12561"/>
    <cellStyle name="Normal 10 7 8 2" xfId="47779"/>
    <cellStyle name="Normal 10 7 9" xfId="38089"/>
    <cellStyle name="Normal 10 8" xfId="3289"/>
    <cellStyle name="Normal 10 8 10" xfId="26786"/>
    <cellStyle name="Normal 10 8 11" xfId="61190"/>
    <cellStyle name="Normal 10 8 2" xfId="5086"/>
    <cellStyle name="Normal 10 8 2 2" xfId="17733"/>
    <cellStyle name="Normal 10 8 2 2 2" xfId="52949"/>
    <cellStyle name="Normal 10 8 2 3" xfId="40352"/>
    <cellStyle name="Normal 10 8 2 4" xfId="30338"/>
    <cellStyle name="Normal 10 8 3" xfId="6556"/>
    <cellStyle name="Normal 10 8 3 2" xfId="19187"/>
    <cellStyle name="Normal 10 8 3 2 2" xfId="54403"/>
    <cellStyle name="Normal 10 8 3 3" xfId="41806"/>
    <cellStyle name="Normal 10 8 3 4" xfId="31792"/>
    <cellStyle name="Normal 10 8 4" xfId="8015"/>
    <cellStyle name="Normal 10 8 4 2" xfId="20641"/>
    <cellStyle name="Normal 10 8 4 2 2" xfId="55857"/>
    <cellStyle name="Normal 10 8 4 3" xfId="43260"/>
    <cellStyle name="Normal 10 8 4 4" xfId="33246"/>
    <cellStyle name="Normal 10 8 5" xfId="9796"/>
    <cellStyle name="Normal 10 8 5 2" xfId="22417"/>
    <cellStyle name="Normal 10 8 5 2 2" xfId="57633"/>
    <cellStyle name="Normal 10 8 5 3" xfId="45036"/>
    <cellStyle name="Normal 10 8 5 4" xfId="35022"/>
    <cellStyle name="Normal 10 8 6" xfId="11590"/>
    <cellStyle name="Normal 10 8 6 2" xfId="24193"/>
    <cellStyle name="Normal 10 8 6 2 2" xfId="59409"/>
    <cellStyle name="Normal 10 8 6 3" xfId="46812"/>
    <cellStyle name="Normal 10 8 6 4" xfId="36798"/>
    <cellStyle name="Normal 10 8 7" xfId="15957"/>
    <cellStyle name="Normal 10 8 7 2" xfId="51173"/>
    <cellStyle name="Normal 10 8 7 3" xfId="28562"/>
    <cellStyle name="Normal 10 8 8" xfId="14179"/>
    <cellStyle name="Normal 10 8 8 2" xfId="49397"/>
    <cellStyle name="Normal 10 8 9" xfId="38576"/>
    <cellStyle name="Normal 10 9" xfId="2443"/>
    <cellStyle name="Normal 10 9 10" xfId="25977"/>
    <cellStyle name="Normal 10 9 11" xfId="60381"/>
    <cellStyle name="Normal 10 9 2" xfId="4277"/>
    <cellStyle name="Normal 10 9 2 2" xfId="16924"/>
    <cellStyle name="Normal 10 9 2 2 2" xfId="52140"/>
    <cellStyle name="Normal 10 9 2 3" xfId="39543"/>
    <cellStyle name="Normal 10 9 2 4" xfId="29529"/>
    <cellStyle name="Normal 10 9 3" xfId="5747"/>
    <cellStyle name="Normal 10 9 3 2" xfId="18378"/>
    <cellStyle name="Normal 10 9 3 2 2" xfId="53594"/>
    <cellStyle name="Normal 10 9 3 3" xfId="40997"/>
    <cellStyle name="Normal 10 9 3 4" xfId="30983"/>
    <cellStyle name="Normal 10 9 4" xfId="7206"/>
    <cellStyle name="Normal 10 9 4 2" xfId="19832"/>
    <cellStyle name="Normal 10 9 4 2 2" xfId="55048"/>
    <cellStyle name="Normal 10 9 4 3" xfId="42451"/>
    <cellStyle name="Normal 10 9 4 4" xfId="32437"/>
    <cellStyle name="Normal 10 9 5" xfId="8987"/>
    <cellStyle name="Normal 10 9 5 2" xfId="21608"/>
    <cellStyle name="Normal 10 9 5 2 2" xfId="56824"/>
    <cellStyle name="Normal 10 9 5 3" xfId="44227"/>
    <cellStyle name="Normal 10 9 5 4" xfId="34213"/>
    <cellStyle name="Normal 10 9 6" xfId="10781"/>
    <cellStyle name="Normal 10 9 6 2" xfId="23384"/>
    <cellStyle name="Normal 10 9 6 2 2" xfId="58600"/>
    <cellStyle name="Normal 10 9 6 3" xfId="46003"/>
    <cellStyle name="Normal 10 9 6 4" xfId="35989"/>
    <cellStyle name="Normal 10 9 7" xfId="15148"/>
    <cellStyle name="Normal 10 9 7 2" xfId="50364"/>
    <cellStyle name="Normal 10 9 7 3" xfId="27753"/>
    <cellStyle name="Normal 10 9 8" xfId="13370"/>
    <cellStyle name="Normal 10 9 8 2" xfId="48588"/>
    <cellStyle name="Normal 10 9 9" xfId="37767"/>
    <cellStyle name="Normal 10_District Target Attainment" xfId="1098"/>
    <cellStyle name="Normal 11" xfId="537"/>
    <cellStyle name="Normal 11 2" xfId="538"/>
    <cellStyle name="Normal 11 2 2" xfId="1742"/>
    <cellStyle name="Normal 11 2_District Target Attainment" xfId="1103"/>
    <cellStyle name="Normal 11 3" xfId="1741"/>
    <cellStyle name="Normal 11_District Target Attainment" xfId="1102"/>
    <cellStyle name="Normal 12" xfId="21"/>
    <cellStyle name="Normal 12 10" xfId="3939"/>
    <cellStyle name="Normal 12 10 2" xfId="16603"/>
    <cellStyle name="Normal 12 10 2 2" xfId="51819"/>
    <cellStyle name="Normal 12 10 2 3" xfId="29208"/>
    <cellStyle name="Normal 12 10 3" xfId="13049"/>
    <cellStyle name="Normal 12 10 3 2" xfId="48267"/>
    <cellStyle name="Normal 12 10 4" xfId="39222"/>
    <cellStyle name="Normal 12 10 5" xfId="25656"/>
    <cellStyle name="Normal 12 11" xfId="5425"/>
    <cellStyle name="Normal 12 11 2" xfId="18057"/>
    <cellStyle name="Normal 12 11 2 2" xfId="53273"/>
    <cellStyle name="Normal 12 11 3" xfId="40676"/>
    <cellStyle name="Normal 12 11 4" xfId="30662"/>
    <cellStyle name="Normal 12 12" xfId="6881"/>
    <cellStyle name="Normal 12 12 2" xfId="19511"/>
    <cellStyle name="Normal 12 12 2 2" xfId="54727"/>
    <cellStyle name="Normal 12 12 3" xfId="42130"/>
    <cellStyle name="Normal 12 12 4" xfId="32116"/>
    <cellStyle name="Normal 12 13" xfId="8663"/>
    <cellStyle name="Normal 12 13 2" xfId="21287"/>
    <cellStyle name="Normal 12 13 2 2" xfId="56503"/>
    <cellStyle name="Normal 12 13 3" xfId="43906"/>
    <cellStyle name="Normal 12 13 4" xfId="33892"/>
    <cellStyle name="Normal 12 14" xfId="10515"/>
    <cellStyle name="Normal 12 14 2" xfId="23126"/>
    <cellStyle name="Normal 12 14 2 2" xfId="58342"/>
    <cellStyle name="Normal 12 14 3" xfId="45745"/>
    <cellStyle name="Normal 12 14 4" xfId="35731"/>
    <cellStyle name="Normal 12 15" xfId="14825"/>
    <cellStyle name="Normal 12 15 2" xfId="50043"/>
    <cellStyle name="Normal 12 15 3" xfId="27432"/>
    <cellStyle name="Normal 12 16" xfId="12239"/>
    <cellStyle name="Normal 12 16 2" xfId="47458"/>
    <cellStyle name="Normal 12 17" xfId="37444"/>
    <cellStyle name="Normal 12 18" xfId="24846"/>
    <cellStyle name="Normal 12 19" xfId="60059"/>
    <cellStyle name="Normal 12 2" xfId="539"/>
    <cellStyle name="Normal 12 2 10" xfId="5455"/>
    <cellStyle name="Normal 12 2 10 2" xfId="18086"/>
    <cellStyle name="Normal 12 2 10 2 2" xfId="53302"/>
    <cellStyle name="Normal 12 2 10 3" xfId="40705"/>
    <cellStyle name="Normal 12 2 10 4" xfId="30691"/>
    <cellStyle name="Normal 12 2 11" xfId="6911"/>
    <cellStyle name="Normal 12 2 11 2" xfId="19540"/>
    <cellStyle name="Normal 12 2 11 2 2" xfId="54756"/>
    <cellStyle name="Normal 12 2 11 3" xfId="42159"/>
    <cellStyle name="Normal 12 2 11 4" xfId="32145"/>
    <cellStyle name="Normal 12 2 12" xfId="8693"/>
    <cellStyle name="Normal 12 2 12 2" xfId="21316"/>
    <cellStyle name="Normal 12 2 12 2 2" xfId="56532"/>
    <cellStyle name="Normal 12 2 12 3" xfId="43935"/>
    <cellStyle name="Normal 12 2 12 4" xfId="33921"/>
    <cellStyle name="Normal 12 2 13" xfId="10516"/>
    <cellStyle name="Normal 12 2 13 2" xfId="23127"/>
    <cellStyle name="Normal 12 2 13 2 2" xfId="58343"/>
    <cellStyle name="Normal 12 2 13 3" xfId="45746"/>
    <cellStyle name="Normal 12 2 13 4" xfId="35732"/>
    <cellStyle name="Normal 12 2 14" xfId="14855"/>
    <cellStyle name="Normal 12 2 14 2" xfId="50072"/>
    <cellStyle name="Normal 12 2 14 3" xfId="27461"/>
    <cellStyle name="Normal 12 2 15" xfId="12269"/>
    <cellStyle name="Normal 12 2 15 2" xfId="47487"/>
    <cellStyle name="Normal 12 2 16" xfId="37474"/>
    <cellStyle name="Normal 12 2 17" xfId="24876"/>
    <cellStyle name="Normal 12 2 18" xfId="60089"/>
    <cellStyle name="Normal 12 2 2" xfId="1743"/>
    <cellStyle name="Normal 12 2 2 10" xfId="6985"/>
    <cellStyle name="Normal 12 2 2 10 2" xfId="19612"/>
    <cellStyle name="Normal 12 2 2 10 2 2" xfId="54828"/>
    <cellStyle name="Normal 12 2 2 10 3" xfId="42231"/>
    <cellStyle name="Normal 12 2 2 10 4" xfId="32217"/>
    <cellStyle name="Normal 12 2 2 11" xfId="8766"/>
    <cellStyle name="Normal 12 2 2 11 2" xfId="21388"/>
    <cellStyle name="Normal 12 2 2 11 2 2" xfId="56604"/>
    <cellStyle name="Normal 12 2 2 11 3" xfId="44007"/>
    <cellStyle name="Normal 12 2 2 11 4" xfId="33993"/>
    <cellStyle name="Normal 12 2 2 12" xfId="10517"/>
    <cellStyle name="Normal 12 2 2 12 2" xfId="23128"/>
    <cellStyle name="Normal 12 2 2 12 2 2" xfId="58344"/>
    <cellStyle name="Normal 12 2 2 12 3" xfId="45747"/>
    <cellStyle name="Normal 12 2 2 12 4" xfId="35733"/>
    <cellStyle name="Normal 12 2 2 13" xfId="14927"/>
    <cellStyle name="Normal 12 2 2 13 2" xfId="50144"/>
    <cellStyle name="Normal 12 2 2 13 3" xfId="27533"/>
    <cellStyle name="Normal 12 2 2 14" xfId="12341"/>
    <cellStyle name="Normal 12 2 2 14 2" xfId="47559"/>
    <cellStyle name="Normal 12 2 2 15" xfId="37546"/>
    <cellStyle name="Normal 12 2 2 16" xfId="24948"/>
    <cellStyle name="Normal 12 2 2 17" xfId="60161"/>
    <cellStyle name="Normal 12 2 2 2" xfId="2371"/>
    <cellStyle name="Normal 12 2 2 2 10" xfId="10518"/>
    <cellStyle name="Normal 12 2 2 2 10 2" xfId="23129"/>
    <cellStyle name="Normal 12 2 2 2 10 2 2" xfId="58345"/>
    <cellStyle name="Normal 12 2 2 2 10 3" xfId="45748"/>
    <cellStyle name="Normal 12 2 2 2 10 4" xfId="35734"/>
    <cellStyle name="Normal 12 2 2 2 11" xfId="15082"/>
    <cellStyle name="Normal 12 2 2 2 11 2" xfId="50298"/>
    <cellStyle name="Normal 12 2 2 2 11 3" xfId="27687"/>
    <cellStyle name="Normal 12 2 2 2 12" xfId="12495"/>
    <cellStyle name="Normal 12 2 2 2 12 2" xfId="47713"/>
    <cellStyle name="Normal 12 2 2 2 13" xfId="37701"/>
    <cellStyle name="Normal 12 2 2 2 14" xfId="25102"/>
    <cellStyle name="Normal 12 2 2 2 15" xfId="60315"/>
    <cellStyle name="Normal 12 2 2 2 2" xfId="3217"/>
    <cellStyle name="Normal 12 2 2 2 2 10" xfId="25586"/>
    <cellStyle name="Normal 12 2 2 2 2 11" xfId="61121"/>
    <cellStyle name="Normal 12 2 2 2 2 2" xfId="5017"/>
    <cellStyle name="Normal 12 2 2 2 2 2 2" xfId="17664"/>
    <cellStyle name="Normal 12 2 2 2 2 2 2 2" xfId="52880"/>
    <cellStyle name="Normal 12 2 2 2 2 2 2 3" xfId="30269"/>
    <cellStyle name="Normal 12 2 2 2 2 2 3" xfId="14110"/>
    <cellStyle name="Normal 12 2 2 2 2 2 3 2" xfId="49328"/>
    <cellStyle name="Normal 12 2 2 2 2 2 4" xfId="40283"/>
    <cellStyle name="Normal 12 2 2 2 2 2 5" xfId="26717"/>
    <cellStyle name="Normal 12 2 2 2 2 3" xfId="6487"/>
    <cellStyle name="Normal 12 2 2 2 2 3 2" xfId="19118"/>
    <cellStyle name="Normal 12 2 2 2 2 3 2 2" xfId="54334"/>
    <cellStyle name="Normal 12 2 2 2 2 3 3" xfId="41737"/>
    <cellStyle name="Normal 12 2 2 2 2 3 4" xfId="31723"/>
    <cellStyle name="Normal 12 2 2 2 2 4" xfId="7946"/>
    <cellStyle name="Normal 12 2 2 2 2 4 2" xfId="20572"/>
    <cellStyle name="Normal 12 2 2 2 2 4 2 2" xfId="55788"/>
    <cellStyle name="Normal 12 2 2 2 2 4 3" xfId="43191"/>
    <cellStyle name="Normal 12 2 2 2 2 4 4" xfId="33177"/>
    <cellStyle name="Normal 12 2 2 2 2 5" xfId="9727"/>
    <cellStyle name="Normal 12 2 2 2 2 5 2" xfId="22348"/>
    <cellStyle name="Normal 12 2 2 2 2 5 2 2" xfId="57564"/>
    <cellStyle name="Normal 12 2 2 2 2 5 3" xfId="44967"/>
    <cellStyle name="Normal 12 2 2 2 2 5 4" xfId="34953"/>
    <cellStyle name="Normal 12 2 2 2 2 6" xfId="11521"/>
    <cellStyle name="Normal 12 2 2 2 2 6 2" xfId="24124"/>
    <cellStyle name="Normal 12 2 2 2 2 6 2 2" xfId="59340"/>
    <cellStyle name="Normal 12 2 2 2 2 6 3" xfId="46743"/>
    <cellStyle name="Normal 12 2 2 2 2 6 4" xfId="36729"/>
    <cellStyle name="Normal 12 2 2 2 2 7" xfId="15888"/>
    <cellStyle name="Normal 12 2 2 2 2 7 2" xfId="51104"/>
    <cellStyle name="Normal 12 2 2 2 2 7 3" xfId="28493"/>
    <cellStyle name="Normal 12 2 2 2 2 8" xfId="12979"/>
    <cellStyle name="Normal 12 2 2 2 2 8 2" xfId="48197"/>
    <cellStyle name="Normal 12 2 2 2 2 9" xfId="38507"/>
    <cellStyle name="Normal 12 2 2 2 3" xfId="3546"/>
    <cellStyle name="Normal 12 2 2 2 3 10" xfId="27042"/>
    <cellStyle name="Normal 12 2 2 2 3 11" xfId="61446"/>
    <cellStyle name="Normal 12 2 2 2 3 2" xfId="5342"/>
    <cellStyle name="Normal 12 2 2 2 3 2 2" xfId="17989"/>
    <cellStyle name="Normal 12 2 2 2 3 2 2 2" xfId="53205"/>
    <cellStyle name="Normal 12 2 2 2 3 2 3" xfId="40608"/>
    <cellStyle name="Normal 12 2 2 2 3 2 4" xfId="30594"/>
    <cellStyle name="Normal 12 2 2 2 3 3" xfId="6812"/>
    <cellStyle name="Normal 12 2 2 2 3 3 2" xfId="19443"/>
    <cellStyle name="Normal 12 2 2 2 3 3 2 2" xfId="54659"/>
    <cellStyle name="Normal 12 2 2 2 3 3 3" xfId="42062"/>
    <cellStyle name="Normal 12 2 2 2 3 3 4" xfId="32048"/>
    <cellStyle name="Normal 12 2 2 2 3 4" xfId="8271"/>
    <cellStyle name="Normal 12 2 2 2 3 4 2" xfId="20897"/>
    <cellStyle name="Normal 12 2 2 2 3 4 2 2" xfId="56113"/>
    <cellStyle name="Normal 12 2 2 2 3 4 3" xfId="43516"/>
    <cellStyle name="Normal 12 2 2 2 3 4 4" xfId="33502"/>
    <cellStyle name="Normal 12 2 2 2 3 5" xfId="10052"/>
    <cellStyle name="Normal 12 2 2 2 3 5 2" xfId="22673"/>
    <cellStyle name="Normal 12 2 2 2 3 5 2 2" xfId="57889"/>
    <cellStyle name="Normal 12 2 2 2 3 5 3" xfId="45292"/>
    <cellStyle name="Normal 12 2 2 2 3 5 4" xfId="35278"/>
    <cellStyle name="Normal 12 2 2 2 3 6" xfId="11846"/>
    <cellStyle name="Normal 12 2 2 2 3 6 2" xfId="24449"/>
    <cellStyle name="Normal 12 2 2 2 3 6 2 2" xfId="59665"/>
    <cellStyle name="Normal 12 2 2 2 3 6 3" xfId="47068"/>
    <cellStyle name="Normal 12 2 2 2 3 6 4" xfId="37054"/>
    <cellStyle name="Normal 12 2 2 2 3 7" xfId="16213"/>
    <cellStyle name="Normal 12 2 2 2 3 7 2" xfId="51429"/>
    <cellStyle name="Normal 12 2 2 2 3 7 3" xfId="28818"/>
    <cellStyle name="Normal 12 2 2 2 3 8" xfId="14435"/>
    <cellStyle name="Normal 12 2 2 2 3 8 2" xfId="49653"/>
    <cellStyle name="Normal 12 2 2 2 3 9" xfId="38832"/>
    <cellStyle name="Normal 12 2 2 2 4" xfId="2707"/>
    <cellStyle name="Normal 12 2 2 2 4 10" xfId="26233"/>
    <cellStyle name="Normal 12 2 2 2 4 11" xfId="60637"/>
    <cellStyle name="Normal 12 2 2 2 4 2" xfId="4533"/>
    <cellStyle name="Normal 12 2 2 2 4 2 2" xfId="17180"/>
    <cellStyle name="Normal 12 2 2 2 4 2 2 2" xfId="52396"/>
    <cellStyle name="Normal 12 2 2 2 4 2 3" xfId="39799"/>
    <cellStyle name="Normal 12 2 2 2 4 2 4" xfId="29785"/>
    <cellStyle name="Normal 12 2 2 2 4 3" xfId="6003"/>
    <cellStyle name="Normal 12 2 2 2 4 3 2" xfId="18634"/>
    <cellStyle name="Normal 12 2 2 2 4 3 2 2" xfId="53850"/>
    <cellStyle name="Normal 12 2 2 2 4 3 3" xfId="41253"/>
    <cellStyle name="Normal 12 2 2 2 4 3 4" xfId="31239"/>
    <cellStyle name="Normal 12 2 2 2 4 4" xfId="7462"/>
    <cellStyle name="Normal 12 2 2 2 4 4 2" xfId="20088"/>
    <cellStyle name="Normal 12 2 2 2 4 4 2 2" xfId="55304"/>
    <cellStyle name="Normal 12 2 2 2 4 4 3" xfId="42707"/>
    <cellStyle name="Normal 12 2 2 2 4 4 4" xfId="32693"/>
    <cellStyle name="Normal 12 2 2 2 4 5" xfId="9243"/>
    <cellStyle name="Normal 12 2 2 2 4 5 2" xfId="21864"/>
    <cellStyle name="Normal 12 2 2 2 4 5 2 2" xfId="57080"/>
    <cellStyle name="Normal 12 2 2 2 4 5 3" xfId="44483"/>
    <cellStyle name="Normal 12 2 2 2 4 5 4" xfId="34469"/>
    <cellStyle name="Normal 12 2 2 2 4 6" xfId="11037"/>
    <cellStyle name="Normal 12 2 2 2 4 6 2" xfId="23640"/>
    <cellStyle name="Normal 12 2 2 2 4 6 2 2" xfId="58856"/>
    <cellStyle name="Normal 12 2 2 2 4 6 3" xfId="46259"/>
    <cellStyle name="Normal 12 2 2 2 4 6 4" xfId="36245"/>
    <cellStyle name="Normal 12 2 2 2 4 7" xfId="15404"/>
    <cellStyle name="Normal 12 2 2 2 4 7 2" xfId="50620"/>
    <cellStyle name="Normal 12 2 2 2 4 7 3" xfId="28009"/>
    <cellStyle name="Normal 12 2 2 2 4 8" xfId="13626"/>
    <cellStyle name="Normal 12 2 2 2 4 8 2" xfId="48844"/>
    <cellStyle name="Normal 12 2 2 2 4 9" xfId="38023"/>
    <cellStyle name="Normal 12 2 2 2 5" xfId="3871"/>
    <cellStyle name="Normal 12 2 2 2 5 2" xfId="8594"/>
    <cellStyle name="Normal 12 2 2 2 5 2 2" xfId="21220"/>
    <cellStyle name="Normal 12 2 2 2 5 2 2 2" xfId="56436"/>
    <cellStyle name="Normal 12 2 2 2 5 2 3" xfId="43839"/>
    <cellStyle name="Normal 12 2 2 2 5 2 4" xfId="33825"/>
    <cellStyle name="Normal 12 2 2 2 5 3" xfId="10375"/>
    <cellStyle name="Normal 12 2 2 2 5 3 2" xfId="22996"/>
    <cellStyle name="Normal 12 2 2 2 5 3 2 2" xfId="58212"/>
    <cellStyle name="Normal 12 2 2 2 5 3 3" xfId="45615"/>
    <cellStyle name="Normal 12 2 2 2 5 3 4" xfId="35601"/>
    <cellStyle name="Normal 12 2 2 2 5 4" xfId="12171"/>
    <cellStyle name="Normal 12 2 2 2 5 4 2" xfId="24772"/>
    <cellStyle name="Normal 12 2 2 2 5 4 2 2" xfId="59988"/>
    <cellStyle name="Normal 12 2 2 2 5 4 3" xfId="47391"/>
    <cellStyle name="Normal 12 2 2 2 5 4 4" xfId="37377"/>
    <cellStyle name="Normal 12 2 2 2 5 5" xfId="16536"/>
    <cellStyle name="Normal 12 2 2 2 5 5 2" xfId="51752"/>
    <cellStyle name="Normal 12 2 2 2 5 5 3" xfId="29141"/>
    <cellStyle name="Normal 12 2 2 2 5 6" xfId="14758"/>
    <cellStyle name="Normal 12 2 2 2 5 6 2" xfId="49976"/>
    <cellStyle name="Normal 12 2 2 2 5 7" xfId="39155"/>
    <cellStyle name="Normal 12 2 2 2 5 8" xfId="27365"/>
    <cellStyle name="Normal 12 2 2 2 6" xfId="4211"/>
    <cellStyle name="Normal 12 2 2 2 6 2" xfId="16858"/>
    <cellStyle name="Normal 12 2 2 2 6 2 2" xfId="52074"/>
    <cellStyle name="Normal 12 2 2 2 6 2 3" xfId="29463"/>
    <cellStyle name="Normal 12 2 2 2 6 3" xfId="13304"/>
    <cellStyle name="Normal 12 2 2 2 6 3 2" xfId="48522"/>
    <cellStyle name="Normal 12 2 2 2 6 4" xfId="39477"/>
    <cellStyle name="Normal 12 2 2 2 6 5" xfId="25911"/>
    <cellStyle name="Normal 12 2 2 2 7" xfId="5681"/>
    <cellStyle name="Normal 12 2 2 2 7 2" xfId="18312"/>
    <cellStyle name="Normal 12 2 2 2 7 2 2" xfId="53528"/>
    <cellStyle name="Normal 12 2 2 2 7 3" xfId="40931"/>
    <cellStyle name="Normal 12 2 2 2 7 4" xfId="30917"/>
    <cellStyle name="Normal 12 2 2 2 8" xfId="7140"/>
    <cellStyle name="Normal 12 2 2 2 8 2" xfId="19766"/>
    <cellStyle name="Normal 12 2 2 2 8 2 2" xfId="54982"/>
    <cellStyle name="Normal 12 2 2 2 8 3" xfId="42385"/>
    <cellStyle name="Normal 12 2 2 2 8 4" xfId="32371"/>
    <cellStyle name="Normal 12 2 2 2 9" xfId="8921"/>
    <cellStyle name="Normal 12 2 2 2 9 2" xfId="21542"/>
    <cellStyle name="Normal 12 2 2 2 9 2 2" xfId="56758"/>
    <cellStyle name="Normal 12 2 2 2 9 3" xfId="44161"/>
    <cellStyle name="Normal 12 2 2 2 9 4" xfId="34147"/>
    <cellStyle name="Normal 12 2 2 3" xfId="3057"/>
    <cellStyle name="Normal 12 2 2 3 10" xfId="25429"/>
    <cellStyle name="Normal 12 2 2 3 11" xfId="60964"/>
    <cellStyle name="Normal 12 2 2 3 2" xfId="4860"/>
    <cellStyle name="Normal 12 2 2 3 2 2" xfId="17507"/>
    <cellStyle name="Normal 12 2 2 3 2 2 2" xfId="52723"/>
    <cellStyle name="Normal 12 2 2 3 2 2 3" xfId="30112"/>
    <cellStyle name="Normal 12 2 2 3 2 3" xfId="13953"/>
    <cellStyle name="Normal 12 2 2 3 2 3 2" xfId="49171"/>
    <cellStyle name="Normal 12 2 2 3 2 4" xfId="40126"/>
    <cellStyle name="Normal 12 2 2 3 2 5" xfId="26560"/>
    <cellStyle name="Normal 12 2 2 3 3" xfId="6330"/>
    <cellStyle name="Normal 12 2 2 3 3 2" xfId="18961"/>
    <cellStyle name="Normal 12 2 2 3 3 2 2" xfId="54177"/>
    <cellStyle name="Normal 12 2 2 3 3 3" xfId="41580"/>
    <cellStyle name="Normal 12 2 2 3 3 4" xfId="31566"/>
    <cellStyle name="Normal 12 2 2 3 4" xfId="7789"/>
    <cellStyle name="Normal 12 2 2 3 4 2" xfId="20415"/>
    <cellStyle name="Normal 12 2 2 3 4 2 2" xfId="55631"/>
    <cellStyle name="Normal 12 2 2 3 4 3" xfId="43034"/>
    <cellStyle name="Normal 12 2 2 3 4 4" xfId="33020"/>
    <cellStyle name="Normal 12 2 2 3 5" xfId="9570"/>
    <cellStyle name="Normal 12 2 2 3 5 2" xfId="22191"/>
    <cellStyle name="Normal 12 2 2 3 5 2 2" xfId="57407"/>
    <cellStyle name="Normal 12 2 2 3 5 3" xfId="44810"/>
    <cellStyle name="Normal 12 2 2 3 5 4" xfId="34796"/>
    <cellStyle name="Normal 12 2 2 3 6" xfId="11364"/>
    <cellStyle name="Normal 12 2 2 3 6 2" xfId="23967"/>
    <cellStyle name="Normal 12 2 2 3 6 2 2" xfId="59183"/>
    <cellStyle name="Normal 12 2 2 3 6 3" xfId="46586"/>
    <cellStyle name="Normal 12 2 2 3 6 4" xfId="36572"/>
    <cellStyle name="Normal 12 2 2 3 7" xfId="15731"/>
    <cellStyle name="Normal 12 2 2 3 7 2" xfId="50947"/>
    <cellStyle name="Normal 12 2 2 3 7 3" xfId="28336"/>
    <cellStyle name="Normal 12 2 2 3 8" xfId="12822"/>
    <cellStyle name="Normal 12 2 2 3 8 2" xfId="48040"/>
    <cellStyle name="Normal 12 2 2 3 9" xfId="38350"/>
    <cellStyle name="Normal 12 2 2 4" xfId="2883"/>
    <cellStyle name="Normal 12 2 2 4 10" xfId="25270"/>
    <cellStyle name="Normal 12 2 2 4 11" xfId="60805"/>
    <cellStyle name="Normal 12 2 2 4 2" xfId="4701"/>
    <cellStyle name="Normal 12 2 2 4 2 2" xfId="17348"/>
    <cellStyle name="Normal 12 2 2 4 2 2 2" xfId="52564"/>
    <cellStyle name="Normal 12 2 2 4 2 2 3" xfId="29953"/>
    <cellStyle name="Normal 12 2 2 4 2 3" xfId="13794"/>
    <cellStyle name="Normal 12 2 2 4 2 3 2" xfId="49012"/>
    <cellStyle name="Normal 12 2 2 4 2 4" xfId="39967"/>
    <cellStyle name="Normal 12 2 2 4 2 5" xfId="26401"/>
    <cellStyle name="Normal 12 2 2 4 3" xfId="6171"/>
    <cellStyle name="Normal 12 2 2 4 3 2" xfId="18802"/>
    <cellStyle name="Normal 12 2 2 4 3 2 2" xfId="54018"/>
    <cellStyle name="Normal 12 2 2 4 3 3" xfId="41421"/>
    <cellStyle name="Normal 12 2 2 4 3 4" xfId="31407"/>
    <cellStyle name="Normal 12 2 2 4 4" xfId="7630"/>
    <cellStyle name="Normal 12 2 2 4 4 2" xfId="20256"/>
    <cellStyle name="Normal 12 2 2 4 4 2 2" xfId="55472"/>
    <cellStyle name="Normal 12 2 2 4 4 3" xfId="42875"/>
    <cellStyle name="Normal 12 2 2 4 4 4" xfId="32861"/>
    <cellStyle name="Normal 12 2 2 4 5" xfId="9411"/>
    <cellStyle name="Normal 12 2 2 4 5 2" xfId="22032"/>
    <cellStyle name="Normal 12 2 2 4 5 2 2" xfId="57248"/>
    <cellStyle name="Normal 12 2 2 4 5 3" xfId="44651"/>
    <cellStyle name="Normal 12 2 2 4 5 4" xfId="34637"/>
    <cellStyle name="Normal 12 2 2 4 6" xfId="11205"/>
    <cellStyle name="Normal 12 2 2 4 6 2" xfId="23808"/>
    <cellStyle name="Normal 12 2 2 4 6 2 2" xfId="59024"/>
    <cellStyle name="Normal 12 2 2 4 6 3" xfId="46427"/>
    <cellStyle name="Normal 12 2 2 4 6 4" xfId="36413"/>
    <cellStyle name="Normal 12 2 2 4 7" xfId="15572"/>
    <cellStyle name="Normal 12 2 2 4 7 2" xfId="50788"/>
    <cellStyle name="Normal 12 2 2 4 7 3" xfId="28177"/>
    <cellStyle name="Normal 12 2 2 4 8" xfId="12663"/>
    <cellStyle name="Normal 12 2 2 4 8 2" xfId="47881"/>
    <cellStyle name="Normal 12 2 2 4 9" xfId="38191"/>
    <cellStyle name="Normal 12 2 2 5" xfId="3392"/>
    <cellStyle name="Normal 12 2 2 5 10" xfId="26888"/>
    <cellStyle name="Normal 12 2 2 5 11" xfId="61292"/>
    <cellStyle name="Normal 12 2 2 5 2" xfId="5188"/>
    <cellStyle name="Normal 12 2 2 5 2 2" xfId="17835"/>
    <cellStyle name="Normal 12 2 2 5 2 2 2" xfId="53051"/>
    <cellStyle name="Normal 12 2 2 5 2 3" xfId="40454"/>
    <cellStyle name="Normal 12 2 2 5 2 4" xfId="30440"/>
    <cellStyle name="Normal 12 2 2 5 3" xfId="6658"/>
    <cellStyle name="Normal 12 2 2 5 3 2" xfId="19289"/>
    <cellStyle name="Normal 12 2 2 5 3 2 2" xfId="54505"/>
    <cellStyle name="Normal 12 2 2 5 3 3" xfId="41908"/>
    <cellStyle name="Normal 12 2 2 5 3 4" xfId="31894"/>
    <cellStyle name="Normal 12 2 2 5 4" xfId="8117"/>
    <cellStyle name="Normal 12 2 2 5 4 2" xfId="20743"/>
    <cellStyle name="Normal 12 2 2 5 4 2 2" xfId="55959"/>
    <cellStyle name="Normal 12 2 2 5 4 3" xfId="43362"/>
    <cellStyle name="Normal 12 2 2 5 4 4" xfId="33348"/>
    <cellStyle name="Normal 12 2 2 5 5" xfId="9898"/>
    <cellStyle name="Normal 12 2 2 5 5 2" xfId="22519"/>
    <cellStyle name="Normal 12 2 2 5 5 2 2" xfId="57735"/>
    <cellStyle name="Normal 12 2 2 5 5 3" xfId="45138"/>
    <cellStyle name="Normal 12 2 2 5 5 4" xfId="35124"/>
    <cellStyle name="Normal 12 2 2 5 6" xfId="11692"/>
    <cellStyle name="Normal 12 2 2 5 6 2" xfId="24295"/>
    <cellStyle name="Normal 12 2 2 5 6 2 2" xfId="59511"/>
    <cellStyle name="Normal 12 2 2 5 6 3" xfId="46914"/>
    <cellStyle name="Normal 12 2 2 5 6 4" xfId="36900"/>
    <cellStyle name="Normal 12 2 2 5 7" xfId="16059"/>
    <cellStyle name="Normal 12 2 2 5 7 2" xfId="51275"/>
    <cellStyle name="Normal 12 2 2 5 7 3" xfId="28664"/>
    <cellStyle name="Normal 12 2 2 5 8" xfId="14281"/>
    <cellStyle name="Normal 12 2 2 5 8 2" xfId="49499"/>
    <cellStyle name="Normal 12 2 2 5 9" xfId="38678"/>
    <cellStyle name="Normal 12 2 2 6" xfId="2552"/>
    <cellStyle name="Normal 12 2 2 6 10" xfId="26079"/>
    <cellStyle name="Normal 12 2 2 6 11" xfId="60483"/>
    <cellStyle name="Normal 12 2 2 6 2" xfId="4379"/>
    <cellStyle name="Normal 12 2 2 6 2 2" xfId="17026"/>
    <cellStyle name="Normal 12 2 2 6 2 2 2" xfId="52242"/>
    <cellStyle name="Normal 12 2 2 6 2 3" xfId="39645"/>
    <cellStyle name="Normal 12 2 2 6 2 4" xfId="29631"/>
    <cellStyle name="Normal 12 2 2 6 3" xfId="5849"/>
    <cellStyle name="Normal 12 2 2 6 3 2" xfId="18480"/>
    <cellStyle name="Normal 12 2 2 6 3 2 2" xfId="53696"/>
    <cellStyle name="Normal 12 2 2 6 3 3" xfId="41099"/>
    <cellStyle name="Normal 12 2 2 6 3 4" xfId="31085"/>
    <cellStyle name="Normal 12 2 2 6 4" xfId="7308"/>
    <cellStyle name="Normal 12 2 2 6 4 2" xfId="19934"/>
    <cellStyle name="Normal 12 2 2 6 4 2 2" xfId="55150"/>
    <cellStyle name="Normal 12 2 2 6 4 3" xfId="42553"/>
    <cellStyle name="Normal 12 2 2 6 4 4" xfId="32539"/>
    <cellStyle name="Normal 12 2 2 6 5" xfId="9089"/>
    <cellStyle name="Normal 12 2 2 6 5 2" xfId="21710"/>
    <cellStyle name="Normal 12 2 2 6 5 2 2" xfId="56926"/>
    <cellStyle name="Normal 12 2 2 6 5 3" xfId="44329"/>
    <cellStyle name="Normal 12 2 2 6 5 4" xfId="34315"/>
    <cellStyle name="Normal 12 2 2 6 6" xfId="10883"/>
    <cellStyle name="Normal 12 2 2 6 6 2" xfId="23486"/>
    <cellStyle name="Normal 12 2 2 6 6 2 2" xfId="58702"/>
    <cellStyle name="Normal 12 2 2 6 6 3" xfId="46105"/>
    <cellStyle name="Normal 12 2 2 6 6 4" xfId="36091"/>
    <cellStyle name="Normal 12 2 2 6 7" xfId="15250"/>
    <cellStyle name="Normal 12 2 2 6 7 2" xfId="50466"/>
    <cellStyle name="Normal 12 2 2 6 7 3" xfId="27855"/>
    <cellStyle name="Normal 12 2 2 6 8" xfId="13472"/>
    <cellStyle name="Normal 12 2 2 6 8 2" xfId="48690"/>
    <cellStyle name="Normal 12 2 2 6 9" xfId="37869"/>
    <cellStyle name="Normal 12 2 2 7" xfId="3716"/>
    <cellStyle name="Normal 12 2 2 7 2" xfId="8440"/>
    <cellStyle name="Normal 12 2 2 7 2 2" xfId="21066"/>
    <cellStyle name="Normal 12 2 2 7 2 2 2" xfId="56282"/>
    <cellStyle name="Normal 12 2 2 7 2 3" xfId="43685"/>
    <cellStyle name="Normal 12 2 2 7 2 4" xfId="33671"/>
    <cellStyle name="Normal 12 2 2 7 3" xfId="10221"/>
    <cellStyle name="Normal 12 2 2 7 3 2" xfId="22842"/>
    <cellStyle name="Normal 12 2 2 7 3 2 2" xfId="58058"/>
    <cellStyle name="Normal 12 2 2 7 3 3" xfId="45461"/>
    <cellStyle name="Normal 12 2 2 7 3 4" xfId="35447"/>
    <cellStyle name="Normal 12 2 2 7 4" xfId="12017"/>
    <cellStyle name="Normal 12 2 2 7 4 2" xfId="24618"/>
    <cellStyle name="Normal 12 2 2 7 4 2 2" xfId="59834"/>
    <cellStyle name="Normal 12 2 2 7 4 3" xfId="47237"/>
    <cellStyle name="Normal 12 2 2 7 4 4" xfId="37223"/>
    <cellStyle name="Normal 12 2 2 7 5" xfId="16382"/>
    <cellStyle name="Normal 12 2 2 7 5 2" xfId="51598"/>
    <cellStyle name="Normal 12 2 2 7 5 3" xfId="28987"/>
    <cellStyle name="Normal 12 2 2 7 6" xfId="14604"/>
    <cellStyle name="Normal 12 2 2 7 6 2" xfId="49822"/>
    <cellStyle name="Normal 12 2 2 7 7" xfId="39001"/>
    <cellStyle name="Normal 12 2 2 7 8" xfId="27211"/>
    <cellStyle name="Normal 12 2 2 8" xfId="4054"/>
    <cellStyle name="Normal 12 2 2 8 2" xfId="16704"/>
    <cellStyle name="Normal 12 2 2 8 2 2" xfId="51920"/>
    <cellStyle name="Normal 12 2 2 8 2 3" xfId="29309"/>
    <cellStyle name="Normal 12 2 2 8 3" xfId="13150"/>
    <cellStyle name="Normal 12 2 2 8 3 2" xfId="48368"/>
    <cellStyle name="Normal 12 2 2 8 4" xfId="39323"/>
    <cellStyle name="Normal 12 2 2 8 5" xfId="25757"/>
    <cellStyle name="Normal 12 2 2 9" xfId="5527"/>
    <cellStyle name="Normal 12 2 2 9 2" xfId="18158"/>
    <cellStyle name="Normal 12 2 2 9 2 2" xfId="53374"/>
    <cellStyle name="Normal 12 2 2 9 3" xfId="40777"/>
    <cellStyle name="Normal 12 2 2 9 4" xfId="30763"/>
    <cellStyle name="Normal 12 2 3" xfId="2292"/>
    <cellStyle name="Normal 12 2 3 10" xfId="10519"/>
    <cellStyle name="Normal 12 2 3 10 2" xfId="23130"/>
    <cellStyle name="Normal 12 2 3 10 2 2" xfId="58346"/>
    <cellStyle name="Normal 12 2 3 10 3" xfId="45749"/>
    <cellStyle name="Normal 12 2 3 10 4" xfId="35735"/>
    <cellStyle name="Normal 12 2 3 11" xfId="15008"/>
    <cellStyle name="Normal 12 2 3 11 2" xfId="50224"/>
    <cellStyle name="Normal 12 2 3 11 3" xfId="27613"/>
    <cellStyle name="Normal 12 2 3 12" xfId="12421"/>
    <cellStyle name="Normal 12 2 3 12 2" xfId="47639"/>
    <cellStyle name="Normal 12 2 3 13" xfId="37627"/>
    <cellStyle name="Normal 12 2 3 14" xfId="25028"/>
    <cellStyle name="Normal 12 2 3 15" xfId="60241"/>
    <cellStyle name="Normal 12 2 3 2" xfId="3143"/>
    <cellStyle name="Normal 12 2 3 2 10" xfId="25512"/>
    <cellStyle name="Normal 12 2 3 2 11" xfId="61047"/>
    <cellStyle name="Normal 12 2 3 2 2" xfId="4943"/>
    <cellStyle name="Normal 12 2 3 2 2 2" xfId="17590"/>
    <cellStyle name="Normal 12 2 3 2 2 2 2" xfId="52806"/>
    <cellStyle name="Normal 12 2 3 2 2 2 3" xfId="30195"/>
    <cellStyle name="Normal 12 2 3 2 2 3" xfId="14036"/>
    <cellStyle name="Normal 12 2 3 2 2 3 2" xfId="49254"/>
    <cellStyle name="Normal 12 2 3 2 2 4" xfId="40209"/>
    <cellStyle name="Normal 12 2 3 2 2 5" xfId="26643"/>
    <cellStyle name="Normal 12 2 3 2 3" xfId="6413"/>
    <cellStyle name="Normal 12 2 3 2 3 2" xfId="19044"/>
    <cellStyle name="Normal 12 2 3 2 3 2 2" xfId="54260"/>
    <cellStyle name="Normal 12 2 3 2 3 3" xfId="41663"/>
    <cellStyle name="Normal 12 2 3 2 3 4" xfId="31649"/>
    <cellStyle name="Normal 12 2 3 2 4" xfId="7872"/>
    <cellStyle name="Normal 12 2 3 2 4 2" xfId="20498"/>
    <cellStyle name="Normal 12 2 3 2 4 2 2" xfId="55714"/>
    <cellStyle name="Normal 12 2 3 2 4 3" xfId="43117"/>
    <cellStyle name="Normal 12 2 3 2 4 4" xfId="33103"/>
    <cellStyle name="Normal 12 2 3 2 5" xfId="9653"/>
    <cellStyle name="Normal 12 2 3 2 5 2" xfId="22274"/>
    <cellStyle name="Normal 12 2 3 2 5 2 2" xfId="57490"/>
    <cellStyle name="Normal 12 2 3 2 5 3" xfId="44893"/>
    <cellStyle name="Normal 12 2 3 2 5 4" xfId="34879"/>
    <cellStyle name="Normal 12 2 3 2 6" xfId="11447"/>
    <cellStyle name="Normal 12 2 3 2 6 2" xfId="24050"/>
    <cellStyle name="Normal 12 2 3 2 6 2 2" xfId="59266"/>
    <cellStyle name="Normal 12 2 3 2 6 3" xfId="46669"/>
    <cellStyle name="Normal 12 2 3 2 6 4" xfId="36655"/>
    <cellStyle name="Normal 12 2 3 2 7" xfId="15814"/>
    <cellStyle name="Normal 12 2 3 2 7 2" xfId="51030"/>
    <cellStyle name="Normal 12 2 3 2 7 3" xfId="28419"/>
    <cellStyle name="Normal 12 2 3 2 8" xfId="12905"/>
    <cellStyle name="Normal 12 2 3 2 8 2" xfId="48123"/>
    <cellStyle name="Normal 12 2 3 2 9" xfId="38433"/>
    <cellStyle name="Normal 12 2 3 3" xfId="3472"/>
    <cellStyle name="Normal 12 2 3 3 10" xfId="26968"/>
    <cellStyle name="Normal 12 2 3 3 11" xfId="61372"/>
    <cellStyle name="Normal 12 2 3 3 2" xfId="5268"/>
    <cellStyle name="Normal 12 2 3 3 2 2" xfId="17915"/>
    <cellStyle name="Normal 12 2 3 3 2 2 2" xfId="53131"/>
    <cellStyle name="Normal 12 2 3 3 2 3" xfId="40534"/>
    <cellStyle name="Normal 12 2 3 3 2 4" xfId="30520"/>
    <cellStyle name="Normal 12 2 3 3 3" xfId="6738"/>
    <cellStyle name="Normal 12 2 3 3 3 2" xfId="19369"/>
    <cellStyle name="Normal 12 2 3 3 3 2 2" xfId="54585"/>
    <cellStyle name="Normal 12 2 3 3 3 3" xfId="41988"/>
    <cellStyle name="Normal 12 2 3 3 3 4" xfId="31974"/>
    <cellStyle name="Normal 12 2 3 3 4" xfId="8197"/>
    <cellStyle name="Normal 12 2 3 3 4 2" xfId="20823"/>
    <cellStyle name="Normal 12 2 3 3 4 2 2" xfId="56039"/>
    <cellStyle name="Normal 12 2 3 3 4 3" xfId="43442"/>
    <cellStyle name="Normal 12 2 3 3 4 4" xfId="33428"/>
    <cellStyle name="Normal 12 2 3 3 5" xfId="9978"/>
    <cellStyle name="Normal 12 2 3 3 5 2" xfId="22599"/>
    <cellStyle name="Normal 12 2 3 3 5 2 2" xfId="57815"/>
    <cellStyle name="Normal 12 2 3 3 5 3" xfId="45218"/>
    <cellStyle name="Normal 12 2 3 3 5 4" xfId="35204"/>
    <cellStyle name="Normal 12 2 3 3 6" xfId="11772"/>
    <cellStyle name="Normal 12 2 3 3 6 2" xfId="24375"/>
    <cellStyle name="Normal 12 2 3 3 6 2 2" xfId="59591"/>
    <cellStyle name="Normal 12 2 3 3 6 3" xfId="46994"/>
    <cellStyle name="Normal 12 2 3 3 6 4" xfId="36980"/>
    <cellStyle name="Normal 12 2 3 3 7" xfId="16139"/>
    <cellStyle name="Normal 12 2 3 3 7 2" xfId="51355"/>
    <cellStyle name="Normal 12 2 3 3 7 3" xfId="28744"/>
    <cellStyle name="Normal 12 2 3 3 8" xfId="14361"/>
    <cellStyle name="Normal 12 2 3 3 8 2" xfId="49579"/>
    <cellStyle name="Normal 12 2 3 3 9" xfId="38758"/>
    <cellStyle name="Normal 12 2 3 4" xfId="2633"/>
    <cellStyle name="Normal 12 2 3 4 10" xfId="26159"/>
    <cellStyle name="Normal 12 2 3 4 11" xfId="60563"/>
    <cellStyle name="Normal 12 2 3 4 2" xfId="4459"/>
    <cellStyle name="Normal 12 2 3 4 2 2" xfId="17106"/>
    <cellStyle name="Normal 12 2 3 4 2 2 2" xfId="52322"/>
    <cellStyle name="Normal 12 2 3 4 2 3" xfId="39725"/>
    <cellStyle name="Normal 12 2 3 4 2 4" xfId="29711"/>
    <cellStyle name="Normal 12 2 3 4 3" xfId="5929"/>
    <cellStyle name="Normal 12 2 3 4 3 2" xfId="18560"/>
    <cellStyle name="Normal 12 2 3 4 3 2 2" xfId="53776"/>
    <cellStyle name="Normal 12 2 3 4 3 3" xfId="41179"/>
    <cellStyle name="Normal 12 2 3 4 3 4" xfId="31165"/>
    <cellStyle name="Normal 12 2 3 4 4" xfId="7388"/>
    <cellStyle name="Normal 12 2 3 4 4 2" xfId="20014"/>
    <cellStyle name="Normal 12 2 3 4 4 2 2" xfId="55230"/>
    <cellStyle name="Normal 12 2 3 4 4 3" xfId="42633"/>
    <cellStyle name="Normal 12 2 3 4 4 4" xfId="32619"/>
    <cellStyle name="Normal 12 2 3 4 5" xfId="9169"/>
    <cellStyle name="Normal 12 2 3 4 5 2" xfId="21790"/>
    <cellStyle name="Normal 12 2 3 4 5 2 2" xfId="57006"/>
    <cellStyle name="Normal 12 2 3 4 5 3" xfId="44409"/>
    <cellStyle name="Normal 12 2 3 4 5 4" xfId="34395"/>
    <cellStyle name="Normal 12 2 3 4 6" xfId="10963"/>
    <cellStyle name="Normal 12 2 3 4 6 2" xfId="23566"/>
    <cellStyle name="Normal 12 2 3 4 6 2 2" xfId="58782"/>
    <cellStyle name="Normal 12 2 3 4 6 3" xfId="46185"/>
    <cellStyle name="Normal 12 2 3 4 6 4" xfId="36171"/>
    <cellStyle name="Normal 12 2 3 4 7" xfId="15330"/>
    <cellStyle name="Normal 12 2 3 4 7 2" xfId="50546"/>
    <cellStyle name="Normal 12 2 3 4 7 3" xfId="27935"/>
    <cellStyle name="Normal 12 2 3 4 8" xfId="13552"/>
    <cellStyle name="Normal 12 2 3 4 8 2" xfId="48770"/>
    <cellStyle name="Normal 12 2 3 4 9" xfId="37949"/>
    <cellStyle name="Normal 12 2 3 5" xfId="3797"/>
    <cellStyle name="Normal 12 2 3 5 2" xfId="8520"/>
    <cellStyle name="Normal 12 2 3 5 2 2" xfId="21146"/>
    <cellStyle name="Normal 12 2 3 5 2 2 2" xfId="56362"/>
    <cellStyle name="Normal 12 2 3 5 2 3" xfId="43765"/>
    <cellStyle name="Normal 12 2 3 5 2 4" xfId="33751"/>
    <cellStyle name="Normal 12 2 3 5 3" xfId="10301"/>
    <cellStyle name="Normal 12 2 3 5 3 2" xfId="22922"/>
    <cellStyle name="Normal 12 2 3 5 3 2 2" xfId="58138"/>
    <cellStyle name="Normal 12 2 3 5 3 3" xfId="45541"/>
    <cellStyle name="Normal 12 2 3 5 3 4" xfId="35527"/>
    <cellStyle name="Normal 12 2 3 5 4" xfId="12097"/>
    <cellStyle name="Normal 12 2 3 5 4 2" xfId="24698"/>
    <cellStyle name="Normal 12 2 3 5 4 2 2" xfId="59914"/>
    <cellStyle name="Normal 12 2 3 5 4 3" xfId="47317"/>
    <cellStyle name="Normal 12 2 3 5 4 4" xfId="37303"/>
    <cellStyle name="Normal 12 2 3 5 5" xfId="16462"/>
    <cellStyle name="Normal 12 2 3 5 5 2" xfId="51678"/>
    <cellStyle name="Normal 12 2 3 5 5 3" xfId="29067"/>
    <cellStyle name="Normal 12 2 3 5 6" xfId="14684"/>
    <cellStyle name="Normal 12 2 3 5 6 2" xfId="49902"/>
    <cellStyle name="Normal 12 2 3 5 7" xfId="39081"/>
    <cellStyle name="Normal 12 2 3 5 8" xfId="27291"/>
    <cellStyle name="Normal 12 2 3 6" xfId="4137"/>
    <cellStyle name="Normal 12 2 3 6 2" xfId="16784"/>
    <cellStyle name="Normal 12 2 3 6 2 2" xfId="52000"/>
    <cellStyle name="Normal 12 2 3 6 2 3" xfId="29389"/>
    <cellStyle name="Normal 12 2 3 6 3" xfId="13230"/>
    <cellStyle name="Normal 12 2 3 6 3 2" xfId="48448"/>
    <cellStyle name="Normal 12 2 3 6 4" xfId="39403"/>
    <cellStyle name="Normal 12 2 3 6 5" xfId="25837"/>
    <cellStyle name="Normal 12 2 3 7" xfId="5607"/>
    <cellStyle name="Normal 12 2 3 7 2" xfId="18238"/>
    <cellStyle name="Normal 12 2 3 7 2 2" xfId="53454"/>
    <cellStyle name="Normal 12 2 3 7 3" xfId="40857"/>
    <cellStyle name="Normal 12 2 3 7 4" xfId="30843"/>
    <cellStyle name="Normal 12 2 3 8" xfId="7066"/>
    <cellStyle name="Normal 12 2 3 8 2" xfId="19692"/>
    <cellStyle name="Normal 12 2 3 8 2 2" xfId="54908"/>
    <cellStyle name="Normal 12 2 3 8 3" xfId="42311"/>
    <cellStyle name="Normal 12 2 3 8 4" xfId="32297"/>
    <cellStyle name="Normal 12 2 3 9" xfId="8847"/>
    <cellStyle name="Normal 12 2 3 9 2" xfId="21468"/>
    <cellStyle name="Normal 12 2 3 9 2 2" xfId="56684"/>
    <cellStyle name="Normal 12 2 3 9 3" xfId="44087"/>
    <cellStyle name="Normal 12 2 3 9 4" xfId="34073"/>
    <cellStyle name="Normal 12 2 4" xfId="2973"/>
    <cellStyle name="Normal 12 2 4 10" xfId="25353"/>
    <cellStyle name="Normal 12 2 4 11" xfId="60888"/>
    <cellStyle name="Normal 12 2 4 2" xfId="4784"/>
    <cellStyle name="Normal 12 2 4 2 2" xfId="17431"/>
    <cellStyle name="Normal 12 2 4 2 2 2" xfId="52647"/>
    <cellStyle name="Normal 12 2 4 2 2 3" xfId="30036"/>
    <cellStyle name="Normal 12 2 4 2 3" xfId="13877"/>
    <cellStyle name="Normal 12 2 4 2 3 2" xfId="49095"/>
    <cellStyle name="Normal 12 2 4 2 4" xfId="40050"/>
    <cellStyle name="Normal 12 2 4 2 5" xfId="26484"/>
    <cellStyle name="Normal 12 2 4 3" xfId="6254"/>
    <cellStyle name="Normal 12 2 4 3 2" xfId="18885"/>
    <cellStyle name="Normal 12 2 4 3 2 2" xfId="54101"/>
    <cellStyle name="Normal 12 2 4 3 3" xfId="41504"/>
    <cellStyle name="Normal 12 2 4 3 4" xfId="31490"/>
    <cellStyle name="Normal 12 2 4 4" xfId="7713"/>
    <cellStyle name="Normal 12 2 4 4 2" xfId="20339"/>
    <cellStyle name="Normal 12 2 4 4 2 2" xfId="55555"/>
    <cellStyle name="Normal 12 2 4 4 3" xfId="42958"/>
    <cellStyle name="Normal 12 2 4 4 4" xfId="32944"/>
    <cellStyle name="Normal 12 2 4 5" xfId="9494"/>
    <cellStyle name="Normal 12 2 4 5 2" xfId="22115"/>
    <cellStyle name="Normal 12 2 4 5 2 2" xfId="57331"/>
    <cellStyle name="Normal 12 2 4 5 3" xfId="44734"/>
    <cellStyle name="Normal 12 2 4 5 4" xfId="34720"/>
    <cellStyle name="Normal 12 2 4 6" xfId="11288"/>
    <cellStyle name="Normal 12 2 4 6 2" xfId="23891"/>
    <cellStyle name="Normal 12 2 4 6 2 2" xfId="59107"/>
    <cellStyle name="Normal 12 2 4 6 3" xfId="46510"/>
    <cellStyle name="Normal 12 2 4 6 4" xfId="36496"/>
    <cellStyle name="Normal 12 2 4 7" xfId="15655"/>
    <cellStyle name="Normal 12 2 4 7 2" xfId="50871"/>
    <cellStyle name="Normal 12 2 4 7 3" xfId="28260"/>
    <cellStyle name="Normal 12 2 4 8" xfId="12746"/>
    <cellStyle name="Normal 12 2 4 8 2" xfId="47964"/>
    <cellStyle name="Normal 12 2 4 9" xfId="38274"/>
    <cellStyle name="Normal 12 2 5" xfId="2806"/>
    <cellStyle name="Normal 12 2 5 10" xfId="25198"/>
    <cellStyle name="Normal 12 2 5 11" xfId="60733"/>
    <cellStyle name="Normal 12 2 5 2" xfId="4629"/>
    <cellStyle name="Normal 12 2 5 2 2" xfId="17276"/>
    <cellStyle name="Normal 12 2 5 2 2 2" xfId="52492"/>
    <cellStyle name="Normal 12 2 5 2 2 3" xfId="29881"/>
    <cellStyle name="Normal 12 2 5 2 3" xfId="13722"/>
    <cellStyle name="Normal 12 2 5 2 3 2" xfId="48940"/>
    <cellStyle name="Normal 12 2 5 2 4" xfId="39895"/>
    <cellStyle name="Normal 12 2 5 2 5" xfId="26329"/>
    <cellStyle name="Normal 12 2 5 3" xfId="6099"/>
    <cellStyle name="Normal 12 2 5 3 2" xfId="18730"/>
    <cellStyle name="Normal 12 2 5 3 2 2" xfId="53946"/>
    <cellStyle name="Normal 12 2 5 3 3" xfId="41349"/>
    <cellStyle name="Normal 12 2 5 3 4" xfId="31335"/>
    <cellStyle name="Normal 12 2 5 4" xfId="7558"/>
    <cellStyle name="Normal 12 2 5 4 2" xfId="20184"/>
    <cellStyle name="Normal 12 2 5 4 2 2" xfId="55400"/>
    <cellStyle name="Normal 12 2 5 4 3" xfId="42803"/>
    <cellStyle name="Normal 12 2 5 4 4" xfId="32789"/>
    <cellStyle name="Normal 12 2 5 5" xfId="9339"/>
    <cellStyle name="Normal 12 2 5 5 2" xfId="21960"/>
    <cellStyle name="Normal 12 2 5 5 2 2" xfId="57176"/>
    <cellStyle name="Normal 12 2 5 5 3" xfId="44579"/>
    <cellStyle name="Normal 12 2 5 5 4" xfId="34565"/>
    <cellStyle name="Normal 12 2 5 6" xfId="11133"/>
    <cellStyle name="Normal 12 2 5 6 2" xfId="23736"/>
    <cellStyle name="Normal 12 2 5 6 2 2" xfId="58952"/>
    <cellStyle name="Normal 12 2 5 6 3" xfId="46355"/>
    <cellStyle name="Normal 12 2 5 6 4" xfId="36341"/>
    <cellStyle name="Normal 12 2 5 7" xfId="15500"/>
    <cellStyle name="Normal 12 2 5 7 2" xfId="50716"/>
    <cellStyle name="Normal 12 2 5 7 3" xfId="28105"/>
    <cellStyle name="Normal 12 2 5 8" xfId="12591"/>
    <cellStyle name="Normal 12 2 5 8 2" xfId="47809"/>
    <cellStyle name="Normal 12 2 5 9" xfId="38119"/>
    <cellStyle name="Normal 12 2 6" xfId="3320"/>
    <cellStyle name="Normal 12 2 6 10" xfId="26816"/>
    <cellStyle name="Normal 12 2 6 11" xfId="61220"/>
    <cellStyle name="Normal 12 2 6 2" xfId="5116"/>
    <cellStyle name="Normal 12 2 6 2 2" xfId="17763"/>
    <cellStyle name="Normal 12 2 6 2 2 2" xfId="52979"/>
    <cellStyle name="Normal 12 2 6 2 3" xfId="40382"/>
    <cellStyle name="Normal 12 2 6 2 4" xfId="30368"/>
    <cellStyle name="Normal 12 2 6 3" xfId="6586"/>
    <cellStyle name="Normal 12 2 6 3 2" xfId="19217"/>
    <cellStyle name="Normal 12 2 6 3 2 2" xfId="54433"/>
    <cellStyle name="Normal 12 2 6 3 3" xfId="41836"/>
    <cellStyle name="Normal 12 2 6 3 4" xfId="31822"/>
    <cellStyle name="Normal 12 2 6 4" xfId="8045"/>
    <cellStyle name="Normal 12 2 6 4 2" xfId="20671"/>
    <cellStyle name="Normal 12 2 6 4 2 2" xfId="55887"/>
    <cellStyle name="Normal 12 2 6 4 3" xfId="43290"/>
    <cellStyle name="Normal 12 2 6 4 4" xfId="33276"/>
    <cellStyle name="Normal 12 2 6 5" xfId="9826"/>
    <cellStyle name="Normal 12 2 6 5 2" xfId="22447"/>
    <cellStyle name="Normal 12 2 6 5 2 2" xfId="57663"/>
    <cellStyle name="Normal 12 2 6 5 3" xfId="45066"/>
    <cellStyle name="Normal 12 2 6 5 4" xfId="35052"/>
    <cellStyle name="Normal 12 2 6 6" xfId="11620"/>
    <cellStyle name="Normal 12 2 6 6 2" xfId="24223"/>
    <cellStyle name="Normal 12 2 6 6 2 2" xfId="59439"/>
    <cellStyle name="Normal 12 2 6 6 3" xfId="46842"/>
    <cellStyle name="Normal 12 2 6 6 4" xfId="36828"/>
    <cellStyle name="Normal 12 2 6 7" xfId="15987"/>
    <cellStyle name="Normal 12 2 6 7 2" xfId="51203"/>
    <cellStyle name="Normal 12 2 6 7 3" xfId="28592"/>
    <cellStyle name="Normal 12 2 6 8" xfId="14209"/>
    <cellStyle name="Normal 12 2 6 8 2" xfId="49427"/>
    <cellStyle name="Normal 12 2 6 9" xfId="38606"/>
    <cellStyle name="Normal 12 2 7" xfId="2476"/>
    <cellStyle name="Normal 12 2 7 10" xfId="26007"/>
    <cellStyle name="Normal 12 2 7 11" xfId="60411"/>
    <cellStyle name="Normal 12 2 7 2" xfId="4307"/>
    <cellStyle name="Normal 12 2 7 2 2" xfId="16954"/>
    <cellStyle name="Normal 12 2 7 2 2 2" xfId="52170"/>
    <cellStyle name="Normal 12 2 7 2 3" xfId="39573"/>
    <cellStyle name="Normal 12 2 7 2 4" xfId="29559"/>
    <cellStyle name="Normal 12 2 7 3" xfId="5777"/>
    <cellStyle name="Normal 12 2 7 3 2" xfId="18408"/>
    <cellStyle name="Normal 12 2 7 3 2 2" xfId="53624"/>
    <cellStyle name="Normal 12 2 7 3 3" xfId="41027"/>
    <cellStyle name="Normal 12 2 7 3 4" xfId="31013"/>
    <cellStyle name="Normal 12 2 7 4" xfId="7236"/>
    <cellStyle name="Normal 12 2 7 4 2" xfId="19862"/>
    <cellStyle name="Normal 12 2 7 4 2 2" xfId="55078"/>
    <cellStyle name="Normal 12 2 7 4 3" xfId="42481"/>
    <cellStyle name="Normal 12 2 7 4 4" xfId="32467"/>
    <cellStyle name="Normal 12 2 7 5" xfId="9017"/>
    <cellStyle name="Normal 12 2 7 5 2" xfId="21638"/>
    <cellStyle name="Normal 12 2 7 5 2 2" xfId="56854"/>
    <cellStyle name="Normal 12 2 7 5 3" xfId="44257"/>
    <cellStyle name="Normal 12 2 7 5 4" xfId="34243"/>
    <cellStyle name="Normal 12 2 7 6" xfId="10811"/>
    <cellStyle name="Normal 12 2 7 6 2" xfId="23414"/>
    <cellStyle name="Normal 12 2 7 6 2 2" xfId="58630"/>
    <cellStyle name="Normal 12 2 7 6 3" xfId="46033"/>
    <cellStyle name="Normal 12 2 7 6 4" xfId="36019"/>
    <cellStyle name="Normal 12 2 7 7" xfId="15178"/>
    <cellStyle name="Normal 12 2 7 7 2" xfId="50394"/>
    <cellStyle name="Normal 12 2 7 7 3" xfId="27783"/>
    <cellStyle name="Normal 12 2 7 8" xfId="13400"/>
    <cellStyle name="Normal 12 2 7 8 2" xfId="48618"/>
    <cellStyle name="Normal 12 2 7 9" xfId="37797"/>
    <cellStyle name="Normal 12 2 8" xfId="3644"/>
    <cellStyle name="Normal 12 2 8 2" xfId="8368"/>
    <cellStyle name="Normal 12 2 8 2 2" xfId="20994"/>
    <cellStyle name="Normal 12 2 8 2 2 2" xfId="56210"/>
    <cellStyle name="Normal 12 2 8 2 3" xfId="43613"/>
    <cellStyle name="Normal 12 2 8 2 4" xfId="33599"/>
    <cellStyle name="Normal 12 2 8 3" xfId="10149"/>
    <cellStyle name="Normal 12 2 8 3 2" xfId="22770"/>
    <cellStyle name="Normal 12 2 8 3 2 2" xfId="57986"/>
    <cellStyle name="Normal 12 2 8 3 3" xfId="45389"/>
    <cellStyle name="Normal 12 2 8 3 4" xfId="35375"/>
    <cellStyle name="Normal 12 2 8 4" xfId="11945"/>
    <cellStyle name="Normal 12 2 8 4 2" xfId="24546"/>
    <cellStyle name="Normal 12 2 8 4 2 2" xfId="59762"/>
    <cellStyle name="Normal 12 2 8 4 3" xfId="47165"/>
    <cellStyle name="Normal 12 2 8 4 4" xfId="37151"/>
    <cellStyle name="Normal 12 2 8 5" xfId="16310"/>
    <cellStyle name="Normal 12 2 8 5 2" xfId="51526"/>
    <cellStyle name="Normal 12 2 8 5 3" xfId="28915"/>
    <cellStyle name="Normal 12 2 8 6" xfId="14532"/>
    <cellStyle name="Normal 12 2 8 6 2" xfId="49750"/>
    <cellStyle name="Normal 12 2 8 7" xfId="38929"/>
    <cellStyle name="Normal 12 2 8 8" xfId="27139"/>
    <cellStyle name="Normal 12 2 9" xfId="3974"/>
    <cellStyle name="Normal 12 2 9 2" xfId="16632"/>
    <cellStyle name="Normal 12 2 9 2 2" xfId="51848"/>
    <cellStyle name="Normal 12 2 9 2 3" xfId="29237"/>
    <cellStyle name="Normal 12 2 9 3" xfId="13078"/>
    <cellStyle name="Normal 12 2 9 3 2" xfId="48296"/>
    <cellStyle name="Normal 12 2 9 4" xfId="39251"/>
    <cellStyle name="Normal 12 2 9 5" xfId="25685"/>
    <cellStyle name="Normal 12 2_District Target Attainment" xfId="1105"/>
    <cellStyle name="Normal 12 3" xfId="1274"/>
    <cellStyle name="Normal 12 3 10" xfId="6956"/>
    <cellStyle name="Normal 12 3 10 2" xfId="19583"/>
    <cellStyle name="Normal 12 3 10 2 2" xfId="54799"/>
    <cellStyle name="Normal 12 3 10 3" xfId="42202"/>
    <cellStyle name="Normal 12 3 10 4" xfId="32188"/>
    <cellStyle name="Normal 12 3 11" xfId="8737"/>
    <cellStyle name="Normal 12 3 11 2" xfId="21359"/>
    <cellStyle name="Normal 12 3 11 2 2" xfId="56575"/>
    <cellStyle name="Normal 12 3 11 3" xfId="43978"/>
    <cellStyle name="Normal 12 3 11 4" xfId="33964"/>
    <cellStyle name="Normal 12 3 12" xfId="10520"/>
    <cellStyle name="Normal 12 3 12 2" xfId="23131"/>
    <cellStyle name="Normal 12 3 12 2 2" xfId="58347"/>
    <cellStyle name="Normal 12 3 12 3" xfId="45750"/>
    <cellStyle name="Normal 12 3 12 4" xfId="35736"/>
    <cellStyle name="Normal 12 3 13" xfId="14898"/>
    <cellStyle name="Normal 12 3 13 2" xfId="50115"/>
    <cellStyle name="Normal 12 3 13 3" xfId="27504"/>
    <cellStyle name="Normal 12 3 14" xfId="12312"/>
    <cellStyle name="Normal 12 3 14 2" xfId="47530"/>
    <cellStyle name="Normal 12 3 15" xfId="37517"/>
    <cellStyle name="Normal 12 3 16" xfId="24919"/>
    <cellStyle name="Normal 12 3 17" xfId="60132"/>
    <cellStyle name="Normal 12 3 2" xfId="2342"/>
    <cellStyle name="Normal 12 3 2 10" xfId="10521"/>
    <cellStyle name="Normal 12 3 2 10 2" xfId="23132"/>
    <cellStyle name="Normal 12 3 2 10 2 2" xfId="58348"/>
    <cellStyle name="Normal 12 3 2 10 3" xfId="45751"/>
    <cellStyle name="Normal 12 3 2 10 4" xfId="35737"/>
    <cellStyle name="Normal 12 3 2 11" xfId="15053"/>
    <cellStyle name="Normal 12 3 2 11 2" xfId="50269"/>
    <cellStyle name="Normal 12 3 2 11 3" xfId="27658"/>
    <cellStyle name="Normal 12 3 2 12" xfId="12466"/>
    <cellStyle name="Normal 12 3 2 12 2" xfId="47684"/>
    <cellStyle name="Normal 12 3 2 13" xfId="37672"/>
    <cellStyle name="Normal 12 3 2 14" xfId="25073"/>
    <cellStyle name="Normal 12 3 2 15" xfId="60286"/>
    <cellStyle name="Normal 12 3 2 2" xfId="3188"/>
    <cellStyle name="Normal 12 3 2 2 10" xfId="25557"/>
    <cellStyle name="Normal 12 3 2 2 11" xfId="61092"/>
    <cellStyle name="Normal 12 3 2 2 2" xfId="4988"/>
    <cellStyle name="Normal 12 3 2 2 2 2" xfId="17635"/>
    <cellStyle name="Normal 12 3 2 2 2 2 2" xfId="52851"/>
    <cellStyle name="Normal 12 3 2 2 2 2 3" xfId="30240"/>
    <cellStyle name="Normal 12 3 2 2 2 3" xfId="14081"/>
    <cellStyle name="Normal 12 3 2 2 2 3 2" xfId="49299"/>
    <cellStyle name="Normal 12 3 2 2 2 4" xfId="40254"/>
    <cellStyle name="Normal 12 3 2 2 2 5" xfId="26688"/>
    <cellStyle name="Normal 12 3 2 2 3" xfId="6458"/>
    <cellStyle name="Normal 12 3 2 2 3 2" xfId="19089"/>
    <cellStyle name="Normal 12 3 2 2 3 2 2" xfId="54305"/>
    <cellStyle name="Normal 12 3 2 2 3 3" xfId="41708"/>
    <cellStyle name="Normal 12 3 2 2 3 4" xfId="31694"/>
    <cellStyle name="Normal 12 3 2 2 4" xfId="7917"/>
    <cellStyle name="Normal 12 3 2 2 4 2" xfId="20543"/>
    <cellStyle name="Normal 12 3 2 2 4 2 2" xfId="55759"/>
    <cellStyle name="Normal 12 3 2 2 4 3" xfId="43162"/>
    <cellStyle name="Normal 12 3 2 2 4 4" xfId="33148"/>
    <cellStyle name="Normal 12 3 2 2 5" xfId="9698"/>
    <cellStyle name="Normal 12 3 2 2 5 2" xfId="22319"/>
    <cellStyle name="Normal 12 3 2 2 5 2 2" xfId="57535"/>
    <cellStyle name="Normal 12 3 2 2 5 3" xfId="44938"/>
    <cellStyle name="Normal 12 3 2 2 5 4" xfId="34924"/>
    <cellStyle name="Normal 12 3 2 2 6" xfId="11492"/>
    <cellStyle name="Normal 12 3 2 2 6 2" xfId="24095"/>
    <cellStyle name="Normal 12 3 2 2 6 2 2" xfId="59311"/>
    <cellStyle name="Normal 12 3 2 2 6 3" xfId="46714"/>
    <cellStyle name="Normal 12 3 2 2 6 4" xfId="36700"/>
    <cellStyle name="Normal 12 3 2 2 7" xfId="15859"/>
    <cellStyle name="Normal 12 3 2 2 7 2" xfId="51075"/>
    <cellStyle name="Normal 12 3 2 2 7 3" xfId="28464"/>
    <cellStyle name="Normal 12 3 2 2 8" xfId="12950"/>
    <cellStyle name="Normal 12 3 2 2 8 2" xfId="48168"/>
    <cellStyle name="Normal 12 3 2 2 9" xfId="38478"/>
    <cellStyle name="Normal 12 3 2 3" xfId="3517"/>
    <cellStyle name="Normal 12 3 2 3 10" xfId="27013"/>
    <cellStyle name="Normal 12 3 2 3 11" xfId="61417"/>
    <cellStyle name="Normal 12 3 2 3 2" xfId="5313"/>
    <cellStyle name="Normal 12 3 2 3 2 2" xfId="17960"/>
    <cellStyle name="Normal 12 3 2 3 2 2 2" xfId="53176"/>
    <cellStyle name="Normal 12 3 2 3 2 3" xfId="40579"/>
    <cellStyle name="Normal 12 3 2 3 2 4" xfId="30565"/>
    <cellStyle name="Normal 12 3 2 3 3" xfId="6783"/>
    <cellStyle name="Normal 12 3 2 3 3 2" xfId="19414"/>
    <cellStyle name="Normal 12 3 2 3 3 2 2" xfId="54630"/>
    <cellStyle name="Normal 12 3 2 3 3 3" xfId="42033"/>
    <cellStyle name="Normal 12 3 2 3 3 4" xfId="32019"/>
    <cellStyle name="Normal 12 3 2 3 4" xfId="8242"/>
    <cellStyle name="Normal 12 3 2 3 4 2" xfId="20868"/>
    <cellStyle name="Normal 12 3 2 3 4 2 2" xfId="56084"/>
    <cellStyle name="Normal 12 3 2 3 4 3" xfId="43487"/>
    <cellStyle name="Normal 12 3 2 3 4 4" xfId="33473"/>
    <cellStyle name="Normal 12 3 2 3 5" xfId="10023"/>
    <cellStyle name="Normal 12 3 2 3 5 2" xfId="22644"/>
    <cellStyle name="Normal 12 3 2 3 5 2 2" xfId="57860"/>
    <cellStyle name="Normal 12 3 2 3 5 3" xfId="45263"/>
    <cellStyle name="Normal 12 3 2 3 5 4" xfId="35249"/>
    <cellStyle name="Normal 12 3 2 3 6" xfId="11817"/>
    <cellStyle name="Normal 12 3 2 3 6 2" xfId="24420"/>
    <cellStyle name="Normal 12 3 2 3 6 2 2" xfId="59636"/>
    <cellStyle name="Normal 12 3 2 3 6 3" xfId="47039"/>
    <cellStyle name="Normal 12 3 2 3 6 4" xfId="37025"/>
    <cellStyle name="Normal 12 3 2 3 7" xfId="16184"/>
    <cellStyle name="Normal 12 3 2 3 7 2" xfId="51400"/>
    <cellStyle name="Normal 12 3 2 3 7 3" xfId="28789"/>
    <cellStyle name="Normal 12 3 2 3 8" xfId="14406"/>
    <cellStyle name="Normal 12 3 2 3 8 2" xfId="49624"/>
    <cellStyle name="Normal 12 3 2 3 9" xfId="38803"/>
    <cellStyle name="Normal 12 3 2 4" xfId="2678"/>
    <cellStyle name="Normal 12 3 2 4 10" xfId="26204"/>
    <cellStyle name="Normal 12 3 2 4 11" xfId="60608"/>
    <cellStyle name="Normal 12 3 2 4 2" xfId="4504"/>
    <cellStyle name="Normal 12 3 2 4 2 2" xfId="17151"/>
    <cellStyle name="Normal 12 3 2 4 2 2 2" xfId="52367"/>
    <cellStyle name="Normal 12 3 2 4 2 3" xfId="39770"/>
    <cellStyle name="Normal 12 3 2 4 2 4" xfId="29756"/>
    <cellStyle name="Normal 12 3 2 4 3" xfId="5974"/>
    <cellStyle name="Normal 12 3 2 4 3 2" xfId="18605"/>
    <cellStyle name="Normal 12 3 2 4 3 2 2" xfId="53821"/>
    <cellStyle name="Normal 12 3 2 4 3 3" xfId="41224"/>
    <cellStyle name="Normal 12 3 2 4 3 4" xfId="31210"/>
    <cellStyle name="Normal 12 3 2 4 4" xfId="7433"/>
    <cellStyle name="Normal 12 3 2 4 4 2" xfId="20059"/>
    <cellStyle name="Normal 12 3 2 4 4 2 2" xfId="55275"/>
    <cellStyle name="Normal 12 3 2 4 4 3" xfId="42678"/>
    <cellStyle name="Normal 12 3 2 4 4 4" xfId="32664"/>
    <cellStyle name="Normal 12 3 2 4 5" xfId="9214"/>
    <cellStyle name="Normal 12 3 2 4 5 2" xfId="21835"/>
    <cellStyle name="Normal 12 3 2 4 5 2 2" xfId="57051"/>
    <cellStyle name="Normal 12 3 2 4 5 3" xfId="44454"/>
    <cellStyle name="Normal 12 3 2 4 5 4" xfId="34440"/>
    <cellStyle name="Normal 12 3 2 4 6" xfId="11008"/>
    <cellStyle name="Normal 12 3 2 4 6 2" xfId="23611"/>
    <cellStyle name="Normal 12 3 2 4 6 2 2" xfId="58827"/>
    <cellStyle name="Normal 12 3 2 4 6 3" xfId="46230"/>
    <cellStyle name="Normal 12 3 2 4 6 4" xfId="36216"/>
    <cellStyle name="Normal 12 3 2 4 7" xfId="15375"/>
    <cellStyle name="Normal 12 3 2 4 7 2" xfId="50591"/>
    <cellStyle name="Normal 12 3 2 4 7 3" xfId="27980"/>
    <cellStyle name="Normal 12 3 2 4 8" xfId="13597"/>
    <cellStyle name="Normal 12 3 2 4 8 2" xfId="48815"/>
    <cellStyle name="Normal 12 3 2 4 9" xfId="37994"/>
    <cellStyle name="Normal 12 3 2 5" xfId="3842"/>
    <cellStyle name="Normal 12 3 2 5 2" xfId="8565"/>
    <cellStyle name="Normal 12 3 2 5 2 2" xfId="21191"/>
    <cellStyle name="Normal 12 3 2 5 2 2 2" xfId="56407"/>
    <cellStyle name="Normal 12 3 2 5 2 3" xfId="43810"/>
    <cellStyle name="Normal 12 3 2 5 2 4" xfId="33796"/>
    <cellStyle name="Normal 12 3 2 5 3" xfId="10346"/>
    <cellStyle name="Normal 12 3 2 5 3 2" xfId="22967"/>
    <cellStyle name="Normal 12 3 2 5 3 2 2" xfId="58183"/>
    <cellStyle name="Normal 12 3 2 5 3 3" xfId="45586"/>
    <cellStyle name="Normal 12 3 2 5 3 4" xfId="35572"/>
    <cellStyle name="Normal 12 3 2 5 4" xfId="12142"/>
    <cellStyle name="Normal 12 3 2 5 4 2" xfId="24743"/>
    <cellStyle name="Normal 12 3 2 5 4 2 2" xfId="59959"/>
    <cellStyle name="Normal 12 3 2 5 4 3" xfId="47362"/>
    <cellStyle name="Normal 12 3 2 5 4 4" xfId="37348"/>
    <cellStyle name="Normal 12 3 2 5 5" xfId="16507"/>
    <cellStyle name="Normal 12 3 2 5 5 2" xfId="51723"/>
    <cellStyle name="Normal 12 3 2 5 5 3" xfId="29112"/>
    <cellStyle name="Normal 12 3 2 5 6" xfId="14729"/>
    <cellStyle name="Normal 12 3 2 5 6 2" xfId="49947"/>
    <cellStyle name="Normal 12 3 2 5 7" xfId="39126"/>
    <cellStyle name="Normal 12 3 2 5 8" xfId="27336"/>
    <cellStyle name="Normal 12 3 2 6" xfId="4182"/>
    <cellStyle name="Normal 12 3 2 6 2" xfId="16829"/>
    <cellStyle name="Normal 12 3 2 6 2 2" xfId="52045"/>
    <cellStyle name="Normal 12 3 2 6 2 3" xfId="29434"/>
    <cellStyle name="Normal 12 3 2 6 3" xfId="13275"/>
    <cellStyle name="Normal 12 3 2 6 3 2" xfId="48493"/>
    <cellStyle name="Normal 12 3 2 6 4" xfId="39448"/>
    <cellStyle name="Normal 12 3 2 6 5" xfId="25882"/>
    <cellStyle name="Normal 12 3 2 7" xfId="5652"/>
    <cellStyle name="Normal 12 3 2 7 2" xfId="18283"/>
    <cellStyle name="Normal 12 3 2 7 2 2" xfId="53499"/>
    <cellStyle name="Normal 12 3 2 7 3" xfId="40902"/>
    <cellStyle name="Normal 12 3 2 7 4" xfId="30888"/>
    <cellStyle name="Normal 12 3 2 8" xfId="7111"/>
    <cellStyle name="Normal 12 3 2 8 2" xfId="19737"/>
    <cellStyle name="Normal 12 3 2 8 2 2" xfId="54953"/>
    <cellStyle name="Normal 12 3 2 8 3" xfId="42356"/>
    <cellStyle name="Normal 12 3 2 8 4" xfId="32342"/>
    <cellStyle name="Normal 12 3 2 9" xfId="8892"/>
    <cellStyle name="Normal 12 3 2 9 2" xfId="21513"/>
    <cellStyle name="Normal 12 3 2 9 2 2" xfId="56729"/>
    <cellStyle name="Normal 12 3 2 9 3" xfId="44132"/>
    <cellStyle name="Normal 12 3 2 9 4" xfId="34118"/>
    <cellStyle name="Normal 12 3 3" xfId="3027"/>
    <cellStyle name="Normal 12 3 3 10" xfId="25400"/>
    <cellStyle name="Normal 12 3 3 11" xfId="60935"/>
    <cellStyle name="Normal 12 3 3 2" xfId="4831"/>
    <cellStyle name="Normal 12 3 3 2 2" xfId="17478"/>
    <cellStyle name="Normal 12 3 3 2 2 2" xfId="52694"/>
    <cellStyle name="Normal 12 3 3 2 2 3" xfId="30083"/>
    <cellStyle name="Normal 12 3 3 2 3" xfId="13924"/>
    <cellStyle name="Normal 12 3 3 2 3 2" xfId="49142"/>
    <cellStyle name="Normal 12 3 3 2 4" xfId="40097"/>
    <cellStyle name="Normal 12 3 3 2 5" xfId="26531"/>
    <cellStyle name="Normal 12 3 3 3" xfId="6301"/>
    <cellStyle name="Normal 12 3 3 3 2" xfId="18932"/>
    <cellStyle name="Normal 12 3 3 3 2 2" xfId="54148"/>
    <cellStyle name="Normal 12 3 3 3 3" xfId="41551"/>
    <cellStyle name="Normal 12 3 3 3 4" xfId="31537"/>
    <cellStyle name="Normal 12 3 3 4" xfId="7760"/>
    <cellStyle name="Normal 12 3 3 4 2" xfId="20386"/>
    <cellStyle name="Normal 12 3 3 4 2 2" xfId="55602"/>
    <cellStyle name="Normal 12 3 3 4 3" xfId="43005"/>
    <cellStyle name="Normal 12 3 3 4 4" xfId="32991"/>
    <cellStyle name="Normal 12 3 3 5" xfId="9541"/>
    <cellStyle name="Normal 12 3 3 5 2" xfId="22162"/>
    <cellStyle name="Normal 12 3 3 5 2 2" xfId="57378"/>
    <cellStyle name="Normal 12 3 3 5 3" xfId="44781"/>
    <cellStyle name="Normal 12 3 3 5 4" xfId="34767"/>
    <cellStyle name="Normal 12 3 3 6" xfId="11335"/>
    <cellStyle name="Normal 12 3 3 6 2" xfId="23938"/>
    <cellStyle name="Normal 12 3 3 6 2 2" xfId="59154"/>
    <cellStyle name="Normal 12 3 3 6 3" xfId="46557"/>
    <cellStyle name="Normal 12 3 3 6 4" xfId="36543"/>
    <cellStyle name="Normal 12 3 3 7" xfId="15702"/>
    <cellStyle name="Normal 12 3 3 7 2" xfId="50918"/>
    <cellStyle name="Normal 12 3 3 7 3" xfId="28307"/>
    <cellStyle name="Normal 12 3 3 8" xfId="12793"/>
    <cellStyle name="Normal 12 3 3 8 2" xfId="48011"/>
    <cellStyle name="Normal 12 3 3 9" xfId="38321"/>
    <cellStyle name="Normal 12 3 4" xfId="2854"/>
    <cellStyle name="Normal 12 3 4 10" xfId="25241"/>
    <cellStyle name="Normal 12 3 4 11" xfId="60776"/>
    <cellStyle name="Normal 12 3 4 2" xfId="4672"/>
    <cellStyle name="Normal 12 3 4 2 2" xfId="17319"/>
    <cellStyle name="Normal 12 3 4 2 2 2" xfId="52535"/>
    <cellStyle name="Normal 12 3 4 2 2 3" xfId="29924"/>
    <cellStyle name="Normal 12 3 4 2 3" xfId="13765"/>
    <cellStyle name="Normal 12 3 4 2 3 2" xfId="48983"/>
    <cellStyle name="Normal 12 3 4 2 4" xfId="39938"/>
    <cellStyle name="Normal 12 3 4 2 5" xfId="26372"/>
    <cellStyle name="Normal 12 3 4 3" xfId="6142"/>
    <cellStyle name="Normal 12 3 4 3 2" xfId="18773"/>
    <cellStyle name="Normal 12 3 4 3 2 2" xfId="53989"/>
    <cellStyle name="Normal 12 3 4 3 3" xfId="41392"/>
    <cellStyle name="Normal 12 3 4 3 4" xfId="31378"/>
    <cellStyle name="Normal 12 3 4 4" xfId="7601"/>
    <cellStyle name="Normal 12 3 4 4 2" xfId="20227"/>
    <cellStyle name="Normal 12 3 4 4 2 2" xfId="55443"/>
    <cellStyle name="Normal 12 3 4 4 3" xfId="42846"/>
    <cellStyle name="Normal 12 3 4 4 4" xfId="32832"/>
    <cellStyle name="Normal 12 3 4 5" xfId="9382"/>
    <cellStyle name="Normal 12 3 4 5 2" xfId="22003"/>
    <cellStyle name="Normal 12 3 4 5 2 2" xfId="57219"/>
    <cellStyle name="Normal 12 3 4 5 3" xfId="44622"/>
    <cellStyle name="Normal 12 3 4 5 4" xfId="34608"/>
    <cellStyle name="Normal 12 3 4 6" xfId="11176"/>
    <cellStyle name="Normal 12 3 4 6 2" xfId="23779"/>
    <cellStyle name="Normal 12 3 4 6 2 2" xfId="58995"/>
    <cellStyle name="Normal 12 3 4 6 3" xfId="46398"/>
    <cellStyle name="Normal 12 3 4 6 4" xfId="36384"/>
    <cellStyle name="Normal 12 3 4 7" xfId="15543"/>
    <cellStyle name="Normal 12 3 4 7 2" xfId="50759"/>
    <cellStyle name="Normal 12 3 4 7 3" xfId="28148"/>
    <cellStyle name="Normal 12 3 4 8" xfId="12634"/>
    <cellStyle name="Normal 12 3 4 8 2" xfId="47852"/>
    <cellStyle name="Normal 12 3 4 9" xfId="38162"/>
    <cellStyle name="Normal 12 3 5" xfId="3363"/>
    <cellStyle name="Normal 12 3 5 10" xfId="26859"/>
    <cellStyle name="Normal 12 3 5 11" xfId="61263"/>
    <cellStyle name="Normal 12 3 5 2" xfId="5159"/>
    <cellStyle name="Normal 12 3 5 2 2" xfId="17806"/>
    <cellStyle name="Normal 12 3 5 2 2 2" xfId="53022"/>
    <cellStyle name="Normal 12 3 5 2 3" xfId="40425"/>
    <cellStyle name="Normal 12 3 5 2 4" xfId="30411"/>
    <cellStyle name="Normal 12 3 5 3" xfId="6629"/>
    <cellStyle name="Normal 12 3 5 3 2" xfId="19260"/>
    <cellStyle name="Normal 12 3 5 3 2 2" xfId="54476"/>
    <cellStyle name="Normal 12 3 5 3 3" xfId="41879"/>
    <cellStyle name="Normal 12 3 5 3 4" xfId="31865"/>
    <cellStyle name="Normal 12 3 5 4" xfId="8088"/>
    <cellStyle name="Normal 12 3 5 4 2" xfId="20714"/>
    <cellStyle name="Normal 12 3 5 4 2 2" xfId="55930"/>
    <cellStyle name="Normal 12 3 5 4 3" xfId="43333"/>
    <cellStyle name="Normal 12 3 5 4 4" xfId="33319"/>
    <cellStyle name="Normal 12 3 5 5" xfId="9869"/>
    <cellStyle name="Normal 12 3 5 5 2" xfId="22490"/>
    <cellStyle name="Normal 12 3 5 5 2 2" xfId="57706"/>
    <cellStyle name="Normal 12 3 5 5 3" xfId="45109"/>
    <cellStyle name="Normal 12 3 5 5 4" xfId="35095"/>
    <cellStyle name="Normal 12 3 5 6" xfId="11663"/>
    <cellStyle name="Normal 12 3 5 6 2" xfId="24266"/>
    <cellStyle name="Normal 12 3 5 6 2 2" xfId="59482"/>
    <cellStyle name="Normal 12 3 5 6 3" xfId="46885"/>
    <cellStyle name="Normal 12 3 5 6 4" xfId="36871"/>
    <cellStyle name="Normal 12 3 5 7" xfId="16030"/>
    <cellStyle name="Normal 12 3 5 7 2" xfId="51246"/>
    <cellStyle name="Normal 12 3 5 7 3" xfId="28635"/>
    <cellStyle name="Normal 12 3 5 8" xfId="14252"/>
    <cellStyle name="Normal 12 3 5 8 2" xfId="49470"/>
    <cellStyle name="Normal 12 3 5 9" xfId="38649"/>
    <cellStyle name="Normal 12 3 6" xfId="2523"/>
    <cellStyle name="Normal 12 3 6 10" xfId="26050"/>
    <cellStyle name="Normal 12 3 6 11" xfId="60454"/>
    <cellStyle name="Normal 12 3 6 2" xfId="4350"/>
    <cellStyle name="Normal 12 3 6 2 2" xfId="16997"/>
    <cellStyle name="Normal 12 3 6 2 2 2" xfId="52213"/>
    <cellStyle name="Normal 12 3 6 2 3" xfId="39616"/>
    <cellStyle name="Normal 12 3 6 2 4" xfId="29602"/>
    <cellStyle name="Normal 12 3 6 3" xfId="5820"/>
    <cellStyle name="Normal 12 3 6 3 2" xfId="18451"/>
    <cellStyle name="Normal 12 3 6 3 2 2" xfId="53667"/>
    <cellStyle name="Normal 12 3 6 3 3" xfId="41070"/>
    <cellStyle name="Normal 12 3 6 3 4" xfId="31056"/>
    <cellStyle name="Normal 12 3 6 4" xfId="7279"/>
    <cellStyle name="Normal 12 3 6 4 2" xfId="19905"/>
    <cellStyle name="Normal 12 3 6 4 2 2" xfId="55121"/>
    <cellStyle name="Normal 12 3 6 4 3" xfId="42524"/>
    <cellStyle name="Normal 12 3 6 4 4" xfId="32510"/>
    <cellStyle name="Normal 12 3 6 5" xfId="9060"/>
    <cellStyle name="Normal 12 3 6 5 2" xfId="21681"/>
    <cellStyle name="Normal 12 3 6 5 2 2" xfId="56897"/>
    <cellStyle name="Normal 12 3 6 5 3" xfId="44300"/>
    <cellStyle name="Normal 12 3 6 5 4" xfId="34286"/>
    <cellStyle name="Normal 12 3 6 6" xfId="10854"/>
    <cellStyle name="Normal 12 3 6 6 2" xfId="23457"/>
    <cellStyle name="Normal 12 3 6 6 2 2" xfId="58673"/>
    <cellStyle name="Normal 12 3 6 6 3" xfId="46076"/>
    <cellStyle name="Normal 12 3 6 6 4" xfId="36062"/>
    <cellStyle name="Normal 12 3 6 7" xfId="15221"/>
    <cellStyle name="Normal 12 3 6 7 2" xfId="50437"/>
    <cellStyle name="Normal 12 3 6 7 3" xfId="27826"/>
    <cellStyle name="Normal 12 3 6 8" xfId="13443"/>
    <cellStyle name="Normal 12 3 6 8 2" xfId="48661"/>
    <cellStyle name="Normal 12 3 6 9" xfId="37840"/>
    <cellStyle name="Normal 12 3 7" xfId="3687"/>
    <cellStyle name="Normal 12 3 7 2" xfId="8411"/>
    <cellStyle name="Normal 12 3 7 2 2" xfId="21037"/>
    <cellStyle name="Normal 12 3 7 2 2 2" xfId="56253"/>
    <cellStyle name="Normal 12 3 7 2 3" xfId="43656"/>
    <cellStyle name="Normal 12 3 7 2 4" xfId="33642"/>
    <cellStyle name="Normal 12 3 7 3" xfId="10192"/>
    <cellStyle name="Normal 12 3 7 3 2" xfId="22813"/>
    <cellStyle name="Normal 12 3 7 3 2 2" xfId="58029"/>
    <cellStyle name="Normal 12 3 7 3 3" xfId="45432"/>
    <cellStyle name="Normal 12 3 7 3 4" xfId="35418"/>
    <cellStyle name="Normal 12 3 7 4" xfId="11988"/>
    <cellStyle name="Normal 12 3 7 4 2" xfId="24589"/>
    <cellStyle name="Normal 12 3 7 4 2 2" xfId="59805"/>
    <cellStyle name="Normal 12 3 7 4 3" xfId="47208"/>
    <cellStyle name="Normal 12 3 7 4 4" xfId="37194"/>
    <cellStyle name="Normal 12 3 7 5" xfId="16353"/>
    <cellStyle name="Normal 12 3 7 5 2" xfId="51569"/>
    <cellStyle name="Normal 12 3 7 5 3" xfId="28958"/>
    <cellStyle name="Normal 12 3 7 6" xfId="14575"/>
    <cellStyle name="Normal 12 3 7 6 2" xfId="49793"/>
    <cellStyle name="Normal 12 3 7 7" xfId="38972"/>
    <cellStyle name="Normal 12 3 7 8" xfId="27182"/>
    <cellStyle name="Normal 12 3 8" xfId="4023"/>
    <cellStyle name="Normal 12 3 8 2" xfId="16675"/>
    <cellStyle name="Normal 12 3 8 2 2" xfId="51891"/>
    <cellStyle name="Normal 12 3 8 2 3" xfId="29280"/>
    <cellStyle name="Normal 12 3 8 3" xfId="13121"/>
    <cellStyle name="Normal 12 3 8 3 2" xfId="48339"/>
    <cellStyle name="Normal 12 3 8 4" xfId="39294"/>
    <cellStyle name="Normal 12 3 8 5" xfId="25728"/>
    <cellStyle name="Normal 12 3 9" xfId="5498"/>
    <cellStyle name="Normal 12 3 9 2" xfId="18129"/>
    <cellStyle name="Normal 12 3 9 2 2" xfId="53345"/>
    <cellStyle name="Normal 12 3 9 3" xfId="40748"/>
    <cellStyle name="Normal 12 3 9 4" xfId="30734"/>
    <cellStyle name="Normal 12 4" xfId="2260"/>
    <cellStyle name="Normal 12 4 10" xfId="10522"/>
    <cellStyle name="Normal 12 4 10 2" xfId="23133"/>
    <cellStyle name="Normal 12 4 10 2 2" xfId="58349"/>
    <cellStyle name="Normal 12 4 10 3" xfId="45752"/>
    <cellStyle name="Normal 12 4 10 4" xfId="35738"/>
    <cellStyle name="Normal 12 4 11" xfId="14979"/>
    <cellStyle name="Normal 12 4 11 2" xfId="50195"/>
    <cellStyle name="Normal 12 4 11 3" xfId="27584"/>
    <cellStyle name="Normal 12 4 12" xfId="12392"/>
    <cellStyle name="Normal 12 4 12 2" xfId="47610"/>
    <cellStyle name="Normal 12 4 13" xfId="37598"/>
    <cellStyle name="Normal 12 4 14" xfId="24999"/>
    <cellStyle name="Normal 12 4 15" xfId="60212"/>
    <cellStyle name="Normal 12 4 2" xfId="3114"/>
    <cellStyle name="Normal 12 4 2 10" xfId="25483"/>
    <cellStyle name="Normal 12 4 2 11" xfId="61018"/>
    <cellStyle name="Normal 12 4 2 2" xfId="4914"/>
    <cellStyle name="Normal 12 4 2 2 2" xfId="17561"/>
    <cellStyle name="Normal 12 4 2 2 2 2" xfId="52777"/>
    <cellStyle name="Normal 12 4 2 2 2 3" xfId="30166"/>
    <cellStyle name="Normal 12 4 2 2 3" xfId="14007"/>
    <cellStyle name="Normal 12 4 2 2 3 2" xfId="49225"/>
    <cellStyle name="Normal 12 4 2 2 4" xfId="40180"/>
    <cellStyle name="Normal 12 4 2 2 5" xfId="26614"/>
    <cellStyle name="Normal 12 4 2 3" xfId="6384"/>
    <cellStyle name="Normal 12 4 2 3 2" xfId="19015"/>
    <cellStyle name="Normal 12 4 2 3 2 2" xfId="54231"/>
    <cellStyle name="Normal 12 4 2 3 3" xfId="41634"/>
    <cellStyle name="Normal 12 4 2 3 4" xfId="31620"/>
    <cellStyle name="Normal 12 4 2 4" xfId="7843"/>
    <cellStyle name="Normal 12 4 2 4 2" xfId="20469"/>
    <cellStyle name="Normal 12 4 2 4 2 2" xfId="55685"/>
    <cellStyle name="Normal 12 4 2 4 3" xfId="43088"/>
    <cellStyle name="Normal 12 4 2 4 4" xfId="33074"/>
    <cellStyle name="Normal 12 4 2 5" xfId="9624"/>
    <cellStyle name="Normal 12 4 2 5 2" xfId="22245"/>
    <cellStyle name="Normal 12 4 2 5 2 2" xfId="57461"/>
    <cellStyle name="Normal 12 4 2 5 3" xfId="44864"/>
    <cellStyle name="Normal 12 4 2 5 4" xfId="34850"/>
    <cellStyle name="Normal 12 4 2 6" xfId="11418"/>
    <cellStyle name="Normal 12 4 2 6 2" xfId="24021"/>
    <cellStyle name="Normal 12 4 2 6 2 2" xfId="59237"/>
    <cellStyle name="Normal 12 4 2 6 3" xfId="46640"/>
    <cellStyle name="Normal 12 4 2 6 4" xfId="36626"/>
    <cellStyle name="Normal 12 4 2 7" xfId="15785"/>
    <cellStyle name="Normal 12 4 2 7 2" xfId="51001"/>
    <cellStyle name="Normal 12 4 2 7 3" xfId="28390"/>
    <cellStyle name="Normal 12 4 2 8" xfId="12876"/>
    <cellStyle name="Normal 12 4 2 8 2" xfId="48094"/>
    <cellStyle name="Normal 12 4 2 9" xfId="38404"/>
    <cellStyle name="Normal 12 4 3" xfId="3443"/>
    <cellStyle name="Normal 12 4 3 10" xfId="26939"/>
    <cellStyle name="Normal 12 4 3 11" xfId="61343"/>
    <cellStyle name="Normal 12 4 3 2" xfId="5239"/>
    <cellStyle name="Normal 12 4 3 2 2" xfId="17886"/>
    <cellStyle name="Normal 12 4 3 2 2 2" xfId="53102"/>
    <cellStyle name="Normal 12 4 3 2 3" xfId="40505"/>
    <cellStyle name="Normal 12 4 3 2 4" xfId="30491"/>
    <cellStyle name="Normal 12 4 3 3" xfId="6709"/>
    <cellStyle name="Normal 12 4 3 3 2" xfId="19340"/>
    <cellStyle name="Normal 12 4 3 3 2 2" xfId="54556"/>
    <cellStyle name="Normal 12 4 3 3 3" xfId="41959"/>
    <cellStyle name="Normal 12 4 3 3 4" xfId="31945"/>
    <cellStyle name="Normal 12 4 3 4" xfId="8168"/>
    <cellStyle name="Normal 12 4 3 4 2" xfId="20794"/>
    <cellStyle name="Normal 12 4 3 4 2 2" xfId="56010"/>
    <cellStyle name="Normal 12 4 3 4 3" xfId="43413"/>
    <cellStyle name="Normal 12 4 3 4 4" xfId="33399"/>
    <cellStyle name="Normal 12 4 3 5" xfId="9949"/>
    <cellStyle name="Normal 12 4 3 5 2" xfId="22570"/>
    <cellStyle name="Normal 12 4 3 5 2 2" xfId="57786"/>
    <cellStyle name="Normal 12 4 3 5 3" xfId="45189"/>
    <cellStyle name="Normal 12 4 3 5 4" xfId="35175"/>
    <cellStyle name="Normal 12 4 3 6" xfId="11743"/>
    <cellStyle name="Normal 12 4 3 6 2" xfId="24346"/>
    <cellStyle name="Normal 12 4 3 6 2 2" xfId="59562"/>
    <cellStyle name="Normal 12 4 3 6 3" xfId="46965"/>
    <cellStyle name="Normal 12 4 3 6 4" xfId="36951"/>
    <cellStyle name="Normal 12 4 3 7" xfId="16110"/>
    <cellStyle name="Normal 12 4 3 7 2" xfId="51326"/>
    <cellStyle name="Normal 12 4 3 7 3" xfId="28715"/>
    <cellStyle name="Normal 12 4 3 8" xfId="14332"/>
    <cellStyle name="Normal 12 4 3 8 2" xfId="49550"/>
    <cellStyle name="Normal 12 4 3 9" xfId="38729"/>
    <cellStyle name="Normal 12 4 4" xfId="2604"/>
    <cellStyle name="Normal 12 4 4 10" xfId="26130"/>
    <cellStyle name="Normal 12 4 4 11" xfId="60534"/>
    <cellStyle name="Normal 12 4 4 2" xfId="4430"/>
    <cellStyle name="Normal 12 4 4 2 2" xfId="17077"/>
    <cellStyle name="Normal 12 4 4 2 2 2" xfId="52293"/>
    <cellStyle name="Normal 12 4 4 2 3" xfId="39696"/>
    <cellStyle name="Normal 12 4 4 2 4" xfId="29682"/>
    <cellStyle name="Normal 12 4 4 3" xfId="5900"/>
    <cellStyle name="Normal 12 4 4 3 2" xfId="18531"/>
    <cellStyle name="Normal 12 4 4 3 2 2" xfId="53747"/>
    <cellStyle name="Normal 12 4 4 3 3" xfId="41150"/>
    <cellStyle name="Normal 12 4 4 3 4" xfId="31136"/>
    <cellStyle name="Normal 12 4 4 4" xfId="7359"/>
    <cellStyle name="Normal 12 4 4 4 2" xfId="19985"/>
    <cellStyle name="Normal 12 4 4 4 2 2" xfId="55201"/>
    <cellStyle name="Normal 12 4 4 4 3" xfId="42604"/>
    <cellStyle name="Normal 12 4 4 4 4" xfId="32590"/>
    <cellStyle name="Normal 12 4 4 5" xfId="9140"/>
    <cellStyle name="Normal 12 4 4 5 2" xfId="21761"/>
    <cellStyle name="Normal 12 4 4 5 2 2" xfId="56977"/>
    <cellStyle name="Normal 12 4 4 5 3" xfId="44380"/>
    <cellStyle name="Normal 12 4 4 5 4" xfId="34366"/>
    <cellStyle name="Normal 12 4 4 6" xfId="10934"/>
    <cellStyle name="Normal 12 4 4 6 2" xfId="23537"/>
    <cellStyle name="Normal 12 4 4 6 2 2" xfId="58753"/>
    <cellStyle name="Normal 12 4 4 6 3" xfId="46156"/>
    <cellStyle name="Normal 12 4 4 6 4" xfId="36142"/>
    <cellStyle name="Normal 12 4 4 7" xfId="15301"/>
    <cellStyle name="Normal 12 4 4 7 2" xfId="50517"/>
    <cellStyle name="Normal 12 4 4 7 3" xfId="27906"/>
    <cellStyle name="Normal 12 4 4 8" xfId="13523"/>
    <cellStyle name="Normal 12 4 4 8 2" xfId="48741"/>
    <cellStyle name="Normal 12 4 4 9" xfId="37920"/>
    <cellStyle name="Normal 12 4 5" xfId="3768"/>
    <cellStyle name="Normal 12 4 5 2" xfId="8491"/>
    <cellStyle name="Normal 12 4 5 2 2" xfId="21117"/>
    <cellStyle name="Normal 12 4 5 2 2 2" xfId="56333"/>
    <cellStyle name="Normal 12 4 5 2 3" xfId="43736"/>
    <cellStyle name="Normal 12 4 5 2 4" xfId="33722"/>
    <cellStyle name="Normal 12 4 5 3" xfId="10272"/>
    <cellStyle name="Normal 12 4 5 3 2" xfId="22893"/>
    <cellStyle name="Normal 12 4 5 3 2 2" xfId="58109"/>
    <cellStyle name="Normal 12 4 5 3 3" xfId="45512"/>
    <cellStyle name="Normal 12 4 5 3 4" xfId="35498"/>
    <cellStyle name="Normal 12 4 5 4" xfId="12068"/>
    <cellStyle name="Normal 12 4 5 4 2" xfId="24669"/>
    <cellStyle name="Normal 12 4 5 4 2 2" xfId="59885"/>
    <cellStyle name="Normal 12 4 5 4 3" xfId="47288"/>
    <cellStyle name="Normal 12 4 5 4 4" xfId="37274"/>
    <cellStyle name="Normal 12 4 5 5" xfId="16433"/>
    <cellStyle name="Normal 12 4 5 5 2" xfId="51649"/>
    <cellStyle name="Normal 12 4 5 5 3" xfId="29038"/>
    <cellStyle name="Normal 12 4 5 6" xfId="14655"/>
    <cellStyle name="Normal 12 4 5 6 2" xfId="49873"/>
    <cellStyle name="Normal 12 4 5 7" xfId="39052"/>
    <cellStyle name="Normal 12 4 5 8" xfId="27262"/>
    <cellStyle name="Normal 12 4 6" xfId="4108"/>
    <cellStyle name="Normal 12 4 6 2" xfId="16755"/>
    <cellStyle name="Normal 12 4 6 2 2" xfId="51971"/>
    <cellStyle name="Normal 12 4 6 2 3" xfId="29360"/>
    <cellStyle name="Normal 12 4 6 3" xfId="13201"/>
    <cellStyle name="Normal 12 4 6 3 2" xfId="48419"/>
    <cellStyle name="Normal 12 4 6 4" xfId="39374"/>
    <cellStyle name="Normal 12 4 6 5" xfId="25808"/>
    <cellStyle name="Normal 12 4 7" xfId="5578"/>
    <cellStyle name="Normal 12 4 7 2" xfId="18209"/>
    <cellStyle name="Normal 12 4 7 2 2" xfId="53425"/>
    <cellStyle name="Normal 12 4 7 3" xfId="40828"/>
    <cellStyle name="Normal 12 4 7 4" xfId="30814"/>
    <cellStyle name="Normal 12 4 8" xfId="7037"/>
    <cellStyle name="Normal 12 4 8 2" xfId="19663"/>
    <cellStyle name="Normal 12 4 8 2 2" xfId="54879"/>
    <cellStyle name="Normal 12 4 8 3" xfId="42282"/>
    <cellStyle name="Normal 12 4 8 4" xfId="32268"/>
    <cellStyle name="Normal 12 4 9" xfId="8818"/>
    <cellStyle name="Normal 12 4 9 2" xfId="21439"/>
    <cellStyle name="Normal 12 4 9 2 2" xfId="56655"/>
    <cellStyle name="Normal 12 4 9 3" xfId="44058"/>
    <cellStyle name="Normal 12 4 9 4" xfId="34044"/>
    <cellStyle name="Normal 12 5" xfId="2937"/>
    <cellStyle name="Normal 12 5 10" xfId="25321"/>
    <cellStyle name="Normal 12 5 11" xfId="60856"/>
    <cellStyle name="Normal 12 5 2" xfId="4752"/>
    <cellStyle name="Normal 12 5 2 2" xfId="17399"/>
    <cellStyle name="Normal 12 5 2 2 2" xfId="52615"/>
    <cellStyle name="Normal 12 5 2 2 3" xfId="30004"/>
    <cellStyle name="Normal 12 5 2 3" xfId="13845"/>
    <cellStyle name="Normal 12 5 2 3 2" xfId="49063"/>
    <cellStyle name="Normal 12 5 2 4" xfId="40018"/>
    <cellStyle name="Normal 12 5 2 5" xfId="26452"/>
    <cellStyle name="Normal 12 5 3" xfId="6222"/>
    <cellStyle name="Normal 12 5 3 2" xfId="18853"/>
    <cellStyle name="Normal 12 5 3 2 2" xfId="54069"/>
    <cellStyle name="Normal 12 5 3 3" xfId="41472"/>
    <cellStyle name="Normal 12 5 3 4" xfId="31458"/>
    <cellStyle name="Normal 12 5 4" xfId="7681"/>
    <cellStyle name="Normal 12 5 4 2" xfId="20307"/>
    <cellStyle name="Normal 12 5 4 2 2" xfId="55523"/>
    <cellStyle name="Normal 12 5 4 3" xfId="42926"/>
    <cellStyle name="Normal 12 5 4 4" xfId="32912"/>
    <cellStyle name="Normal 12 5 5" xfId="9462"/>
    <cellStyle name="Normal 12 5 5 2" xfId="22083"/>
    <cellStyle name="Normal 12 5 5 2 2" xfId="57299"/>
    <cellStyle name="Normal 12 5 5 3" xfId="44702"/>
    <cellStyle name="Normal 12 5 5 4" xfId="34688"/>
    <cellStyle name="Normal 12 5 6" xfId="11256"/>
    <cellStyle name="Normal 12 5 6 2" xfId="23859"/>
    <cellStyle name="Normal 12 5 6 2 2" xfId="59075"/>
    <cellStyle name="Normal 12 5 6 3" xfId="46478"/>
    <cellStyle name="Normal 12 5 6 4" xfId="36464"/>
    <cellStyle name="Normal 12 5 7" xfId="15623"/>
    <cellStyle name="Normal 12 5 7 2" xfId="50839"/>
    <cellStyle name="Normal 12 5 7 3" xfId="28228"/>
    <cellStyle name="Normal 12 5 8" xfId="12714"/>
    <cellStyle name="Normal 12 5 8 2" xfId="47932"/>
    <cellStyle name="Normal 12 5 9" xfId="38242"/>
    <cellStyle name="Normal 12 6" xfId="2774"/>
    <cellStyle name="Normal 12 6 10" xfId="25169"/>
    <cellStyle name="Normal 12 6 11" xfId="60704"/>
    <cellStyle name="Normal 12 6 2" xfId="4600"/>
    <cellStyle name="Normal 12 6 2 2" xfId="17247"/>
    <cellStyle name="Normal 12 6 2 2 2" xfId="52463"/>
    <cellStyle name="Normal 12 6 2 2 3" xfId="29852"/>
    <cellStyle name="Normal 12 6 2 3" xfId="13693"/>
    <cellStyle name="Normal 12 6 2 3 2" xfId="48911"/>
    <cellStyle name="Normal 12 6 2 4" xfId="39866"/>
    <cellStyle name="Normal 12 6 2 5" xfId="26300"/>
    <cellStyle name="Normal 12 6 3" xfId="6070"/>
    <cellStyle name="Normal 12 6 3 2" xfId="18701"/>
    <cellStyle name="Normal 12 6 3 2 2" xfId="53917"/>
    <cellStyle name="Normal 12 6 3 3" xfId="41320"/>
    <cellStyle name="Normal 12 6 3 4" xfId="31306"/>
    <cellStyle name="Normal 12 6 4" xfId="7529"/>
    <cellStyle name="Normal 12 6 4 2" xfId="20155"/>
    <cellStyle name="Normal 12 6 4 2 2" xfId="55371"/>
    <cellStyle name="Normal 12 6 4 3" xfId="42774"/>
    <cellStyle name="Normal 12 6 4 4" xfId="32760"/>
    <cellStyle name="Normal 12 6 5" xfId="9310"/>
    <cellStyle name="Normal 12 6 5 2" xfId="21931"/>
    <cellStyle name="Normal 12 6 5 2 2" xfId="57147"/>
    <cellStyle name="Normal 12 6 5 3" xfId="44550"/>
    <cellStyle name="Normal 12 6 5 4" xfId="34536"/>
    <cellStyle name="Normal 12 6 6" xfId="11104"/>
    <cellStyle name="Normal 12 6 6 2" xfId="23707"/>
    <cellStyle name="Normal 12 6 6 2 2" xfId="58923"/>
    <cellStyle name="Normal 12 6 6 3" xfId="46326"/>
    <cellStyle name="Normal 12 6 6 4" xfId="36312"/>
    <cellStyle name="Normal 12 6 7" xfId="15471"/>
    <cellStyle name="Normal 12 6 7 2" xfId="50687"/>
    <cellStyle name="Normal 12 6 7 3" xfId="28076"/>
    <cellStyle name="Normal 12 6 8" xfId="12562"/>
    <cellStyle name="Normal 12 6 8 2" xfId="47780"/>
    <cellStyle name="Normal 12 6 9" xfId="38090"/>
    <cellStyle name="Normal 12 7" xfId="3290"/>
    <cellStyle name="Normal 12 7 10" xfId="26787"/>
    <cellStyle name="Normal 12 7 11" xfId="61191"/>
    <cellStyle name="Normal 12 7 2" xfId="5087"/>
    <cellStyle name="Normal 12 7 2 2" xfId="17734"/>
    <cellStyle name="Normal 12 7 2 2 2" xfId="52950"/>
    <cellStyle name="Normal 12 7 2 3" xfId="40353"/>
    <cellStyle name="Normal 12 7 2 4" xfId="30339"/>
    <cellStyle name="Normal 12 7 3" xfId="6557"/>
    <cellStyle name="Normal 12 7 3 2" xfId="19188"/>
    <cellStyle name="Normal 12 7 3 2 2" xfId="54404"/>
    <cellStyle name="Normal 12 7 3 3" xfId="41807"/>
    <cellStyle name="Normal 12 7 3 4" xfId="31793"/>
    <cellStyle name="Normal 12 7 4" xfId="8016"/>
    <cellStyle name="Normal 12 7 4 2" xfId="20642"/>
    <cellStyle name="Normal 12 7 4 2 2" xfId="55858"/>
    <cellStyle name="Normal 12 7 4 3" xfId="43261"/>
    <cellStyle name="Normal 12 7 4 4" xfId="33247"/>
    <cellStyle name="Normal 12 7 5" xfId="9797"/>
    <cellStyle name="Normal 12 7 5 2" xfId="22418"/>
    <cellStyle name="Normal 12 7 5 2 2" xfId="57634"/>
    <cellStyle name="Normal 12 7 5 3" xfId="45037"/>
    <cellStyle name="Normal 12 7 5 4" xfId="35023"/>
    <cellStyle name="Normal 12 7 6" xfId="11591"/>
    <cellStyle name="Normal 12 7 6 2" xfId="24194"/>
    <cellStyle name="Normal 12 7 6 2 2" xfId="59410"/>
    <cellStyle name="Normal 12 7 6 3" xfId="46813"/>
    <cellStyle name="Normal 12 7 6 4" xfId="36799"/>
    <cellStyle name="Normal 12 7 7" xfId="15958"/>
    <cellStyle name="Normal 12 7 7 2" xfId="51174"/>
    <cellStyle name="Normal 12 7 7 3" xfId="28563"/>
    <cellStyle name="Normal 12 7 8" xfId="14180"/>
    <cellStyle name="Normal 12 7 8 2" xfId="49398"/>
    <cellStyle name="Normal 12 7 9" xfId="38577"/>
    <cellStyle name="Normal 12 8" xfId="2444"/>
    <cellStyle name="Normal 12 8 10" xfId="25978"/>
    <cellStyle name="Normal 12 8 11" xfId="60382"/>
    <cellStyle name="Normal 12 8 2" xfId="4278"/>
    <cellStyle name="Normal 12 8 2 2" xfId="16925"/>
    <cellStyle name="Normal 12 8 2 2 2" xfId="52141"/>
    <cellStyle name="Normal 12 8 2 3" xfId="39544"/>
    <cellStyle name="Normal 12 8 2 4" xfId="29530"/>
    <cellStyle name="Normal 12 8 3" xfId="5748"/>
    <cellStyle name="Normal 12 8 3 2" xfId="18379"/>
    <cellStyle name="Normal 12 8 3 2 2" xfId="53595"/>
    <cellStyle name="Normal 12 8 3 3" xfId="40998"/>
    <cellStyle name="Normal 12 8 3 4" xfId="30984"/>
    <cellStyle name="Normal 12 8 4" xfId="7207"/>
    <cellStyle name="Normal 12 8 4 2" xfId="19833"/>
    <cellStyle name="Normal 12 8 4 2 2" xfId="55049"/>
    <cellStyle name="Normal 12 8 4 3" xfId="42452"/>
    <cellStyle name="Normal 12 8 4 4" xfId="32438"/>
    <cellStyle name="Normal 12 8 5" xfId="8988"/>
    <cellStyle name="Normal 12 8 5 2" xfId="21609"/>
    <cellStyle name="Normal 12 8 5 2 2" xfId="56825"/>
    <cellStyle name="Normal 12 8 5 3" xfId="44228"/>
    <cellStyle name="Normal 12 8 5 4" xfId="34214"/>
    <cellStyle name="Normal 12 8 6" xfId="10782"/>
    <cellStyle name="Normal 12 8 6 2" xfId="23385"/>
    <cellStyle name="Normal 12 8 6 2 2" xfId="58601"/>
    <cellStyle name="Normal 12 8 6 3" xfId="46004"/>
    <cellStyle name="Normal 12 8 6 4" xfId="35990"/>
    <cellStyle name="Normal 12 8 7" xfId="15149"/>
    <cellStyle name="Normal 12 8 7 2" xfId="50365"/>
    <cellStyle name="Normal 12 8 7 3" xfId="27754"/>
    <cellStyle name="Normal 12 8 8" xfId="13371"/>
    <cellStyle name="Normal 12 8 8 2" xfId="48589"/>
    <cellStyle name="Normal 12 8 9" xfId="37768"/>
    <cellStyle name="Normal 12 9" xfId="3614"/>
    <cellStyle name="Normal 12 9 2" xfId="8339"/>
    <cellStyle name="Normal 12 9 2 2" xfId="20965"/>
    <cellStyle name="Normal 12 9 2 2 2" xfId="56181"/>
    <cellStyle name="Normal 12 9 2 3" xfId="43584"/>
    <cellStyle name="Normal 12 9 2 4" xfId="33570"/>
    <cellStyle name="Normal 12 9 3" xfId="10120"/>
    <cellStyle name="Normal 12 9 3 2" xfId="22741"/>
    <cellStyle name="Normal 12 9 3 2 2" xfId="57957"/>
    <cellStyle name="Normal 12 9 3 3" xfId="45360"/>
    <cellStyle name="Normal 12 9 3 4" xfId="35346"/>
    <cellStyle name="Normal 12 9 4" xfId="11916"/>
    <cellStyle name="Normal 12 9 4 2" xfId="24517"/>
    <cellStyle name="Normal 12 9 4 2 2" xfId="59733"/>
    <cellStyle name="Normal 12 9 4 3" xfId="47136"/>
    <cellStyle name="Normal 12 9 4 4" xfId="37122"/>
    <cellStyle name="Normal 12 9 5" xfId="16281"/>
    <cellStyle name="Normal 12 9 5 2" xfId="51497"/>
    <cellStyle name="Normal 12 9 5 3" xfId="28886"/>
    <cellStyle name="Normal 12 9 6" xfId="14503"/>
    <cellStyle name="Normal 12 9 6 2" xfId="49721"/>
    <cellStyle name="Normal 12 9 7" xfId="38900"/>
    <cellStyle name="Normal 12 9 8" xfId="27110"/>
    <cellStyle name="Normal 12_District Target Attainment" xfId="1104"/>
    <cellStyle name="Normal 13" xfId="22"/>
    <cellStyle name="Normal 13 10" xfId="3940"/>
    <cellStyle name="Normal 13 10 2" xfId="16604"/>
    <cellStyle name="Normal 13 10 2 2" xfId="51820"/>
    <cellStyle name="Normal 13 10 2 3" xfId="29209"/>
    <cellStyle name="Normal 13 10 3" xfId="13050"/>
    <cellStyle name="Normal 13 10 3 2" xfId="48268"/>
    <cellStyle name="Normal 13 10 4" xfId="39223"/>
    <cellStyle name="Normal 13 10 5" xfId="25657"/>
    <cellStyle name="Normal 13 11" xfId="5426"/>
    <cellStyle name="Normal 13 11 2" xfId="18058"/>
    <cellStyle name="Normal 13 11 2 2" xfId="53274"/>
    <cellStyle name="Normal 13 11 3" xfId="40677"/>
    <cellStyle name="Normal 13 11 4" xfId="30663"/>
    <cellStyle name="Normal 13 12" xfId="6882"/>
    <cellStyle name="Normal 13 12 2" xfId="19512"/>
    <cellStyle name="Normal 13 12 2 2" xfId="54728"/>
    <cellStyle name="Normal 13 12 3" xfId="42131"/>
    <cellStyle name="Normal 13 12 4" xfId="32117"/>
    <cellStyle name="Normal 13 13" xfId="8664"/>
    <cellStyle name="Normal 13 13 2" xfId="21288"/>
    <cellStyle name="Normal 13 13 2 2" xfId="56504"/>
    <cellStyle name="Normal 13 13 3" xfId="43907"/>
    <cellStyle name="Normal 13 13 4" xfId="33893"/>
    <cellStyle name="Normal 13 14" xfId="10523"/>
    <cellStyle name="Normal 13 14 2" xfId="23134"/>
    <cellStyle name="Normal 13 14 2 2" xfId="58350"/>
    <cellStyle name="Normal 13 14 3" xfId="45753"/>
    <cellStyle name="Normal 13 14 4" xfId="35739"/>
    <cellStyle name="Normal 13 15" xfId="14826"/>
    <cellStyle name="Normal 13 15 2" xfId="50044"/>
    <cellStyle name="Normal 13 15 3" xfId="27433"/>
    <cellStyle name="Normal 13 16" xfId="12240"/>
    <cellStyle name="Normal 13 16 2" xfId="47459"/>
    <cellStyle name="Normal 13 17" xfId="37445"/>
    <cellStyle name="Normal 13 18" xfId="24847"/>
    <cellStyle name="Normal 13 19" xfId="60060"/>
    <cellStyle name="Normal 13 2" xfId="540"/>
    <cellStyle name="Normal 13 2 10" xfId="5456"/>
    <cellStyle name="Normal 13 2 10 2" xfId="18087"/>
    <cellStyle name="Normal 13 2 10 2 2" xfId="53303"/>
    <cellStyle name="Normal 13 2 10 3" xfId="40706"/>
    <cellStyle name="Normal 13 2 10 4" xfId="30692"/>
    <cellStyle name="Normal 13 2 11" xfId="6912"/>
    <cellStyle name="Normal 13 2 11 2" xfId="19541"/>
    <cellStyle name="Normal 13 2 11 2 2" xfId="54757"/>
    <cellStyle name="Normal 13 2 11 3" xfId="42160"/>
    <cellStyle name="Normal 13 2 11 4" xfId="32146"/>
    <cellStyle name="Normal 13 2 12" xfId="8694"/>
    <cellStyle name="Normal 13 2 12 2" xfId="21317"/>
    <cellStyle name="Normal 13 2 12 2 2" xfId="56533"/>
    <cellStyle name="Normal 13 2 12 3" xfId="43936"/>
    <cellStyle name="Normal 13 2 12 4" xfId="33922"/>
    <cellStyle name="Normal 13 2 13" xfId="10524"/>
    <cellStyle name="Normal 13 2 13 2" xfId="23135"/>
    <cellStyle name="Normal 13 2 13 2 2" xfId="58351"/>
    <cellStyle name="Normal 13 2 13 3" xfId="45754"/>
    <cellStyle name="Normal 13 2 13 4" xfId="35740"/>
    <cellStyle name="Normal 13 2 14" xfId="14856"/>
    <cellStyle name="Normal 13 2 14 2" xfId="50073"/>
    <cellStyle name="Normal 13 2 14 3" xfId="27462"/>
    <cellStyle name="Normal 13 2 15" xfId="12270"/>
    <cellStyle name="Normal 13 2 15 2" xfId="47488"/>
    <cellStyle name="Normal 13 2 16" xfId="37475"/>
    <cellStyle name="Normal 13 2 17" xfId="24877"/>
    <cellStyle name="Normal 13 2 18" xfId="60090"/>
    <cellStyle name="Normal 13 2 2" xfId="1744"/>
    <cellStyle name="Normal 13 2 2 10" xfId="6986"/>
    <cellStyle name="Normal 13 2 2 10 2" xfId="19613"/>
    <cellStyle name="Normal 13 2 2 10 2 2" xfId="54829"/>
    <cellStyle name="Normal 13 2 2 10 3" xfId="42232"/>
    <cellStyle name="Normal 13 2 2 10 4" xfId="32218"/>
    <cellStyle name="Normal 13 2 2 11" xfId="8767"/>
    <cellStyle name="Normal 13 2 2 11 2" xfId="21389"/>
    <cellStyle name="Normal 13 2 2 11 2 2" xfId="56605"/>
    <cellStyle name="Normal 13 2 2 11 3" xfId="44008"/>
    <cellStyle name="Normal 13 2 2 11 4" xfId="33994"/>
    <cellStyle name="Normal 13 2 2 12" xfId="10525"/>
    <cellStyle name="Normal 13 2 2 12 2" xfId="23136"/>
    <cellStyle name="Normal 13 2 2 12 2 2" xfId="58352"/>
    <cellStyle name="Normal 13 2 2 12 3" xfId="45755"/>
    <cellStyle name="Normal 13 2 2 12 4" xfId="35741"/>
    <cellStyle name="Normal 13 2 2 13" xfId="14928"/>
    <cellStyle name="Normal 13 2 2 13 2" xfId="50145"/>
    <cellStyle name="Normal 13 2 2 13 3" xfId="27534"/>
    <cellStyle name="Normal 13 2 2 14" xfId="12342"/>
    <cellStyle name="Normal 13 2 2 14 2" xfId="47560"/>
    <cellStyle name="Normal 13 2 2 15" xfId="37547"/>
    <cellStyle name="Normal 13 2 2 16" xfId="24949"/>
    <cellStyle name="Normal 13 2 2 17" xfId="60162"/>
    <cellStyle name="Normal 13 2 2 2" xfId="2372"/>
    <cellStyle name="Normal 13 2 2 2 10" xfId="10526"/>
    <cellStyle name="Normal 13 2 2 2 10 2" xfId="23137"/>
    <cellStyle name="Normal 13 2 2 2 10 2 2" xfId="58353"/>
    <cellStyle name="Normal 13 2 2 2 10 3" xfId="45756"/>
    <cellStyle name="Normal 13 2 2 2 10 4" xfId="35742"/>
    <cellStyle name="Normal 13 2 2 2 11" xfId="15083"/>
    <cellStyle name="Normal 13 2 2 2 11 2" xfId="50299"/>
    <cellStyle name="Normal 13 2 2 2 11 3" xfId="27688"/>
    <cellStyle name="Normal 13 2 2 2 12" xfId="12496"/>
    <cellStyle name="Normal 13 2 2 2 12 2" xfId="47714"/>
    <cellStyle name="Normal 13 2 2 2 13" xfId="37702"/>
    <cellStyle name="Normal 13 2 2 2 14" xfId="25103"/>
    <cellStyle name="Normal 13 2 2 2 15" xfId="60316"/>
    <cellStyle name="Normal 13 2 2 2 2" xfId="3218"/>
    <cellStyle name="Normal 13 2 2 2 2 10" xfId="25587"/>
    <cellStyle name="Normal 13 2 2 2 2 11" xfId="61122"/>
    <cellStyle name="Normal 13 2 2 2 2 2" xfId="5018"/>
    <cellStyle name="Normal 13 2 2 2 2 2 2" xfId="17665"/>
    <cellStyle name="Normal 13 2 2 2 2 2 2 2" xfId="52881"/>
    <cellStyle name="Normal 13 2 2 2 2 2 2 3" xfId="30270"/>
    <cellStyle name="Normal 13 2 2 2 2 2 3" xfId="14111"/>
    <cellStyle name="Normal 13 2 2 2 2 2 3 2" xfId="49329"/>
    <cellStyle name="Normal 13 2 2 2 2 2 4" xfId="40284"/>
    <cellStyle name="Normal 13 2 2 2 2 2 5" xfId="26718"/>
    <cellStyle name="Normal 13 2 2 2 2 3" xfId="6488"/>
    <cellStyle name="Normal 13 2 2 2 2 3 2" xfId="19119"/>
    <cellStyle name="Normal 13 2 2 2 2 3 2 2" xfId="54335"/>
    <cellStyle name="Normal 13 2 2 2 2 3 3" xfId="41738"/>
    <cellStyle name="Normal 13 2 2 2 2 3 4" xfId="31724"/>
    <cellStyle name="Normal 13 2 2 2 2 4" xfId="7947"/>
    <cellStyle name="Normal 13 2 2 2 2 4 2" xfId="20573"/>
    <cellStyle name="Normal 13 2 2 2 2 4 2 2" xfId="55789"/>
    <cellStyle name="Normal 13 2 2 2 2 4 3" xfId="43192"/>
    <cellStyle name="Normal 13 2 2 2 2 4 4" xfId="33178"/>
    <cellStyle name="Normal 13 2 2 2 2 5" xfId="9728"/>
    <cellStyle name="Normal 13 2 2 2 2 5 2" xfId="22349"/>
    <cellStyle name="Normal 13 2 2 2 2 5 2 2" xfId="57565"/>
    <cellStyle name="Normal 13 2 2 2 2 5 3" xfId="44968"/>
    <cellStyle name="Normal 13 2 2 2 2 5 4" xfId="34954"/>
    <cellStyle name="Normal 13 2 2 2 2 6" xfId="11522"/>
    <cellStyle name="Normal 13 2 2 2 2 6 2" xfId="24125"/>
    <cellStyle name="Normal 13 2 2 2 2 6 2 2" xfId="59341"/>
    <cellStyle name="Normal 13 2 2 2 2 6 3" xfId="46744"/>
    <cellStyle name="Normal 13 2 2 2 2 6 4" xfId="36730"/>
    <cellStyle name="Normal 13 2 2 2 2 7" xfId="15889"/>
    <cellStyle name="Normal 13 2 2 2 2 7 2" xfId="51105"/>
    <cellStyle name="Normal 13 2 2 2 2 7 3" xfId="28494"/>
    <cellStyle name="Normal 13 2 2 2 2 8" xfId="12980"/>
    <cellStyle name="Normal 13 2 2 2 2 8 2" xfId="48198"/>
    <cellStyle name="Normal 13 2 2 2 2 9" xfId="38508"/>
    <cellStyle name="Normal 13 2 2 2 3" xfId="3547"/>
    <cellStyle name="Normal 13 2 2 2 3 10" xfId="27043"/>
    <cellStyle name="Normal 13 2 2 2 3 11" xfId="61447"/>
    <cellStyle name="Normal 13 2 2 2 3 2" xfId="5343"/>
    <cellStyle name="Normal 13 2 2 2 3 2 2" xfId="17990"/>
    <cellStyle name="Normal 13 2 2 2 3 2 2 2" xfId="53206"/>
    <cellStyle name="Normal 13 2 2 2 3 2 3" xfId="40609"/>
    <cellStyle name="Normal 13 2 2 2 3 2 4" xfId="30595"/>
    <cellStyle name="Normal 13 2 2 2 3 3" xfId="6813"/>
    <cellStyle name="Normal 13 2 2 2 3 3 2" xfId="19444"/>
    <cellStyle name="Normal 13 2 2 2 3 3 2 2" xfId="54660"/>
    <cellStyle name="Normal 13 2 2 2 3 3 3" xfId="42063"/>
    <cellStyle name="Normal 13 2 2 2 3 3 4" xfId="32049"/>
    <cellStyle name="Normal 13 2 2 2 3 4" xfId="8272"/>
    <cellStyle name="Normal 13 2 2 2 3 4 2" xfId="20898"/>
    <cellStyle name="Normal 13 2 2 2 3 4 2 2" xfId="56114"/>
    <cellStyle name="Normal 13 2 2 2 3 4 3" xfId="43517"/>
    <cellStyle name="Normal 13 2 2 2 3 4 4" xfId="33503"/>
    <cellStyle name="Normal 13 2 2 2 3 5" xfId="10053"/>
    <cellStyle name="Normal 13 2 2 2 3 5 2" xfId="22674"/>
    <cellStyle name="Normal 13 2 2 2 3 5 2 2" xfId="57890"/>
    <cellStyle name="Normal 13 2 2 2 3 5 3" xfId="45293"/>
    <cellStyle name="Normal 13 2 2 2 3 5 4" xfId="35279"/>
    <cellStyle name="Normal 13 2 2 2 3 6" xfId="11847"/>
    <cellStyle name="Normal 13 2 2 2 3 6 2" xfId="24450"/>
    <cellStyle name="Normal 13 2 2 2 3 6 2 2" xfId="59666"/>
    <cellStyle name="Normal 13 2 2 2 3 6 3" xfId="47069"/>
    <cellStyle name="Normal 13 2 2 2 3 6 4" xfId="37055"/>
    <cellStyle name="Normal 13 2 2 2 3 7" xfId="16214"/>
    <cellStyle name="Normal 13 2 2 2 3 7 2" xfId="51430"/>
    <cellStyle name="Normal 13 2 2 2 3 7 3" xfId="28819"/>
    <cellStyle name="Normal 13 2 2 2 3 8" xfId="14436"/>
    <cellStyle name="Normal 13 2 2 2 3 8 2" xfId="49654"/>
    <cellStyle name="Normal 13 2 2 2 3 9" xfId="38833"/>
    <cellStyle name="Normal 13 2 2 2 4" xfId="2708"/>
    <cellStyle name="Normal 13 2 2 2 4 10" xfId="26234"/>
    <cellStyle name="Normal 13 2 2 2 4 11" xfId="60638"/>
    <cellStyle name="Normal 13 2 2 2 4 2" xfId="4534"/>
    <cellStyle name="Normal 13 2 2 2 4 2 2" xfId="17181"/>
    <cellStyle name="Normal 13 2 2 2 4 2 2 2" xfId="52397"/>
    <cellStyle name="Normal 13 2 2 2 4 2 3" xfId="39800"/>
    <cellStyle name="Normal 13 2 2 2 4 2 4" xfId="29786"/>
    <cellStyle name="Normal 13 2 2 2 4 3" xfId="6004"/>
    <cellStyle name="Normal 13 2 2 2 4 3 2" xfId="18635"/>
    <cellStyle name="Normal 13 2 2 2 4 3 2 2" xfId="53851"/>
    <cellStyle name="Normal 13 2 2 2 4 3 3" xfId="41254"/>
    <cellStyle name="Normal 13 2 2 2 4 3 4" xfId="31240"/>
    <cellStyle name="Normal 13 2 2 2 4 4" xfId="7463"/>
    <cellStyle name="Normal 13 2 2 2 4 4 2" xfId="20089"/>
    <cellStyle name="Normal 13 2 2 2 4 4 2 2" xfId="55305"/>
    <cellStyle name="Normal 13 2 2 2 4 4 3" xfId="42708"/>
    <cellStyle name="Normal 13 2 2 2 4 4 4" xfId="32694"/>
    <cellStyle name="Normal 13 2 2 2 4 5" xfId="9244"/>
    <cellStyle name="Normal 13 2 2 2 4 5 2" xfId="21865"/>
    <cellStyle name="Normal 13 2 2 2 4 5 2 2" xfId="57081"/>
    <cellStyle name="Normal 13 2 2 2 4 5 3" xfId="44484"/>
    <cellStyle name="Normal 13 2 2 2 4 5 4" xfId="34470"/>
    <cellStyle name="Normal 13 2 2 2 4 6" xfId="11038"/>
    <cellStyle name="Normal 13 2 2 2 4 6 2" xfId="23641"/>
    <cellStyle name="Normal 13 2 2 2 4 6 2 2" xfId="58857"/>
    <cellStyle name="Normal 13 2 2 2 4 6 3" xfId="46260"/>
    <cellStyle name="Normal 13 2 2 2 4 6 4" xfId="36246"/>
    <cellStyle name="Normal 13 2 2 2 4 7" xfId="15405"/>
    <cellStyle name="Normal 13 2 2 2 4 7 2" xfId="50621"/>
    <cellStyle name="Normal 13 2 2 2 4 7 3" xfId="28010"/>
    <cellStyle name="Normal 13 2 2 2 4 8" xfId="13627"/>
    <cellStyle name="Normal 13 2 2 2 4 8 2" xfId="48845"/>
    <cellStyle name="Normal 13 2 2 2 4 9" xfId="38024"/>
    <cellStyle name="Normal 13 2 2 2 5" xfId="3872"/>
    <cellStyle name="Normal 13 2 2 2 5 2" xfId="8595"/>
    <cellStyle name="Normal 13 2 2 2 5 2 2" xfId="21221"/>
    <cellStyle name="Normal 13 2 2 2 5 2 2 2" xfId="56437"/>
    <cellStyle name="Normal 13 2 2 2 5 2 3" xfId="43840"/>
    <cellStyle name="Normal 13 2 2 2 5 2 4" xfId="33826"/>
    <cellStyle name="Normal 13 2 2 2 5 3" xfId="10376"/>
    <cellStyle name="Normal 13 2 2 2 5 3 2" xfId="22997"/>
    <cellStyle name="Normal 13 2 2 2 5 3 2 2" xfId="58213"/>
    <cellStyle name="Normal 13 2 2 2 5 3 3" xfId="45616"/>
    <cellStyle name="Normal 13 2 2 2 5 3 4" xfId="35602"/>
    <cellStyle name="Normal 13 2 2 2 5 4" xfId="12172"/>
    <cellStyle name="Normal 13 2 2 2 5 4 2" xfId="24773"/>
    <cellStyle name="Normal 13 2 2 2 5 4 2 2" xfId="59989"/>
    <cellStyle name="Normal 13 2 2 2 5 4 3" xfId="47392"/>
    <cellStyle name="Normal 13 2 2 2 5 4 4" xfId="37378"/>
    <cellStyle name="Normal 13 2 2 2 5 5" xfId="16537"/>
    <cellStyle name="Normal 13 2 2 2 5 5 2" xfId="51753"/>
    <cellStyle name="Normal 13 2 2 2 5 5 3" xfId="29142"/>
    <cellStyle name="Normal 13 2 2 2 5 6" xfId="14759"/>
    <cellStyle name="Normal 13 2 2 2 5 6 2" xfId="49977"/>
    <cellStyle name="Normal 13 2 2 2 5 7" xfId="39156"/>
    <cellStyle name="Normal 13 2 2 2 5 8" xfId="27366"/>
    <cellStyle name="Normal 13 2 2 2 6" xfId="4212"/>
    <cellStyle name="Normal 13 2 2 2 6 2" xfId="16859"/>
    <cellStyle name="Normal 13 2 2 2 6 2 2" xfId="52075"/>
    <cellStyle name="Normal 13 2 2 2 6 2 3" xfId="29464"/>
    <cellStyle name="Normal 13 2 2 2 6 3" xfId="13305"/>
    <cellStyle name="Normal 13 2 2 2 6 3 2" xfId="48523"/>
    <cellStyle name="Normal 13 2 2 2 6 4" xfId="39478"/>
    <cellStyle name="Normal 13 2 2 2 6 5" xfId="25912"/>
    <cellStyle name="Normal 13 2 2 2 7" xfId="5682"/>
    <cellStyle name="Normal 13 2 2 2 7 2" xfId="18313"/>
    <cellStyle name="Normal 13 2 2 2 7 2 2" xfId="53529"/>
    <cellStyle name="Normal 13 2 2 2 7 3" xfId="40932"/>
    <cellStyle name="Normal 13 2 2 2 7 4" xfId="30918"/>
    <cellStyle name="Normal 13 2 2 2 8" xfId="7141"/>
    <cellStyle name="Normal 13 2 2 2 8 2" xfId="19767"/>
    <cellStyle name="Normal 13 2 2 2 8 2 2" xfId="54983"/>
    <cellStyle name="Normal 13 2 2 2 8 3" xfId="42386"/>
    <cellStyle name="Normal 13 2 2 2 8 4" xfId="32372"/>
    <cellStyle name="Normal 13 2 2 2 9" xfId="8922"/>
    <cellStyle name="Normal 13 2 2 2 9 2" xfId="21543"/>
    <cellStyle name="Normal 13 2 2 2 9 2 2" xfId="56759"/>
    <cellStyle name="Normal 13 2 2 2 9 3" xfId="44162"/>
    <cellStyle name="Normal 13 2 2 2 9 4" xfId="34148"/>
    <cellStyle name="Normal 13 2 2 3" xfId="3058"/>
    <cellStyle name="Normal 13 2 2 3 10" xfId="25430"/>
    <cellStyle name="Normal 13 2 2 3 11" xfId="60965"/>
    <cellStyle name="Normal 13 2 2 3 2" xfId="4861"/>
    <cellStyle name="Normal 13 2 2 3 2 2" xfId="17508"/>
    <cellStyle name="Normal 13 2 2 3 2 2 2" xfId="52724"/>
    <cellStyle name="Normal 13 2 2 3 2 2 3" xfId="30113"/>
    <cellStyle name="Normal 13 2 2 3 2 3" xfId="13954"/>
    <cellStyle name="Normal 13 2 2 3 2 3 2" xfId="49172"/>
    <cellStyle name="Normal 13 2 2 3 2 4" xfId="40127"/>
    <cellStyle name="Normal 13 2 2 3 2 5" xfId="26561"/>
    <cellStyle name="Normal 13 2 2 3 3" xfId="6331"/>
    <cellStyle name="Normal 13 2 2 3 3 2" xfId="18962"/>
    <cellStyle name="Normal 13 2 2 3 3 2 2" xfId="54178"/>
    <cellStyle name="Normal 13 2 2 3 3 3" xfId="41581"/>
    <cellStyle name="Normal 13 2 2 3 3 4" xfId="31567"/>
    <cellStyle name="Normal 13 2 2 3 4" xfId="7790"/>
    <cellStyle name="Normal 13 2 2 3 4 2" xfId="20416"/>
    <cellStyle name="Normal 13 2 2 3 4 2 2" xfId="55632"/>
    <cellStyle name="Normal 13 2 2 3 4 3" xfId="43035"/>
    <cellStyle name="Normal 13 2 2 3 4 4" xfId="33021"/>
    <cellStyle name="Normal 13 2 2 3 5" xfId="9571"/>
    <cellStyle name="Normal 13 2 2 3 5 2" xfId="22192"/>
    <cellStyle name="Normal 13 2 2 3 5 2 2" xfId="57408"/>
    <cellStyle name="Normal 13 2 2 3 5 3" xfId="44811"/>
    <cellStyle name="Normal 13 2 2 3 5 4" xfId="34797"/>
    <cellStyle name="Normal 13 2 2 3 6" xfId="11365"/>
    <cellStyle name="Normal 13 2 2 3 6 2" xfId="23968"/>
    <cellStyle name="Normal 13 2 2 3 6 2 2" xfId="59184"/>
    <cellStyle name="Normal 13 2 2 3 6 3" xfId="46587"/>
    <cellStyle name="Normal 13 2 2 3 6 4" xfId="36573"/>
    <cellStyle name="Normal 13 2 2 3 7" xfId="15732"/>
    <cellStyle name="Normal 13 2 2 3 7 2" xfId="50948"/>
    <cellStyle name="Normal 13 2 2 3 7 3" xfId="28337"/>
    <cellStyle name="Normal 13 2 2 3 8" xfId="12823"/>
    <cellStyle name="Normal 13 2 2 3 8 2" xfId="48041"/>
    <cellStyle name="Normal 13 2 2 3 9" xfId="38351"/>
    <cellStyle name="Normal 13 2 2 4" xfId="2884"/>
    <cellStyle name="Normal 13 2 2 4 10" xfId="25271"/>
    <cellStyle name="Normal 13 2 2 4 11" xfId="60806"/>
    <cellStyle name="Normal 13 2 2 4 2" xfId="4702"/>
    <cellStyle name="Normal 13 2 2 4 2 2" xfId="17349"/>
    <cellStyle name="Normal 13 2 2 4 2 2 2" xfId="52565"/>
    <cellStyle name="Normal 13 2 2 4 2 2 3" xfId="29954"/>
    <cellStyle name="Normal 13 2 2 4 2 3" xfId="13795"/>
    <cellStyle name="Normal 13 2 2 4 2 3 2" xfId="49013"/>
    <cellStyle name="Normal 13 2 2 4 2 4" xfId="39968"/>
    <cellStyle name="Normal 13 2 2 4 2 5" xfId="26402"/>
    <cellStyle name="Normal 13 2 2 4 3" xfId="6172"/>
    <cellStyle name="Normal 13 2 2 4 3 2" xfId="18803"/>
    <cellStyle name="Normal 13 2 2 4 3 2 2" xfId="54019"/>
    <cellStyle name="Normal 13 2 2 4 3 3" xfId="41422"/>
    <cellStyle name="Normal 13 2 2 4 3 4" xfId="31408"/>
    <cellStyle name="Normal 13 2 2 4 4" xfId="7631"/>
    <cellStyle name="Normal 13 2 2 4 4 2" xfId="20257"/>
    <cellStyle name="Normal 13 2 2 4 4 2 2" xfId="55473"/>
    <cellStyle name="Normal 13 2 2 4 4 3" xfId="42876"/>
    <cellStyle name="Normal 13 2 2 4 4 4" xfId="32862"/>
    <cellStyle name="Normal 13 2 2 4 5" xfId="9412"/>
    <cellStyle name="Normal 13 2 2 4 5 2" xfId="22033"/>
    <cellStyle name="Normal 13 2 2 4 5 2 2" xfId="57249"/>
    <cellStyle name="Normal 13 2 2 4 5 3" xfId="44652"/>
    <cellStyle name="Normal 13 2 2 4 5 4" xfId="34638"/>
    <cellStyle name="Normal 13 2 2 4 6" xfId="11206"/>
    <cellStyle name="Normal 13 2 2 4 6 2" xfId="23809"/>
    <cellStyle name="Normal 13 2 2 4 6 2 2" xfId="59025"/>
    <cellStyle name="Normal 13 2 2 4 6 3" xfId="46428"/>
    <cellStyle name="Normal 13 2 2 4 6 4" xfId="36414"/>
    <cellStyle name="Normal 13 2 2 4 7" xfId="15573"/>
    <cellStyle name="Normal 13 2 2 4 7 2" xfId="50789"/>
    <cellStyle name="Normal 13 2 2 4 7 3" xfId="28178"/>
    <cellStyle name="Normal 13 2 2 4 8" xfId="12664"/>
    <cellStyle name="Normal 13 2 2 4 8 2" xfId="47882"/>
    <cellStyle name="Normal 13 2 2 4 9" xfId="38192"/>
    <cellStyle name="Normal 13 2 2 5" xfId="3393"/>
    <cellStyle name="Normal 13 2 2 5 10" xfId="26889"/>
    <cellStyle name="Normal 13 2 2 5 11" xfId="61293"/>
    <cellStyle name="Normal 13 2 2 5 2" xfId="5189"/>
    <cellStyle name="Normal 13 2 2 5 2 2" xfId="17836"/>
    <cellStyle name="Normal 13 2 2 5 2 2 2" xfId="53052"/>
    <cellStyle name="Normal 13 2 2 5 2 3" xfId="40455"/>
    <cellStyle name="Normal 13 2 2 5 2 4" xfId="30441"/>
    <cellStyle name="Normal 13 2 2 5 3" xfId="6659"/>
    <cellStyle name="Normal 13 2 2 5 3 2" xfId="19290"/>
    <cellStyle name="Normal 13 2 2 5 3 2 2" xfId="54506"/>
    <cellStyle name="Normal 13 2 2 5 3 3" xfId="41909"/>
    <cellStyle name="Normal 13 2 2 5 3 4" xfId="31895"/>
    <cellStyle name="Normal 13 2 2 5 4" xfId="8118"/>
    <cellStyle name="Normal 13 2 2 5 4 2" xfId="20744"/>
    <cellStyle name="Normal 13 2 2 5 4 2 2" xfId="55960"/>
    <cellStyle name="Normal 13 2 2 5 4 3" xfId="43363"/>
    <cellStyle name="Normal 13 2 2 5 4 4" xfId="33349"/>
    <cellStyle name="Normal 13 2 2 5 5" xfId="9899"/>
    <cellStyle name="Normal 13 2 2 5 5 2" xfId="22520"/>
    <cellStyle name="Normal 13 2 2 5 5 2 2" xfId="57736"/>
    <cellStyle name="Normal 13 2 2 5 5 3" xfId="45139"/>
    <cellStyle name="Normal 13 2 2 5 5 4" xfId="35125"/>
    <cellStyle name="Normal 13 2 2 5 6" xfId="11693"/>
    <cellStyle name="Normal 13 2 2 5 6 2" xfId="24296"/>
    <cellStyle name="Normal 13 2 2 5 6 2 2" xfId="59512"/>
    <cellStyle name="Normal 13 2 2 5 6 3" xfId="46915"/>
    <cellStyle name="Normal 13 2 2 5 6 4" xfId="36901"/>
    <cellStyle name="Normal 13 2 2 5 7" xfId="16060"/>
    <cellStyle name="Normal 13 2 2 5 7 2" xfId="51276"/>
    <cellStyle name="Normal 13 2 2 5 7 3" xfId="28665"/>
    <cellStyle name="Normal 13 2 2 5 8" xfId="14282"/>
    <cellStyle name="Normal 13 2 2 5 8 2" xfId="49500"/>
    <cellStyle name="Normal 13 2 2 5 9" xfId="38679"/>
    <cellStyle name="Normal 13 2 2 6" xfId="2553"/>
    <cellStyle name="Normal 13 2 2 6 10" xfId="26080"/>
    <cellStyle name="Normal 13 2 2 6 11" xfId="60484"/>
    <cellStyle name="Normal 13 2 2 6 2" xfId="4380"/>
    <cellStyle name="Normal 13 2 2 6 2 2" xfId="17027"/>
    <cellStyle name="Normal 13 2 2 6 2 2 2" xfId="52243"/>
    <cellStyle name="Normal 13 2 2 6 2 3" xfId="39646"/>
    <cellStyle name="Normal 13 2 2 6 2 4" xfId="29632"/>
    <cellStyle name="Normal 13 2 2 6 3" xfId="5850"/>
    <cellStyle name="Normal 13 2 2 6 3 2" xfId="18481"/>
    <cellStyle name="Normal 13 2 2 6 3 2 2" xfId="53697"/>
    <cellStyle name="Normal 13 2 2 6 3 3" xfId="41100"/>
    <cellStyle name="Normal 13 2 2 6 3 4" xfId="31086"/>
    <cellStyle name="Normal 13 2 2 6 4" xfId="7309"/>
    <cellStyle name="Normal 13 2 2 6 4 2" xfId="19935"/>
    <cellStyle name="Normal 13 2 2 6 4 2 2" xfId="55151"/>
    <cellStyle name="Normal 13 2 2 6 4 3" xfId="42554"/>
    <cellStyle name="Normal 13 2 2 6 4 4" xfId="32540"/>
    <cellStyle name="Normal 13 2 2 6 5" xfId="9090"/>
    <cellStyle name="Normal 13 2 2 6 5 2" xfId="21711"/>
    <cellStyle name="Normal 13 2 2 6 5 2 2" xfId="56927"/>
    <cellStyle name="Normal 13 2 2 6 5 3" xfId="44330"/>
    <cellStyle name="Normal 13 2 2 6 5 4" xfId="34316"/>
    <cellStyle name="Normal 13 2 2 6 6" xfId="10884"/>
    <cellStyle name="Normal 13 2 2 6 6 2" xfId="23487"/>
    <cellStyle name="Normal 13 2 2 6 6 2 2" xfId="58703"/>
    <cellStyle name="Normal 13 2 2 6 6 3" xfId="46106"/>
    <cellStyle name="Normal 13 2 2 6 6 4" xfId="36092"/>
    <cellStyle name="Normal 13 2 2 6 7" xfId="15251"/>
    <cellStyle name="Normal 13 2 2 6 7 2" xfId="50467"/>
    <cellStyle name="Normal 13 2 2 6 7 3" xfId="27856"/>
    <cellStyle name="Normal 13 2 2 6 8" xfId="13473"/>
    <cellStyle name="Normal 13 2 2 6 8 2" xfId="48691"/>
    <cellStyle name="Normal 13 2 2 6 9" xfId="37870"/>
    <cellStyle name="Normal 13 2 2 7" xfId="3717"/>
    <cellStyle name="Normal 13 2 2 7 2" xfId="8441"/>
    <cellStyle name="Normal 13 2 2 7 2 2" xfId="21067"/>
    <cellStyle name="Normal 13 2 2 7 2 2 2" xfId="56283"/>
    <cellStyle name="Normal 13 2 2 7 2 3" xfId="43686"/>
    <cellStyle name="Normal 13 2 2 7 2 4" xfId="33672"/>
    <cellStyle name="Normal 13 2 2 7 3" xfId="10222"/>
    <cellStyle name="Normal 13 2 2 7 3 2" xfId="22843"/>
    <cellStyle name="Normal 13 2 2 7 3 2 2" xfId="58059"/>
    <cellStyle name="Normal 13 2 2 7 3 3" xfId="45462"/>
    <cellStyle name="Normal 13 2 2 7 3 4" xfId="35448"/>
    <cellStyle name="Normal 13 2 2 7 4" xfId="12018"/>
    <cellStyle name="Normal 13 2 2 7 4 2" xfId="24619"/>
    <cellStyle name="Normal 13 2 2 7 4 2 2" xfId="59835"/>
    <cellStyle name="Normal 13 2 2 7 4 3" xfId="47238"/>
    <cellStyle name="Normal 13 2 2 7 4 4" xfId="37224"/>
    <cellStyle name="Normal 13 2 2 7 5" xfId="16383"/>
    <cellStyle name="Normal 13 2 2 7 5 2" xfId="51599"/>
    <cellStyle name="Normal 13 2 2 7 5 3" xfId="28988"/>
    <cellStyle name="Normal 13 2 2 7 6" xfId="14605"/>
    <cellStyle name="Normal 13 2 2 7 6 2" xfId="49823"/>
    <cellStyle name="Normal 13 2 2 7 7" xfId="39002"/>
    <cellStyle name="Normal 13 2 2 7 8" xfId="27212"/>
    <cellStyle name="Normal 13 2 2 8" xfId="4055"/>
    <cellStyle name="Normal 13 2 2 8 2" xfId="16705"/>
    <cellStyle name="Normal 13 2 2 8 2 2" xfId="51921"/>
    <cellStyle name="Normal 13 2 2 8 2 3" xfId="29310"/>
    <cellStyle name="Normal 13 2 2 8 3" xfId="13151"/>
    <cellStyle name="Normal 13 2 2 8 3 2" xfId="48369"/>
    <cellStyle name="Normal 13 2 2 8 4" xfId="39324"/>
    <cellStyle name="Normal 13 2 2 8 5" xfId="25758"/>
    <cellStyle name="Normal 13 2 2 9" xfId="5528"/>
    <cellStyle name="Normal 13 2 2 9 2" xfId="18159"/>
    <cellStyle name="Normal 13 2 2 9 2 2" xfId="53375"/>
    <cellStyle name="Normal 13 2 2 9 3" xfId="40778"/>
    <cellStyle name="Normal 13 2 2 9 4" xfId="30764"/>
    <cellStyle name="Normal 13 2 3" xfId="2293"/>
    <cellStyle name="Normal 13 2 3 10" xfId="10527"/>
    <cellStyle name="Normal 13 2 3 10 2" xfId="23138"/>
    <cellStyle name="Normal 13 2 3 10 2 2" xfId="58354"/>
    <cellStyle name="Normal 13 2 3 10 3" xfId="45757"/>
    <cellStyle name="Normal 13 2 3 10 4" xfId="35743"/>
    <cellStyle name="Normal 13 2 3 11" xfId="15009"/>
    <cellStyle name="Normal 13 2 3 11 2" xfId="50225"/>
    <cellStyle name="Normal 13 2 3 11 3" xfId="27614"/>
    <cellStyle name="Normal 13 2 3 12" xfId="12422"/>
    <cellStyle name="Normal 13 2 3 12 2" xfId="47640"/>
    <cellStyle name="Normal 13 2 3 13" xfId="37628"/>
    <cellStyle name="Normal 13 2 3 14" xfId="25029"/>
    <cellStyle name="Normal 13 2 3 15" xfId="60242"/>
    <cellStyle name="Normal 13 2 3 2" xfId="3144"/>
    <cellStyle name="Normal 13 2 3 2 10" xfId="25513"/>
    <cellStyle name="Normal 13 2 3 2 11" xfId="61048"/>
    <cellStyle name="Normal 13 2 3 2 2" xfId="4944"/>
    <cellStyle name="Normal 13 2 3 2 2 2" xfId="17591"/>
    <cellStyle name="Normal 13 2 3 2 2 2 2" xfId="52807"/>
    <cellStyle name="Normal 13 2 3 2 2 2 3" xfId="30196"/>
    <cellStyle name="Normal 13 2 3 2 2 3" xfId="14037"/>
    <cellStyle name="Normal 13 2 3 2 2 3 2" xfId="49255"/>
    <cellStyle name="Normal 13 2 3 2 2 4" xfId="40210"/>
    <cellStyle name="Normal 13 2 3 2 2 5" xfId="26644"/>
    <cellStyle name="Normal 13 2 3 2 3" xfId="6414"/>
    <cellStyle name="Normal 13 2 3 2 3 2" xfId="19045"/>
    <cellStyle name="Normal 13 2 3 2 3 2 2" xfId="54261"/>
    <cellStyle name="Normal 13 2 3 2 3 3" xfId="41664"/>
    <cellStyle name="Normal 13 2 3 2 3 4" xfId="31650"/>
    <cellStyle name="Normal 13 2 3 2 4" xfId="7873"/>
    <cellStyle name="Normal 13 2 3 2 4 2" xfId="20499"/>
    <cellStyle name="Normal 13 2 3 2 4 2 2" xfId="55715"/>
    <cellStyle name="Normal 13 2 3 2 4 3" xfId="43118"/>
    <cellStyle name="Normal 13 2 3 2 4 4" xfId="33104"/>
    <cellStyle name="Normal 13 2 3 2 5" xfId="9654"/>
    <cellStyle name="Normal 13 2 3 2 5 2" xfId="22275"/>
    <cellStyle name="Normal 13 2 3 2 5 2 2" xfId="57491"/>
    <cellStyle name="Normal 13 2 3 2 5 3" xfId="44894"/>
    <cellStyle name="Normal 13 2 3 2 5 4" xfId="34880"/>
    <cellStyle name="Normal 13 2 3 2 6" xfId="11448"/>
    <cellStyle name="Normal 13 2 3 2 6 2" xfId="24051"/>
    <cellStyle name="Normal 13 2 3 2 6 2 2" xfId="59267"/>
    <cellStyle name="Normal 13 2 3 2 6 3" xfId="46670"/>
    <cellStyle name="Normal 13 2 3 2 6 4" xfId="36656"/>
    <cellStyle name="Normal 13 2 3 2 7" xfId="15815"/>
    <cellStyle name="Normal 13 2 3 2 7 2" xfId="51031"/>
    <cellStyle name="Normal 13 2 3 2 7 3" xfId="28420"/>
    <cellStyle name="Normal 13 2 3 2 8" xfId="12906"/>
    <cellStyle name="Normal 13 2 3 2 8 2" xfId="48124"/>
    <cellStyle name="Normal 13 2 3 2 9" xfId="38434"/>
    <cellStyle name="Normal 13 2 3 3" xfId="3473"/>
    <cellStyle name="Normal 13 2 3 3 10" xfId="26969"/>
    <cellStyle name="Normal 13 2 3 3 11" xfId="61373"/>
    <cellStyle name="Normal 13 2 3 3 2" xfId="5269"/>
    <cellStyle name="Normal 13 2 3 3 2 2" xfId="17916"/>
    <cellStyle name="Normal 13 2 3 3 2 2 2" xfId="53132"/>
    <cellStyle name="Normal 13 2 3 3 2 3" xfId="40535"/>
    <cellStyle name="Normal 13 2 3 3 2 4" xfId="30521"/>
    <cellStyle name="Normal 13 2 3 3 3" xfId="6739"/>
    <cellStyle name="Normal 13 2 3 3 3 2" xfId="19370"/>
    <cellStyle name="Normal 13 2 3 3 3 2 2" xfId="54586"/>
    <cellStyle name="Normal 13 2 3 3 3 3" xfId="41989"/>
    <cellStyle name="Normal 13 2 3 3 3 4" xfId="31975"/>
    <cellStyle name="Normal 13 2 3 3 4" xfId="8198"/>
    <cellStyle name="Normal 13 2 3 3 4 2" xfId="20824"/>
    <cellStyle name="Normal 13 2 3 3 4 2 2" xfId="56040"/>
    <cellStyle name="Normal 13 2 3 3 4 3" xfId="43443"/>
    <cellStyle name="Normal 13 2 3 3 4 4" xfId="33429"/>
    <cellStyle name="Normal 13 2 3 3 5" xfId="9979"/>
    <cellStyle name="Normal 13 2 3 3 5 2" xfId="22600"/>
    <cellStyle name="Normal 13 2 3 3 5 2 2" xfId="57816"/>
    <cellStyle name="Normal 13 2 3 3 5 3" xfId="45219"/>
    <cellStyle name="Normal 13 2 3 3 5 4" xfId="35205"/>
    <cellStyle name="Normal 13 2 3 3 6" xfId="11773"/>
    <cellStyle name="Normal 13 2 3 3 6 2" xfId="24376"/>
    <cellStyle name="Normal 13 2 3 3 6 2 2" xfId="59592"/>
    <cellStyle name="Normal 13 2 3 3 6 3" xfId="46995"/>
    <cellStyle name="Normal 13 2 3 3 6 4" xfId="36981"/>
    <cellStyle name="Normal 13 2 3 3 7" xfId="16140"/>
    <cellStyle name="Normal 13 2 3 3 7 2" xfId="51356"/>
    <cellStyle name="Normal 13 2 3 3 7 3" xfId="28745"/>
    <cellStyle name="Normal 13 2 3 3 8" xfId="14362"/>
    <cellStyle name="Normal 13 2 3 3 8 2" xfId="49580"/>
    <cellStyle name="Normal 13 2 3 3 9" xfId="38759"/>
    <cellStyle name="Normal 13 2 3 4" xfId="2634"/>
    <cellStyle name="Normal 13 2 3 4 10" xfId="26160"/>
    <cellStyle name="Normal 13 2 3 4 11" xfId="60564"/>
    <cellStyle name="Normal 13 2 3 4 2" xfId="4460"/>
    <cellStyle name="Normal 13 2 3 4 2 2" xfId="17107"/>
    <cellStyle name="Normal 13 2 3 4 2 2 2" xfId="52323"/>
    <cellStyle name="Normal 13 2 3 4 2 3" xfId="39726"/>
    <cellStyle name="Normal 13 2 3 4 2 4" xfId="29712"/>
    <cellStyle name="Normal 13 2 3 4 3" xfId="5930"/>
    <cellStyle name="Normal 13 2 3 4 3 2" xfId="18561"/>
    <cellStyle name="Normal 13 2 3 4 3 2 2" xfId="53777"/>
    <cellStyle name="Normal 13 2 3 4 3 3" xfId="41180"/>
    <cellStyle name="Normal 13 2 3 4 3 4" xfId="31166"/>
    <cellStyle name="Normal 13 2 3 4 4" xfId="7389"/>
    <cellStyle name="Normal 13 2 3 4 4 2" xfId="20015"/>
    <cellStyle name="Normal 13 2 3 4 4 2 2" xfId="55231"/>
    <cellStyle name="Normal 13 2 3 4 4 3" xfId="42634"/>
    <cellStyle name="Normal 13 2 3 4 4 4" xfId="32620"/>
    <cellStyle name="Normal 13 2 3 4 5" xfId="9170"/>
    <cellStyle name="Normal 13 2 3 4 5 2" xfId="21791"/>
    <cellStyle name="Normal 13 2 3 4 5 2 2" xfId="57007"/>
    <cellStyle name="Normal 13 2 3 4 5 3" xfId="44410"/>
    <cellStyle name="Normal 13 2 3 4 5 4" xfId="34396"/>
    <cellStyle name="Normal 13 2 3 4 6" xfId="10964"/>
    <cellStyle name="Normal 13 2 3 4 6 2" xfId="23567"/>
    <cellStyle name="Normal 13 2 3 4 6 2 2" xfId="58783"/>
    <cellStyle name="Normal 13 2 3 4 6 3" xfId="46186"/>
    <cellStyle name="Normal 13 2 3 4 6 4" xfId="36172"/>
    <cellStyle name="Normal 13 2 3 4 7" xfId="15331"/>
    <cellStyle name="Normal 13 2 3 4 7 2" xfId="50547"/>
    <cellStyle name="Normal 13 2 3 4 7 3" xfId="27936"/>
    <cellStyle name="Normal 13 2 3 4 8" xfId="13553"/>
    <cellStyle name="Normal 13 2 3 4 8 2" xfId="48771"/>
    <cellStyle name="Normal 13 2 3 4 9" xfId="37950"/>
    <cellStyle name="Normal 13 2 3 5" xfId="3798"/>
    <cellStyle name="Normal 13 2 3 5 2" xfId="8521"/>
    <cellStyle name="Normal 13 2 3 5 2 2" xfId="21147"/>
    <cellStyle name="Normal 13 2 3 5 2 2 2" xfId="56363"/>
    <cellStyle name="Normal 13 2 3 5 2 3" xfId="43766"/>
    <cellStyle name="Normal 13 2 3 5 2 4" xfId="33752"/>
    <cellStyle name="Normal 13 2 3 5 3" xfId="10302"/>
    <cellStyle name="Normal 13 2 3 5 3 2" xfId="22923"/>
    <cellStyle name="Normal 13 2 3 5 3 2 2" xfId="58139"/>
    <cellStyle name="Normal 13 2 3 5 3 3" xfId="45542"/>
    <cellStyle name="Normal 13 2 3 5 3 4" xfId="35528"/>
    <cellStyle name="Normal 13 2 3 5 4" xfId="12098"/>
    <cellStyle name="Normal 13 2 3 5 4 2" xfId="24699"/>
    <cellStyle name="Normal 13 2 3 5 4 2 2" xfId="59915"/>
    <cellStyle name="Normal 13 2 3 5 4 3" xfId="47318"/>
    <cellStyle name="Normal 13 2 3 5 4 4" xfId="37304"/>
    <cellStyle name="Normal 13 2 3 5 5" xfId="16463"/>
    <cellStyle name="Normal 13 2 3 5 5 2" xfId="51679"/>
    <cellStyle name="Normal 13 2 3 5 5 3" xfId="29068"/>
    <cellStyle name="Normal 13 2 3 5 6" xfId="14685"/>
    <cellStyle name="Normal 13 2 3 5 6 2" xfId="49903"/>
    <cellStyle name="Normal 13 2 3 5 7" xfId="39082"/>
    <cellStyle name="Normal 13 2 3 5 8" xfId="27292"/>
    <cellStyle name="Normal 13 2 3 6" xfId="4138"/>
    <cellStyle name="Normal 13 2 3 6 2" xfId="16785"/>
    <cellStyle name="Normal 13 2 3 6 2 2" xfId="52001"/>
    <cellStyle name="Normal 13 2 3 6 2 3" xfId="29390"/>
    <cellStyle name="Normal 13 2 3 6 3" xfId="13231"/>
    <cellStyle name="Normal 13 2 3 6 3 2" xfId="48449"/>
    <cellStyle name="Normal 13 2 3 6 4" xfId="39404"/>
    <cellStyle name="Normal 13 2 3 6 5" xfId="25838"/>
    <cellStyle name="Normal 13 2 3 7" xfId="5608"/>
    <cellStyle name="Normal 13 2 3 7 2" xfId="18239"/>
    <cellStyle name="Normal 13 2 3 7 2 2" xfId="53455"/>
    <cellStyle name="Normal 13 2 3 7 3" xfId="40858"/>
    <cellStyle name="Normal 13 2 3 7 4" xfId="30844"/>
    <cellStyle name="Normal 13 2 3 8" xfId="7067"/>
    <cellStyle name="Normal 13 2 3 8 2" xfId="19693"/>
    <cellStyle name="Normal 13 2 3 8 2 2" xfId="54909"/>
    <cellStyle name="Normal 13 2 3 8 3" xfId="42312"/>
    <cellStyle name="Normal 13 2 3 8 4" xfId="32298"/>
    <cellStyle name="Normal 13 2 3 9" xfId="8848"/>
    <cellStyle name="Normal 13 2 3 9 2" xfId="21469"/>
    <cellStyle name="Normal 13 2 3 9 2 2" xfId="56685"/>
    <cellStyle name="Normal 13 2 3 9 3" xfId="44088"/>
    <cellStyle name="Normal 13 2 3 9 4" xfId="34074"/>
    <cellStyle name="Normal 13 2 4" xfId="2974"/>
    <cellStyle name="Normal 13 2 4 10" xfId="25354"/>
    <cellStyle name="Normal 13 2 4 11" xfId="60889"/>
    <cellStyle name="Normal 13 2 4 2" xfId="4785"/>
    <cellStyle name="Normal 13 2 4 2 2" xfId="17432"/>
    <cellStyle name="Normal 13 2 4 2 2 2" xfId="52648"/>
    <cellStyle name="Normal 13 2 4 2 2 3" xfId="30037"/>
    <cellStyle name="Normal 13 2 4 2 3" xfId="13878"/>
    <cellStyle name="Normal 13 2 4 2 3 2" xfId="49096"/>
    <cellStyle name="Normal 13 2 4 2 4" xfId="40051"/>
    <cellStyle name="Normal 13 2 4 2 5" xfId="26485"/>
    <cellStyle name="Normal 13 2 4 3" xfId="6255"/>
    <cellStyle name="Normal 13 2 4 3 2" xfId="18886"/>
    <cellStyle name="Normal 13 2 4 3 2 2" xfId="54102"/>
    <cellStyle name="Normal 13 2 4 3 3" xfId="41505"/>
    <cellStyle name="Normal 13 2 4 3 4" xfId="31491"/>
    <cellStyle name="Normal 13 2 4 4" xfId="7714"/>
    <cellStyle name="Normal 13 2 4 4 2" xfId="20340"/>
    <cellStyle name="Normal 13 2 4 4 2 2" xfId="55556"/>
    <cellStyle name="Normal 13 2 4 4 3" xfId="42959"/>
    <cellStyle name="Normal 13 2 4 4 4" xfId="32945"/>
    <cellStyle name="Normal 13 2 4 5" xfId="9495"/>
    <cellStyle name="Normal 13 2 4 5 2" xfId="22116"/>
    <cellStyle name="Normal 13 2 4 5 2 2" xfId="57332"/>
    <cellStyle name="Normal 13 2 4 5 3" xfId="44735"/>
    <cellStyle name="Normal 13 2 4 5 4" xfId="34721"/>
    <cellStyle name="Normal 13 2 4 6" xfId="11289"/>
    <cellStyle name="Normal 13 2 4 6 2" xfId="23892"/>
    <cellStyle name="Normal 13 2 4 6 2 2" xfId="59108"/>
    <cellStyle name="Normal 13 2 4 6 3" xfId="46511"/>
    <cellStyle name="Normal 13 2 4 6 4" xfId="36497"/>
    <cellStyle name="Normal 13 2 4 7" xfId="15656"/>
    <cellStyle name="Normal 13 2 4 7 2" xfId="50872"/>
    <cellStyle name="Normal 13 2 4 7 3" xfId="28261"/>
    <cellStyle name="Normal 13 2 4 8" xfId="12747"/>
    <cellStyle name="Normal 13 2 4 8 2" xfId="47965"/>
    <cellStyle name="Normal 13 2 4 9" xfId="38275"/>
    <cellStyle name="Normal 13 2 5" xfId="2807"/>
    <cellStyle name="Normal 13 2 5 10" xfId="25199"/>
    <cellStyle name="Normal 13 2 5 11" xfId="60734"/>
    <cellStyle name="Normal 13 2 5 2" xfId="4630"/>
    <cellStyle name="Normal 13 2 5 2 2" xfId="17277"/>
    <cellStyle name="Normal 13 2 5 2 2 2" xfId="52493"/>
    <cellStyle name="Normal 13 2 5 2 2 3" xfId="29882"/>
    <cellStyle name="Normal 13 2 5 2 3" xfId="13723"/>
    <cellStyle name="Normal 13 2 5 2 3 2" xfId="48941"/>
    <cellStyle name="Normal 13 2 5 2 4" xfId="39896"/>
    <cellStyle name="Normal 13 2 5 2 5" xfId="26330"/>
    <cellStyle name="Normal 13 2 5 3" xfId="6100"/>
    <cellStyle name="Normal 13 2 5 3 2" xfId="18731"/>
    <cellStyle name="Normal 13 2 5 3 2 2" xfId="53947"/>
    <cellStyle name="Normal 13 2 5 3 3" xfId="41350"/>
    <cellStyle name="Normal 13 2 5 3 4" xfId="31336"/>
    <cellStyle name="Normal 13 2 5 4" xfId="7559"/>
    <cellStyle name="Normal 13 2 5 4 2" xfId="20185"/>
    <cellStyle name="Normal 13 2 5 4 2 2" xfId="55401"/>
    <cellStyle name="Normal 13 2 5 4 3" xfId="42804"/>
    <cellStyle name="Normal 13 2 5 4 4" xfId="32790"/>
    <cellStyle name="Normal 13 2 5 5" xfId="9340"/>
    <cellStyle name="Normal 13 2 5 5 2" xfId="21961"/>
    <cellStyle name="Normal 13 2 5 5 2 2" xfId="57177"/>
    <cellStyle name="Normal 13 2 5 5 3" xfId="44580"/>
    <cellStyle name="Normal 13 2 5 5 4" xfId="34566"/>
    <cellStyle name="Normal 13 2 5 6" xfId="11134"/>
    <cellStyle name="Normal 13 2 5 6 2" xfId="23737"/>
    <cellStyle name="Normal 13 2 5 6 2 2" xfId="58953"/>
    <cellStyle name="Normal 13 2 5 6 3" xfId="46356"/>
    <cellStyle name="Normal 13 2 5 6 4" xfId="36342"/>
    <cellStyle name="Normal 13 2 5 7" xfId="15501"/>
    <cellStyle name="Normal 13 2 5 7 2" xfId="50717"/>
    <cellStyle name="Normal 13 2 5 7 3" xfId="28106"/>
    <cellStyle name="Normal 13 2 5 8" xfId="12592"/>
    <cellStyle name="Normal 13 2 5 8 2" xfId="47810"/>
    <cellStyle name="Normal 13 2 5 9" xfId="38120"/>
    <cellStyle name="Normal 13 2 6" xfId="3321"/>
    <cellStyle name="Normal 13 2 6 10" xfId="26817"/>
    <cellStyle name="Normal 13 2 6 11" xfId="61221"/>
    <cellStyle name="Normal 13 2 6 2" xfId="5117"/>
    <cellStyle name="Normal 13 2 6 2 2" xfId="17764"/>
    <cellStyle name="Normal 13 2 6 2 2 2" xfId="52980"/>
    <cellStyle name="Normal 13 2 6 2 3" xfId="40383"/>
    <cellStyle name="Normal 13 2 6 2 4" xfId="30369"/>
    <cellStyle name="Normal 13 2 6 3" xfId="6587"/>
    <cellStyle name="Normal 13 2 6 3 2" xfId="19218"/>
    <cellStyle name="Normal 13 2 6 3 2 2" xfId="54434"/>
    <cellStyle name="Normal 13 2 6 3 3" xfId="41837"/>
    <cellStyle name="Normal 13 2 6 3 4" xfId="31823"/>
    <cellStyle name="Normal 13 2 6 4" xfId="8046"/>
    <cellStyle name="Normal 13 2 6 4 2" xfId="20672"/>
    <cellStyle name="Normal 13 2 6 4 2 2" xfId="55888"/>
    <cellStyle name="Normal 13 2 6 4 3" xfId="43291"/>
    <cellStyle name="Normal 13 2 6 4 4" xfId="33277"/>
    <cellStyle name="Normal 13 2 6 5" xfId="9827"/>
    <cellStyle name="Normal 13 2 6 5 2" xfId="22448"/>
    <cellStyle name="Normal 13 2 6 5 2 2" xfId="57664"/>
    <cellStyle name="Normal 13 2 6 5 3" xfId="45067"/>
    <cellStyle name="Normal 13 2 6 5 4" xfId="35053"/>
    <cellStyle name="Normal 13 2 6 6" xfId="11621"/>
    <cellStyle name="Normal 13 2 6 6 2" xfId="24224"/>
    <cellStyle name="Normal 13 2 6 6 2 2" xfId="59440"/>
    <cellStyle name="Normal 13 2 6 6 3" xfId="46843"/>
    <cellStyle name="Normal 13 2 6 6 4" xfId="36829"/>
    <cellStyle name="Normal 13 2 6 7" xfId="15988"/>
    <cellStyle name="Normal 13 2 6 7 2" xfId="51204"/>
    <cellStyle name="Normal 13 2 6 7 3" xfId="28593"/>
    <cellStyle name="Normal 13 2 6 8" xfId="14210"/>
    <cellStyle name="Normal 13 2 6 8 2" xfId="49428"/>
    <cellStyle name="Normal 13 2 6 9" xfId="38607"/>
    <cellStyle name="Normal 13 2 7" xfId="2477"/>
    <cellStyle name="Normal 13 2 7 10" xfId="26008"/>
    <cellStyle name="Normal 13 2 7 11" xfId="60412"/>
    <cellStyle name="Normal 13 2 7 2" xfId="4308"/>
    <cellStyle name="Normal 13 2 7 2 2" xfId="16955"/>
    <cellStyle name="Normal 13 2 7 2 2 2" xfId="52171"/>
    <cellStyle name="Normal 13 2 7 2 3" xfId="39574"/>
    <cellStyle name="Normal 13 2 7 2 4" xfId="29560"/>
    <cellStyle name="Normal 13 2 7 3" xfId="5778"/>
    <cellStyle name="Normal 13 2 7 3 2" xfId="18409"/>
    <cellStyle name="Normal 13 2 7 3 2 2" xfId="53625"/>
    <cellStyle name="Normal 13 2 7 3 3" xfId="41028"/>
    <cellStyle name="Normal 13 2 7 3 4" xfId="31014"/>
    <cellStyle name="Normal 13 2 7 4" xfId="7237"/>
    <cellStyle name="Normal 13 2 7 4 2" xfId="19863"/>
    <cellStyle name="Normal 13 2 7 4 2 2" xfId="55079"/>
    <cellStyle name="Normal 13 2 7 4 3" xfId="42482"/>
    <cellStyle name="Normal 13 2 7 4 4" xfId="32468"/>
    <cellStyle name="Normal 13 2 7 5" xfId="9018"/>
    <cellStyle name="Normal 13 2 7 5 2" xfId="21639"/>
    <cellStyle name="Normal 13 2 7 5 2 2" xfId="56855"/>
    <cellStyle name="Normal 13 2 7 5 3" xfId="44258"/>
    <cellStyle name="Normal 13 2 7 5 4" xfId="34244"/>
    <cellStyle name="Normal 13 2 7 6" xfId="10812"/>
    <cellStyle name="Normal 13 2 7 6 2" xfId="23415"/>
    <cellStyle name="Normal 13 2 7 6 2 2" xfId="58631"/>
    <cellStyle name="Normal 13 2 7 6 3" xfId="46034"/>
    <cellStyle name="Normal 13 2 7 6 4" xfId="36020"/>
    <cellStyle name="Normal 13 2 7 7" xfId="15179"/>
    <cellStyle name="Normal 13 2 7 7 2" xfId="50395"/>
    <cellStyle name="Normal 13 2 7 7 3" xfId="27784"/>
    <cellStyle name="Normal 13 2 7 8" xfId="13401"/>
    <cellStyle name="Normal 13 2 7 8 2" xfId="48619"/>
    <cellStyle name="Normal 13 2 7 9" xfId="37798"/>
    <cellStyle name="Normal 13 2 8" xfId="3645"/>
    <cellStyle name="Normal 13 2 8 2" xfId="8369"/>
    <cellStyle name="Normal 13 2 8 2 2" xfId="20995"/>
    <cellStyle name="Normal 13 2 8 2 2 2" xfId="56211"/>
    <cellStyle name="Normal 13 2 8 2 3" xfId="43614"/>
    <cellStyle name="Normal 13 2 8 2 4" xfId="33600"/>
    <cellStyle name="Normal 13 2 8 3" xfId="10150"/>
    <cellStyle name="Normal 13 2 8 3 2" xfId="22771"/>
    <cellStyle name="Normal 13 2 8 3 2 2" xfId="57987"/>
    <cellStyle name="Normal 13 2 8 3 3" xfId="45390"/>
    <cellStyle name="Normal 13 2 8 3 4" xfId="35376"/>
    <cellStyle name="Normal 13 2 8 4" xfId="11946"/>
    <cellStyle name="Normal 13 2 8 4 2" xfId="24547"/>
    <cellStyle name="Normal 13 2 8 4 2 2" xfId="59763"/>
    <cellStyle name="Normal 13 2 8 4 3" xfId="47166"/>
    <cellStyle name="Normal 13 2 8 4 4" xfId="37152"/>
    <cellStyle name="Normal 13 2 8 5" xfId="16311"/>
    <cellStyle name="Normal 13 2 8 5 2" xfId="51527"/>
    <cellStyle name="Normal 13 2 8 5 3" xfId="28916"/>
    <cellStyle name="Normal 13 2 8 6" xfId="14533"/>
    <cellStyle name="Normal 13 2 8 6 2" xfId="49751"/>
    <cellStyle name="Normal 13 2 8 7" xfId="38930"/>
    <cellStyle name="Normal 13 2 8 8" xfId="27140"/>
    <cellStyle name="Normal 13 2 9" xfId="3975"/>
    <cellStyle name="Normal 13 2 9 2" xfId="16633"/>
    <cellStyle name="Normal 13 2 9 2 2" xfId="51849"/>
    <cellStyle name="Normal 13 2 9 2 3" xfId="29238"/>
    <cellStyle name="Normal 13 2 9 3" xfId="13079"/>
    <cellStyle name="Normal 13 2 9 3 2" xfId="48297"/>
    <cellStyle name="Normal 13 2 9 4" xfId="39252"/>
    <cellStyle name="Normal 13 2 9 5" xfId="25686"/>
    <cellStyle name="Normal 13 2_District Target Attainment" xfId="1107"/>
    <cellStyle name="Normal 13 3" xfId="1275"/>
    <cellStyle name="Normal 13 3 10" xfId="6957"/>
    <cellStyle name="Normal 13 3 10 2" xfId="19584"/>
    <cellStyle name="Normal 13 3 10 2 2" xfId="54800"/>
    <cellStyle name="Normal 13 3 10 3" xfId="42203"/>
    <cellStyle name="Normal 13 3 10 4" xfId="32189"/>
    <cellStyle name="Normal 13 3 11" xfId="8738"/>
    <cellStyle name="Normal 13 3 11 2" xfId="21360"/>
    <cellStyle name="Normal 13 3 11 2 2" xfId="56576"/>
    <cellStyle name="Normal 13 3 11 3" xfId="43979"/>
    <cellStyle name="Normal 13 3 11 4" xfId="33965"/>
    <cellStyle name="Normal 13 3 12" xfId="10528"/>
    <cellStyle name="Normal 13 3 12 2" xfId="23139"/>
    <cellStyle name="Normal 13 3 12 2 2" xfId="58355"/>
    <cellStyle name="Normal 13 3 12 3" xfId="45758"/>
    <cellStyle name="Normal 13 3 12 4" xfId="35744"/>
    <cellStyle name="Normal 13 3 13" xfId="14899"/>
    <cellStyle name="Normal 13 3 13 2" xfId="50116"/>
    <cellStyle name="Normal 13 3 13 3" xfId="27505"/>
    <cellStyle name="Normal 13 3 14" xfId="12313"/>
    <cellStyle name="Normal 13 3 14 2" xfId="47531"/>
    <cellStyle name="Normal 13 3 15" xfId="37518"/>
    <cellStyle name="Normal 13 3 16" xfId="24920"/>
    <cellStyle name="Normal 13 3 17" xfId="60133"/>
    <cellStyle name="Normal 13 3 2" xfId="2343"/>
    <cellStyle name="Normal 13 3 2 10" xfId="10529"/>
    <cellStyle name="Normal 13 3 2 10 2" xfId="23140"/>
    <cellStyle name="Normal 13 3 2 10 2 2" xfId="58356"/>
    <cellStyle name="Normal 13 3 2 10 3" xfId="45759"/>
    <cellStyle name="Normal 13 3 2 10 4" xfId="35745"/>
    <cellStyle name="Normal 13 3 2 11" xfId="15054"/>
    <cellStyle name="Normal 13 3 2 11 2" xfId="50270"/>
    <cellStyle name="Normal 13 3 2 11 3" xfId="27659"/>
    <cellStyle name="Normal 13 3 2 12" xfId="12467"/>
    <cellStyle name="Normal 13 3 2 12 2" xfId="47685"/>
    <cellStyle name="Normal 13 3 2 13" xfId="37673"/>
    <cellStyle name="Normal 13 3 2 14" xfId="25074"/>
    <cellStyle name="Normal 13 3 2 15" xfId="60287"/>
    <cellStyle name="Normal 13 3 2 2" xfId="3189"/>
    <cellStyle name="Normal 13 3 2 2 10" xfId="25558"/>
    <cellStyle name="Normal 13 3 2 2 11" xfId="61093"/>
    <cellStyle name="Normal 13 3 2 2 2" xfId="4989"/>
    <cellStyle name="Normal 13 3 2 2 2 2" xfId="17636"/>
    <cellStyle name="Normal 13 3 2 2 2 2 2" xfId="52852"/>
    <cellStyle name="Normal 13 3 2 2 2 2 3" xfId="30241"/>
    <cellStyle name="Normal 13 3 2 2 2 3" xfId="14082"/>
    <cellStyle name="Normal 13 3 2 2 2 3 2" xfId="49300"/>
    <cellStyle name="Normal 13 3 2 2 2 4" xfId="40255"/>
    <cellStyle name="Normal 13 3 2 2 2 5" xfId="26689"/>
    <cellStyle name="Normal 13 3 2 2 3" xfId="6459"/>
    <cellStyle name="Normal 13 3 2 2 3 2" xfId="19090"/>
    <cellStyle name="Normal 13 3 2 2 3 2 2" xfId="54306"/>
    <cellStyle name="Normal 13 3 2 2 3 3" xfId="41709"/>
    <cellStyle name="Normal 13 3 2 2 3 4" xfId="31695"/>
    <cellStyle name="Normal 13 3 2 2 4" xfId="7918"/>
    <cellStyle name="Normal 13 3 2 2 4 2" xfId="20544"/>
    <cellStyle name="Normal 13 3 2 2 4 2 2" xfId="55760"/>
    <cellStyle name="Normal 13 3 2 2 4 3" xfId="43163"/>
    <cellStyle name="Normal 13 3 2 2 4 4" xfId="33149"/>
    <cellStyle name="Normal 13 3 2 2 5" xfId="9699"/>
    <cellStyle name="Normal 13 3 2 2 5 2" xfId="22320"/>
    <cellStyle name="Normal 13 3 2 2 5 2 2" xfId="57536"/>
    <cellStyle name="Normal 13 3 2 2 5 3" xfId="44939"/>
    <cellStyle name="Normal 13 3 2 2 5 4" xfId="34925"/>
    <cellStyle name="Normal 13 3 2 2 6" xfId="11493"/>
    <cellStyle name="Normal 13 3 2 2 6 2" xfId="24096"/>
    <cellStyle name="Normal 13 3 2 2 6 2 2" xfId="59312"/>
    <cellStyle name="Normal 13 3 2 2 6 3" xfId="46715"/>
    <cellStyle name="Normal 13 3 2 2 6 4" xfId="36701"/>
    <cellStyle name="Normal 13 3 2 2 7" xfId="15860"/>
    <cellStyle name="Normal 13 3 2 2 7 2" xfId="51076"/>
    <cellStyle name="Normal 13 3 2 2 7 3" xfId="28465"/>
    <cellStyle name="Normal 13 3 2 2 8" xfId="12951"/>
    <cellStyle name="Normal 13 3 2 2 8 2" xfId="48169"/>
    <cellStyle name="Normal 13 3 2 2 9" xfId="38479"/>
    <cellStyle name="Normal 13 3 2 3" xfId="3518"/>
    <cellStyle name="Normal 13 3 2 3 10" xfId="27014"/>
    <cellStyle name="Normal 13 3 2 3 11" xfId="61418"/>
    <cellStyle name="Normal 13 3 2 3 2" xfId="5314"/>
    <cellStyle name="Normal 13 3 2 3 2 2" xfId="17961"/>
    <cellStyle name="Normal 13 3 2 3 2 2 2" xfId="53177"/>
    <cellStyle name="Normal 13 3 2 3 2 3" xfId="40580"/>
    <cellStyle name="Normal 13 3 2 3 2 4" xfId="30566"/>
    <cellStyle name="Normal 13 3 2 3 3" xfId="6784"/>
    <cellStyle name="Normal 13 3 2 3 3 2" xfId="19415"/>
    <cellStyle name="Normal 13 3 2 3 3 2 2" xfId="54631"/>
    <cellStyle name="Normal 13 3 2 3 3 3" xfId="42034"/>
    <cellStyle name="Normal 13 3 2 3 3 4" xfId="32020"/>
    <cellStyle name="Normal 13 3 2 3 4" xfId="8243"/>
    <cellStyle name="Normal 13 3 2 3 4 2" xfId="20869"/>
    <cellStyle name="Normal 13 3 2 3 4 2 2" xfId="56085"/>
    <cellStyle name="Normal 13 3 2 3 4 3" xfId="43488"/>
    <cellStyle name="Normal 13 3 2 3 4 4" xfId="33474"/>
    <cellStyle name="Normal 13 3 2 3 5" xfId="10024"/>
    <cellStyle name="Normal 13 3 2 3 5 2" xfId="22645"/>
    <cellStyle name="Normal 13 3 2 3 5 2 2" xfId="57861"/>
    <cellStyle name="Normal 13 3 2 3 5 3" xfId="45264"/>
    <cellStyle name="Normal 13 3 2 3 5 4" xfId="35250"/>
    <cellStyle name="Normal 13 3 2 3 6" xfId="11818"/>
    <cellStyle name="Normal 13 3 2 3 6 2" xfId="24421"/>
    <cellStyle name="Normal 13 3 2 3 6 2 2" xfId="59637"/>
    <cellStyle name="Normal 13 3 2 3 6 3" xfId="47040"/>
    <cellStyle name="Normal 13 3 2 3 6 4" xfId="37026"/>
    <cellStyle name="Normal 13 3 2 3 7" xfId="16185"/>
    <cellStyle name="Normal 13 3 2 3 7 2" xfId="51401"/>
    <cellStyle name="Normal 13 3 2 3 7 3" xfId="28790"/>
    <cellStyle name="Normal 13 3 2 3 8" xfId="14407"/>
    <cellStyle name="Normal 13 3 2 3 8 2" xfId="49625"/>
    <cellStyle name="Normal 13 3 2 3 9" xfId="38804"/>
    <cellStyle name="Normal 13 3 2 4" xfId="2679"/>
    <cellStyle name="Normal 13 3 2 4 10" xfId="26205"/>
    <cellStyle name="Normal 13 3 2 4 11" xfId="60609"/>
    <cellStyle name="Normal 13 3 2 4 2" xfId="4505"/>
    <cellStyle name="Normal 13 3 2 4 2 2" xfId="17152"/>
    <cellStyle name="Normal 13 3 2 4 2 2 2" xfId="52368"/>
    <cellStyle name="Normal 13 3 2 4 2 3" xfId="39771"/>
    <cellStyle name="Normal 13 3 2 4 2 4" xfId="29757"/>
    <cellStyle name="Normal 13 3 2 4 3" xfId="5975"/>
    <cellStyle name="Normal 13 3 2 4 3 2" xfId="18606"/>
    <cellStyle name="Normal 13 3 2 4 3 2 2" xfId="53822"/>
    <cellStyle name="Normal 13 3 2 4 3 3" xfId="41225"/>
    <cellStyle name="Normal 13 3 2 4 3 4" xfId="31211"/>
    <cellStyle name="Normal 13 3 2 4 4" xfId="7434"/>
    <cellStyle name="Normal 13 3 2 4 4 2" xfId="20060"/>
    <cellStyle name="Normal 13 3 2 4 4 2 2" xfId="55276"/>
    <cellStyle name="Normal 13 3 2 4 4 3" xfId="42679"/>
    <cellStyle name="Normal 13 3 2 4 4 4" xfId="32665"/>
    <cellStyle name="Normal 13 3 2 4 5" xfId="9215"/>
    <cellStyle name="Normal 13 3 2 4 5 2" xfId="21836"/>
    <cellStyle name="Normal 13 3 2 4 5 2 2" xfId="57052"/>
    <cellStyle name="Normal 13 3 2 4 5 3" xfId="44455"/>
    <cellStyle name="Normal 13 3 2 4 5 4" xfId="34441"/>
    <cellStyle name="Normal 13 3 2 4 6" xfId="11009"/>
    <cellStyle name="Normal 13 3 2 4 6 2" xfId="23612"/>
    <cellStyle name="Normal 13 3 2 4 6 2 2" xfId="58828"/>
    <cellStyle name="Normal 13 3 2 4 6 3" xfId="46231"/>
    <cellStyle name="Normal 13 3 2 4 6 4" xfId="36217"/>
    <cellStyle name="Normal 13 3 2 4 7" xfId="15376"/>
    <cellStyle name="Normal 13 3 2 4 7 2" xfId="50592"/>
    <cellStyle name="Normal 13 3 2 4 7 3" xfId="27981"/>
    <cellStyle name="Normal 13 3 2 4 8" xfId="13598"/>
    <cellStyle name="Normal 13 3 2 4 8 2" xfId="48816"/>
    <cellStyle name="Normal 13 3 2 4 9" xfId="37995"/>
    <cellStyle name="Normal 13 3 2 5" xfId="3843"/>
    <cellStyle name="Normal 13 3 2 5 2" xfId="8566"/>
    <cellStyle name="Normal 13 3 2 5 2 2" xfId="21192"/>
    <cellStyle name="Normal 13 3 2 5 2 2 2" xfId="56408"/>
    <cellStyle name="Normal 13 3 2 5 2 3" xfId="43811"/>
    <cellStyle name="Normal 13 3 2 5 2 4" xfId="33797"/>
    <cellStyle name="Normal 13 3 2 5 3" xfId="10347"/>
    <cellStyle name="Normal 13 3 2 5 3 2" xfId="22968"/>
    <cellStyle name="Normal 13 3 2 5 3 2 2" xfId="58184"/>
    <cellStyle name="Normal 13 3 2 5 3 3" xfId="45587"/>
    <cellStyle name="Normal 13 3 2 5 3 4" xfId="35573"/>
    <cellStyle name="Normal 13 3 2 5 4" xfId="12143"/>
    <cellStyle name="Normal 13 3 2 5 4 2" xfId="24744"/>
    <cellStyle name="Normal 13 3 2 5 4 2 2" xfId="59960"/>
    <cellStyle name="Normal 13 3 2 5 4 3" xfId="47363"/>
    <cellStyle name="Normal 13 3 2 5 4 4" xfId="37349"/>
    <cellStyle name="Normal 13 3 2 5 5" xfId="16508"/>
    <cellStyle name="Normal 13 3 2 5 5 2" xfId="51724"/>
    <cellStyle name="Normal 13 3 2 5 5 3" xfId="29113"/>
    <cellStyle name="Normal 13 3 2 5 6" xfId="14730"/>
    <cellStyle name="Normal 13 3 2 5 6 2" xfId="49948"/>
    <cellStyle name="Normal 13 3 2 5 7" xfId="39127"/>
    <cellStyle name="Normal 13 3 2 5 8" xfId="27337"/>
    <cellStyle name="Normal 13 3 2 6" xfId="4183"/>
    <cellStyle name="Normal 13 3 2 6 2" xfId="16830"/>
    <cellStyle name="Normal 13 3 2 6 2 2" xfId="52046"/>
    <cellStyle name="Normal 13 3 2 6 2 3" xfId="29435"/>
    <cellStyle name="Normal 13 3 2 6 3" xfId="13276"/>
    <cellStyle name="Normal 13 3 2 6 3 2" xfId="48494"/>
    <cellStyle name="Normal 13 3 2 6 4" xfId="39449"/>
    <cellStyle name="Normal 13 3 2 6 5" xfId="25883"/>
    <cellStyle name="Normal 13 3 2 7" xfId="5653"/>
    <cellStyle name="Normal 13 3 2 7 2" xfId="18284"/>
    <cellStyle name="Normal 13 3 2 7 2 2" xfId="53500"/>
    <cellStyle name="Normal 13 3 2 7 3" xfId="40903"/>
    <cellStyle name="Normal 13 3 2 7 4" xfId="30889"/>
    <cellStyle name="Normal 13 3 2 8" xfId="7112"/>
    <cellStyle name="Normal 13 3 2 8 2" xfId="19738"/>
    <cellStyle name="Normal 13 3 2 8 2 2" xfId="54954"/>
    <cellStyle name="Normal 13 3 2 8 3" xfId="42357"/>
    <cellStyle name="Normal 13 3 2 8 4" xfId="32343"/>
    <cellStyle name="Normal 13 3 2 9" xfId="8893"/>
    <cellStyle name="Normal 13 3 2 9 2" xfId="21514"/>
    <cellStyle name="Normal 13 3 2 9 2 2" xfId="56730"/>
    <cellStyle name="Normal 13 3 2 9 3" xfId="44133"/>
    <cellStyle name="Normal 13 3 2 9 4" xfId="34119"/>
    <cellStyle name="Normal 13 3 3" xfId="3028"/>
    <cellStyle name="Normal 13 3 3 10" xfId="25401"/>
    <cellStyle name="Normal 13 3 3 11" xfId="60936"/>
    <cellStyle name="Normal 13 3 3 2" xfId="4832"/>
    <cellStyle name="Normal 13 3 3 2 2" xfId="17479"/>
    <cellStyle name="Normal 13 3 3 2 2 2" xfId="52695"/>
    <cellStyle name="Normal 13 3 3 2 2 3" xfId="30084"/>
    <cellStyle name="Normal 13 3 3 2 3" xfId="13925"/>
    <cellStyle name="Normal 13 3 3 2 3 2" xfId="49143"/>
    <cellStyle name="Normal 13 3 3 2 4" xfId="40098"/>
    <cellStyle name="Normal 13 3 3 2 5" xfId="26532"/>
    <cellStyle name="Normal 13 3 3 3" xfId="6302"/>
    <cellStyle name="Normal 13 3 3 3 2" xfId="18933"/>
    <cellStyle name="Normal 13 3 3 3 2 2" xfId="54149"/>
    <cellStyle name="Normal 13 3 3 3 3" xfId="41552"/>
    <cellStyle name="Normal 13 3 3 3 4" xfId="31538"/>
    <cellStyle name="Normal 13 3 3 4" xfId="7761"/>
    <cellStyle name="Normal 13 3 3 4 2" xfId="20387"/>
    <cellStyle name="Normal 13 3 3 4 2 2" xfId="55603"/>
    <cellStyle name="Normal 13 3 3 4 3" xfId="43006"/>
    <cellStyle name="Normal 13 3 3 4 4" xfId="32992"/>
    <cellStyle name="Normal 13 3 3 5" xfId="9542"/>
    <cellStyle name="Normal 13 3 3 5 2" xfId="22163"/>
    <cellStyle name="Normal 13 3 3 5 2 2" xfId="57379"/>
    <cellStyle name="Normal 13 3 3 5 3" xfId="44782"/>
    <cellStyle name="Normal 13 3 3 5 4" xfId="34768"/>
    <cellStyle name="Normal 13 3 3 6" xfId="11336"/>
    <cellStyle name="Normal 13 3 3 6 2" xfId="23939"/>
    <cellStyle name="Normal 13 3 3 6 2 2" xfId="59155"/>
    <cellStyle name="Normal 13 3 3 6 3" xfId="46558"/>
    <cellStyle name="Normal 13 3 3 6 4" xfId="36544"/>
    <cellStyle name="Normal 13 3 3 7" xfId="15703"/>
    <cellStyle name="Normal 13 3 3 7 2" xfId="50919"/>
    <cellStyle name="Normal 13 3 3 7 3" xfId="28308"/>
    <cellStyle name="Normal 13 3 3 8" xfId="12794"/>
    <cellStyle name="Normal 13 3 3 8 2" xfId="48012"/>
    <cellStyle name="Normal 13 3 3 9" xfId="38322"/>
    <cellStyle name="Normal 13 3 4" xfId="2855"/>
    <cellStyle name="Normal 13 3 4 10" xfId="25242"/>
    <cellStyle name="Normal 13 3 4 11" xfId="60777"/>
    <cellStyle name="Normal 13 3 4 2" xfId="4673"/>
    <cellStyle name="Normal 13 3 4 2 2" xfId="17320"/>
    <cellStyle name="Normal 13 3 4 2 2 2" xfId="52536"/>
    <cellStyle name="Normal 13 3 4 2 2 3" xfId="29925"/>
    <cellStyle name="Normal 13 3 4 2 3" xfId="13766"/>
    <cellStyle name="Normal 13 3 4 2 3 2" xfId="48984"/>
    <cellStyle name="Normal 13 3 4 2 4" xfId="39939"/>
    <cellStyle name="Normal 13 3 4 2 5" xfId="26373"/>
    <cellStyle name="Normal 13 3 4 3" xfId="6143"/>
    <cellStyle name="Normal 13 3 4 3 2" xfId="18774"/>
    <cellStyle name="Normal 13 3 4 3 2 2" xfId="53990"/>
    <cellStyle name="Normal 13 3 4 3 3" xfId="41393"/>
    <cellStyle name="Normal 13 3 4 3 4" xfId="31379"/>
    <cellStyle name="Normal 13 3 4 4" xfId="7602"/>
    <cellStyle name="Normal 13 3 4 4 2" xfId="20228"/>
    <cellStyle name="Normal 13 3 4 4 2 2" xfId="55444"/>
    <cellStyle name="Normal 13 3 4 4 3" xfId="42847"/>
    <cellStyle name="Normal 13 3 4 4 4" xfId="32833"/>
    <cellStyle name="Normal 13 3 4 5" xfId="9383"/>
    <cellStyle name="Normal 13 3 4 5 2" xfId="22004"/>
    <cellStyle name="Normal 13 3 4 5 2 2" xfId="57220"/>
    <cellStyle name="Normal 13 3 4 5 3" xfId="44623"/>
    <cellStyle name="Normal 13 3 4 5 4" xfId="34609"/>
    <cellStyle name="Normal 13 3 4 6" xfId="11177"/>
    <cellStyle name="Normal 13 3 4 6 2" xfId="23780"/>
    <cellStyle name="Normal 13 3 4 6 2 2" xfId="58996"/>
    <cellStyle name="Normal 13 3 4 6 3" xfId="46399"/>
    <cellStyle name="Normal 13 3 4 6 4" xfId="36385"/>
    <cellStyle name="Normal 13 3 4 7" xfId="15544"/>
    <cellStyle name="Normal 13 3 4 7 2" xfId="50760"/>
    <cellStyle name="Normal 13 3 4 7 3" xfId="28149"/>
    <cellStyle name="Normal 13 3 4 8" xfId="12635"/>
    <cellStyle name="Normal 13 3 4 8 2" xfId="47853"/>
    <cellStyle name="Normal 13 3 4 9" xfId="38163"/>
    <cellStyle name="Normal 13 3 5" xfId="3364"/>
    <cellStyle name="Normal 13 3 5 10" xfId="26860"/>
    <cellStyle name="Normal 13 3 5 11" xfId="61264"/>
    <cellStyle name="Normal 13 3 5 2" xfId="5160"/>
    <cellStyle name="Normal 13 3 5 2 2" xfId="17807"/>
    <cellStyle name="Normal 13 3 5 2 2 2" xfId="53023"/>
    <cellStyle name="Normal 13 3 5 2 3" xfId="40426"/>
    <cellStyle name="Normal 13 3 5 2 4" xfId="30412"/>
    <cellStyle name="Normal 13 3 5 3" xfId="6630"/>
    <cellStyle name="Normal 13 3 5 3 2" xfId="19261"/>
    <cellStyle name="Normal 13 3 5 3 2 2" xfId="54477"/>
    <cellStyle name="Normal 13 3 5 3 3" xfId="41880"/>
    <cellStyle name="Normal 13 3 5 3 4" xfId="31866"/>
    <cellStyle name="Normal 13 3 5 4" xfId="8089"/>
    <cellStyle name="Normal 13 3 5 4 2" xfId="20715"/>
    <cellStyle name="Normal 13 3 5 4 2 2" xfId="55931"/>
    <cellStyle name="Normal 13 3 5 4 3" xfId="43334"/>
    <cellStyle name="Normal 13 3 5 4 4" xfId="33320"/>
    <cellStyle name="Normal 13 3 5 5" xfId="9870"/>
    <cellStyle name="Normal 13 3 5 5 2" xfId="22491"/>
    <cellStyle name="Normal 13 3 5 5 2 2" xfId="57707"/>
    <cellStyle name="Normal 13 3 5 5 3" xfId="45110"/>
    <cellStyle name="Normal 13 3 5 5 4" xfId="35096"/>
    <cellStyle name="Normal 13 3 5 6" xfId="11664"/>
    <cellStyle name="Normal 13 3 5 6 2" xfId="24267"/>
    <cellStyle name="Normal 13 3 5 6 2 2" xfId="59483"/>
    <cellStyle name="Normal 13 3 5 6 3" xfId="46886"/>
    <cellStyle name="Normal 13 3 5 6 4" xfId="36872"/>
    <cellStyle name="Normal 13 3 5 7" xfId="16031"/>
    <cellStyle name="Normal 13 3 5 7 2" xfId="51247"/>
    <cellStyle name="Normal 13 3 5 7 3" xfId="28636"/>
    <cellStyle name="Normal 13 3 5 8" xfId="14253"/>
    <cellStyle name="Normal 13 3 5 8 2" xfId="49471"/>
    <cellStyle name="Normal 13 3 5 9" xfId="38650"/>
    <cellStyle name="Normal 13 3 6" xfId="2524"/>
    <cellStyle name="Normal 13 3 6 10" xfId="26051"/>
    <cellStyle name="Normal 13 3 6 11" xfId="60455"/>
    <cellStyle name="Normal 13 3 6 2" xfId="4351"/>
    <cellStyle name="Normal 13 3 6 2 2" xfId="16998"/>
    <cellStyle name="Normal 13 3 6 2 2 2" xfId="52214"/>
    <cellStyle name="Normal 13 3 6 2 3" xfId="39617"/>
    <cellStyle name="Normal 13 3 6 2 4" xfId="29603"/>
    <cellStyle name="Normal 13 3 6 3" xfId="5821"/>
    <cellStyle name="Normal 13 3 6 3 2" xfId="18452"/>
    <cellStyle name="Normal 13 3 6 3 2 2" xfId="53668"/>
    <cellStyle name="Normal 13 3 6 3 3" xfId="41071"/>
    <cellStyle name="Normal 13 3 6 3 4" xfId="31057"/>
    <cellStyle name="Normal 13 3 6 4" xfId="7280"/>
    <cellStyle name="Normal 13 3 6 4 2" xfId="19906"/>
    <cellStyle name="Normal 13 3 6 4 2 2" xfId="55122"/>
    <cellStyle name="Normal 13 3 6 4 3" xfId="42525"/>
    <cellStyle name="Normal 13 3 6 4 4" xfId="32511"/>
    <cellStyle name="Normal 13 3 6 5" xfId="9061"/>
    <cellStyle name="Normal 13 3 6 5 2" xfId="21682"/>
    <cellStyle name="Normal 13 3 6 5 2 2" xfId="56898"/>
    <cellStyle name="Normal 13 3 6 5 3" xfId="44301"/>
    <cellStyle name="Normal 13 3 6 5 4" xfId="34287"/>
    <cellStyle name="Normal 13 3 6 6" xfId="10855"/>
    <cellStyle name="Normal 13 3 6 6 2" xfId="23458"/>
    <cellStyle name="Normal 13 3 6 6 2 2" xfId="58674"/>
    <cellStyle name="Normal 13 3 6 6 3" xfId="46077"/>
    <cellStyle name="Normal 13 3 6 6 4" xfId="36063"/>
    <cellStyle name="Normal 13 3 6 7" xfId="15222"/>
    <cellStyle name="Normal 13 3 6 7 2" xfId="50438"/>
    <cellStyle name="Normal 13 3 6 7 3" xfId="27827"/>
    <cellStyle name="Normal 13 3 6 8" xfId="13444"/>
    <cellStyle name="Normal 13 3 6 8 2" xfId="48662"/>
    <cellStyle name="Normal 13 3 6 9" xfId="37841"/>
    <cellStyle name="Normal 13 3 7" xfId="3688"/>
    <cellStyle name="Normal 13 3 7 2" xfId="8412"/>
    <cellStyle name="Normal 13 3 7 2 2" xfId="21038"/>
    <cellStyle name="Normal 13 3 7 2 2 2" xfId="56254"/>
    <cellStyle name="Normal 13 3 7 2 3" xfId="43657"/>
    <cellStyle name="Normal 13 3 7 2 4" xfId="33643"/>
    <cellStyle name="Normal 13 3 7 3" xfId="10193"/>
    <cellStyle name="Normal 13 3 7 3 2" xfId="22814"/>
    <cellStyle name="Normal 13 3 7 3 2 2" xfId="58030"/>
    <cellStyle name="Normal 13 3 7 3 3" xfId="45433"/>
    <cellStyle name="Normal 13 3 7 3 4" xfId="35419"/>
    <cellStyle name="Normal 13 3 7 4" xfId="11989"/>
    <cellStyle name="Normal 13 3 7 4 2" xfId="24590"/>
    <cellStyle name="Normal 13 3 7 4 2 2" xfId="59806"/>
    <cellStyle name="Normal 13 3 7 4 3" xfId="47209"/>
    <cellStyle name="Normal 13 3 7 4 4" xfId="37195"/>
    <cellStyle name="Normal 13 3 7 5" xfId="16354"/>
    <cellStyle name="Normal 13 3 7 5 2" xfId="51570"/>
    <cellStyle name="Normal 13 3 7 5 3" xfId="28959"/>
    <cellStyle name="Normal 13 3 7 6" xfId="14576"/>
    <cellStyle name="Normal 13 3 7 6 2" xfId="49794"/>
    <cellStyle name="Normal 13 3 7 7" xfId="38973"/>
    <cellStyle name="Normal 13 3 7 8" xfId="27183"/>
    <cellStyle name="Normal 13 3 8" xfId="4024"/>
    <cellStyle name="Normal 13 3 8 2" xfId="16676"/>
    <cellStyle name="Normal 13 3 8 2 2" xfId="51892"/>
    <cellStyle name="Normal 13 3 8 2 3" xfId="29281"/>
    <cellStyle name="Normal 13 3 8 3" xfId="13122"/>
    <cellStyle name="Normal 13 3 8 3 2" xfId="48340"/>
    <cellStyle name="Normal 13 3 8 4" xfId="39295"/>
    <cellStyle name="Normal 13 3 8 5" xfId="25729"/>
    <cellStyle name="Normal 13 3 9" xfId="5499"/>
    <cellStyle name="Normal 13 3 9 2" xfId="18130"/>
    <cellStyle name="Normal 13 3 9 2 2" xfId="53346"/>
    <cellStyle name="Normal 13 3 9 3" xfId="40749"/>
    <cellStyle name="Normal 13 3 9 4" xfId="30735"/>
    <cellStyle name="Normal 13 4" xfId="2261"/>
    <cellStyle name="Normal 13 4 10" xfId="10530"/>
    <cellStyle name="Normal 13 4 10 2" xfId="23141"/>
    <cellStyle name="Normal 13 4 10 2 2" xfId="58357"/>
    <cellStyle name="Normal 13 4 10 3" xfId="45760"/>
    <cellStyle name="Normal 13 4 10 4" xfId="35746"/>
    <cellStyle name="Normal 13 4 11" xfId="14980"/>
    <cellStyle name="Normal 13 4 11 2" xfId="50196"/>
    <cellStyle name="Normal 13 4 11 3" xfId="27585"/>
    <cellStyle name="Normal 13 4 12" xfId="12393"/>
    <cellStyle name="Normal 13 4 12 2" xfId="47611"/>
    <cellStyle name="Normal 13 4 13" xfId="37599"/>
    <cellStyle name="Normal 13 4 14" xfId="25000"/>
    <cellStyle name="Normal 13 4 15" xfId="60213"/>
    <cellStyle name="Normal 13 4 2" xfId="3115"/>
    <cellStyle name="Normal 13 4 2 10" xfId="25484"/>
    <cellStyle name="Normal 13 4 2 11" xfId="61019"/>
    <cellStyle name="Normal 13 4 2 2" xfId="4915"/>
    <cellStyle name="Normal 13 4 2 2 2" xfId="17562"/>
    <cellStyle name="Normal 13 4 2 2 2 2" xfId="52778"/>
    <cellStyle name="Normal 13 4 2 2 2 3" xfId="30167"/>
    <cellStyle name="Normal 13 4 2 2 3" xfId="14008"/>
    <cellStyle name="Normal 13 4 2 2 3 2" xfId="49226"/>
    <cellStyle name="Normal 13 4 2 2 4" xfId="40181"/>
    <cellStyle name="Normal 13 4 2 2 5" xfId="26615"/>
    <cellStyle name="Normal 13 4 2 3" xfId="6385"/>
    <cellStyle name="Normal 13 4 2 3 2" xfId="19016"/>
    <cellStyle name="Normal 13 4 2 3 2 2" xfId="54232"/>
    <cellStyle name="Normal 13 4 2 3 3" xfId="41635"/>
    <cellStyle name="Normal 13 4 2 3 4" xfId="31621"/>
    <cellStyle name="Normal 13 4 2 4" xfId="7844"/>
    <cellStyle name="Normal 13 4 2 4 2" xfId="20470"/>
    <cellStyle name="Normal 13 4 2 4 2 2" xfId="55686"/>
    <cellStyle name="Normal 13 4 2 4 3" xfId="43089"/>
    <cellStyle name="Normal 13 4 2 4 4" xfId="33075"/>
    <cellStyle name="Normal 13 4 2 5" xfId="9625"/>
    <cellStyle name="Normal 13 4 2 5 2" xfId="22246"/>
    <cellStyle name="Normal 13 4 2 5 2 2" xfId="57462"/>
    <cellStyle name="Normal 13 4 2 5 3" xfId="44865"/>
    <cellStyle name="Normal 13 4 2 5 4" xfId="34851"/>
    <cellStyle name="Normal 13 4 2 6" xfId="11419"/>
    <cellStyle name="Normal 13 4 2 6 2" xfId="24022"/>
    <cellStyle name="Normal 13 4 2 6 2 2" xfId="59238"/>
    <cellStyle name="Normal 13 4 2 6 3" xfId="46641"/>
    <cellStyle name="Normal 13 4 2 6 4" xfId="36627"/>
    <cellStyle name="Normal 13 4 2 7" xfId="15786"/>
    <cellStyle name="Normal 13 4 2 7 2" xfId="51002"/>
    <cellStyle name="Normal 13 4 2 7 3" xfId="28391"/>
    <cellStyle name="Normal 13 4 2 8" xfId="12877"/>
    <cellStyle name="Normal 13 4 2 8 2" xfId="48095"/>
    <cellStyle name="Normal 13 4 2 9" xfId="38405"/>
    <cellStyle name="Normal 13 4 3" xfId="3444"/>
    <cellStyle name="Normal 13 4 3 10" xfId="26940"/>
    <cellStyle name="Normal 13 4 3 11" xfId="61344"/>
    <cellStyle name="Normal 13 4 3 2" xfId="5240"/>
    <cellStyle name="Normal 13 4 3 2 2" xfId="17887"/>
    <cellStyle name="Normal 13 4 3 2 2 2" xfId="53103"/>
    <cellStyle name="Normal 13 4 3 2 3" xfId="40506"/>
    <cellStyle name="Normal 13 4 3 2 4" xfId="30492"/>
    <cellStyle name="Normal 13 4 3 3" xfId="6710"/>
    <cellStyle name="Normal 13 4 3 3 2" xfId="19341"/>
    <cellStyle name="Normal 13 4 3 3 2 2" xfId="54557"/>
    <cellStyle name="Normal 13 4 3 3 3" xfId="41960"/>
    <cellStyle name="Normal 13 4 3 3 4" xfId="31946"/>
    <cellStyle name="Normal 13 4 3 4" xfId="8169"/>
    <cellStyle name="Normal 13 4 3 4 2" xfId="20795"/>
    <cellStyle name="Normal 13 4 3 4 2 2" xfId="56011"/>
    <cellStyle name="Normal 13 4 3 4 3" xfId="43414"/>
    <cellStyle name="Normal 13 4 3 4 4" xfId="33400"/>
    <cellStyle name="Normal 13 4 3 5" xfId="9950"/>
    <cellStyle name="Normal 13 4 3 5 2" xfId="22571"/>
    <cellStyle name="Normal 13 4 3 5 2 2" xfId="57787"/>
    <cellStyle name="Normal 13 4 3 5 3" xfId="45190"/>
    <cellStyle name="Normal 13 4 3 5 4" xfId="35176"/>
    <cellStyle name="Normal 13 4 3 6" xfId="11744"/>
    <cellStyle name="Normal 13 4 3 6 2" xfId="24347"/>
    <cellStyle name="Normal 13 4 3 6 2 2" xfId="59563"/>
    <cellStyle name="Normal 13 4 3 6 3" xfId="46966"/>
    <cellStyle name="Normal 13 4 3 6 4" xfId="36952"/>
    <cellStyle name="Normal 13 4 3 7" xfId="16111"/>
    <cellStyle name="Normal 13 4 3 7 2" xfId="51327"/>
    <cellStyle name="Normal 13 4 3 7 3" xfId="28716"/>
    <cellStyle name="Normal 13 4 3 8" xfId="14333"/>
    <cellStyle name="Normal 13 4 3 8 2" xfId="49551"/>
    <cellStyle name="Normal 13 4 3 9" xfId="38730"/>
    <cellStyle name="Normal 13 4 4" xfId="2605"/>
    <cellStyle name="Normal 13 4 4 10" xfId="26131"/>
    <cellStyle name="Normal 13 4 4 11" xfId="60535"/>
    <cellStyle name="Normal 13 4 4 2" xfId="4431"/>
    <cellStyle name="Normal 13 4 4 2 2" xfId="17078"/>
    <cellStyle name="Normal 13 4 4 2 2 2" xfId="52294"/>
    <cellStyle name="Normal 13 4 4 2 3" xfId="39697"/>
    <cellStyle name="Normal 13 4 4 2 4" xfId="29683"/>
    <cellStyle name="Normal 13 4 4 3" xfId="5901"/>
    <cellStyle name="Normal 13 4 4 3 2" xfId="18532"/>
    <cellStyle name="Normal 13 4 4 3 2 2" xfId="53748"/>
    <cellStyle name="Normal 13 4 4 3 3" xfId="41151"/>
    <cellStyle name="Normal 13 4 4 3 4" xfId="31137"/>
    <cellStyle name="Normal 13 4 4 4" xfId="7360"/>
    <cellStyle name="Normal 13 4 4 4 2" xfId="19986"/>
    <cellStyle name="Normal 13 4 4 4 2 2" xfId="55202"/>
    <cellStyle name="Normal 13 4 4 4 3" xfId="42605"/>
    <cellStyle name="Normal 13 4 4 4 4" xfId="32591"/>
    <cellStyle name="Normal 13 4 4 5" xfId="9141"/>
    <cellStyle name="Normal 13 4 4 5 2" xfId="21762"/>
    <cellStyle name="Normal 13 4 4 5 2 2" xfId="56978"/>
    <cellStyle name="Normal 13 4 4 5 3" xfId="44381"/>
    <cellStyle name="Normal 13 4 4 5 4" xfId="34367"/>
    <cellStyle name="Normal 13 4 4 6" xfId="10935"/>
    <cellStyle name="Normal 13 4 4 6 2" xfId="23538"/>
    <cellStyle name="Normal 13 4 4 6 2 2" xfId="58754"/>
    <cellStyle name="Normal 13 4 4 6 3" xfId="46157"/>
    <cellStyle name="Normal 13 4 4 6 4" xfId="36143"/>
    <cellStyle name="Normal 13 4 4 7" xfId="15302"/>
    <cellStyle name="Normal 13 4 4 7 2" xfId="50518"/>
    <cellStyle name="Normal 13 4 4 7 3" xfId="27907"/>
    <cellStyle name="Normal 13 4 4 8" xfId="13524"/>
    <cellStyle name="Normal 13 4 4 8 2" xfId="48742"/>
    <cellStyle name="Normal 13 4 4 9" xfId="37921"/>
    <cellStyle name="Normal 13 4 5" xfId="3769"/>
    <cellStyle name="Normal 13 4 5 2" xfId="8492"/>
    <cellStyle name="Normal 13 4 5 2 2" xfId="21118"/>
    <cellStyle name="Normal 13 4 5 2 2 2" xfId="56334"/>
    <cellStyle name="Normal 13 4 5 2 3" xfId="43737"/>
    <cellStyle name="Normal 13 4 5 2 4" xfId="33723"/>
    <cellStyle name="Normal 13 4 5 3" xfId="10273"/>
    <cellStyle name="Normal 13 4 5 3 2" xfId="22894"/>
    <cellStyle name="Normal 13 4 5 3 2 2" xfId="58110"/>
    <cellStyle name="Normal 13 4 5 3 3" xfId="45513"/>
    <cellStyle name="Normal 13 4 5 3 4" xfId="35499"/>
    <cellStyle name="Normal 13 4 5 4" xfId="12069"/>
    <cellStyle name="Normal 13 4 5 4 2" xfId="24670"/>
    <cellStyle name="Normal 13 4 5 4 2 2" xfId="59886"/>
    <cellStyle name="Normal 13 4 5 4 3" xfId="47289"/>
    <cellStyle name="Normal 13 4 5 4 4" xfId="37275"/>
    <cellStyle name="Normal 13 4 5 5" xfId="16434"/>
    <cellStyle name="Normal 13 4 5 5 2" xfId="51650"/>
    <cellStyle name="Normal 13 4 5 5 3" xfId="29039"/>
    <cellStyle name="Normal 13 4 5 6" xfId="14656"/>
    <cellStyle name="Normal 13 4 5 6 2" xfId="49874"/>
    <cellStyle name="Normal 13 4 5 7" xfId="39053"/>
    <cellStyle name="Normal 13 4 5 8" xfId="27263"/>
    <cellStyle name="Normal 13 4 6" xfId="4109"/>
    <cellStyle name="Normal 13 4 6 2" xfId="16756"/>
    <cellStyle name="Normal 13 4 6 2 2" xfId="51972"/>
    <cellStyle name="Normal 13 4 6 2 3" xfId="29361"/>
    <cellStyle name="Normal 13 4 6 3" xfId="13202"/>
    <cellStyle name="Normal 13 4 6 3 2" xfId="48420"/>
    <cellStyle name="Normal 13 4 6 4" xfId="39375"/>
    <cellStyle name="Normal 13 4 6 5" xfId="25809"/>
    <cellStyle name="Normal 13 4 7" xfId="5579"/>
    <cellStyle name="Normal 13 4 7 2" xfId="18210"/>
    <cellStyle name="Normal 13 4 7 2 2" xfId="53426"/>
    <cellStyle name="Normal 13 4 7 3" xfId="40829"/>
    <cellStyle name="Normal 13 4 7 4" xfId="30815"/>
    <cellStyle name="Normal 13 4 8" xfId="7038"/>
    <cellStyle name="Normal 13 4 8 2" xfId="19664"/>
    <cellStyle name="Normal 13 4 8 2 2" xfId="54880"/>
    <cellStyle name="Normal 13 4 8 3" xfId="42283"/>
    <cellStyle name="Normal 13 4 8 4" xfId="32269"/>
    <cellStyle name="Normal 13 4 9" xfId="8819"/>
    <cellStyle name="Normal 13 4 9 2" xfId="21440"/>
    <cellStyle name="Normal 13 4 9 2 2" xfId="56656"/>
    <cellStyle name="Normal 13 4 9 3" xfId="44059"/>
    <cellStyle name="Normal 13 4 9 4" xfId="34045"/>
    <cellStyle name="Normal 13 5" xfId="2938"/>
    <cellStyle name="Normal 13 5 10" xfId="25322"/>
    <cellStyle name="Normal 13 5 11" xfId="60857"/>
    <cellStyle name="Normal 13 5 2" xfId="4753"/>
    <cellStyle name="Normal 13 5 2 2" xfId="17400"/>
    <cellStyle name="Normal 13 5 2 2 2" xfId="52616"/>
    <cellStyle name="Normal 13 5 2 2 3" xfId="30005"/>
    <cellStyle name="Normal 13 5 2 3" xfId="13846"/>
    <cellStyle name="Normal 13 5 2 3 2" xfId="49064"/>
    <cellStyle name="Normal 13 5 2 4" xfId="40019"/>
    <cellStyle name="Normal 13 5 2 5" xfId="26453"/>
    <cellStyle name="Normal 13 5 3" xfId="6223"/>
    <cellStyle name="Normal 13 5 3 2" xfId="18854"/>
    <cellStyle name="Normal 13 5 3 2 2" xfId="54070"/>
    <cellStyle name="Normal 13 5 3 3" xfId="41473"/>
    <cellStyle name="Normal 13 5 3 4" xfId="31459"/>
    <cellStyle name="Normal 13 5 4" xfId="7682"/>
    <cellStyle name="Normal 13 5 4 2" xfId="20308"/>
    <cellStyle name="Normal 13 5 4 2 2" xfId="55524"/>
    <cellStyle name="Normal 13 5 4 3" xfId="42927"/>
    <cellStyle name="Normal 13 5 4 4" xfId="32913"/>
    <cellStyle name="Normal 13 5 5" xfId="9463"/>
    <cellStyle name="Normal 13 5 5 2" xfId="22084"/>
    <cellStyle name="Normal 13 5 5 2 2" xfId="57300"/>
    <cellStyle name="Normal 13 5 5 3" xfId="44703"/>
    <cellStyle name="Normal 13 5 5 4" xfId="34689"/>
    <cellStyle name="Normal 13 5 6" xfId="11257"/>
    <cellStyle name="Normal 13 5 6 2" xfId="23860"/>
    <cellStyle name="Normal 13 5 6 2 2" xfId="59076"/>
    <cellStyle name="Normal 13 5 6 3" xfId="46479"/>
    <cellStyle name="Normal 13 5 6 4" xfId="36465"/>
    <cellStyle name="Normal 13 5 7" xfId="15624"/>
    <cellStyle name="Normal 13 5 7 2" xfId="50840"/>
    <cellStyle name="Normal 13 5 7 3" xfId="28229"/>
    <cellStyle name="Normal 13 5 8" xfId="12715"/>
    <cellStyle name="Normal 13 5 8 2" xfId="47933"/>
    <cellStyle name="Normal 13 5 9" xfId="38243"/>
    <cellStyle name="Normal 13 6" xfId="2775"/>
    <cellStyle name="Normal 13 6 10" xfId="25170"/>
    <cellStyle name="Normal 13 6 11" xfId="60705"/>
    <cellStyle name="Normal 13 6 2" xfId="4601"/>
    <cellStyle name="Normal 13 6 2 2" xfId="17248"/>
    <cellStyle name="Normal 13 6 2 2 2" xfId="52464"/>
    <cellStyle name="Normal 13 6 2 2 3" xfId="29853"/>
    <cellStyle name="Normal 13 6 2 3" xfId="13694"/>
    <cellStyle name="Normal 13 6 2 3 2" xfId="48912"/>
    <cellStyle name="Normal 13 6 2 4" xfId="39867"/>
    <cellStyle name="Normal 13 6 2 5" xfId="26301"/>
    <cellStyle name="Normal 13 6 3" xfId="6071"/>
    <cellStyle name="Normal 13 6 3 2" xfId="18702"/>
    <cellStyle name="Normal 13 6 3 2 2" xfId="53918"/>
    <cellStyle name="Normal 13 6 3 3" xfId="41321"/>
    <cellStyle name="Normal 13 6 3 4" xfId="31307"/>
    <cellStyle name="Normal 13 6 4" xfId="7530"/>
    <cellStyle name="Normal 13 6 4 2" xfId="20156"/>
    <cellStyle name="Normal 13 6 4 2 2" xfId="55372"/>
    <cellStyle name="Normal 13 6 4 3" xfId="42775"/>
    <cellStyle name="Normal 13 6 4 4" xfId="32761"/>
    <cellStyle name="Normal 13 6 5" xfId="9311"/>
    <cellStyle name="Normal 13 6 5 2" xfId="21932"/>
    <cellStyle name="Normal 13 6 5 2 2" xfId="57148"/>
    <cellStyle name="Normal 13 6 5 3" xfId="44551"/>
    <cellStyle name="Normal 13 6 5 4" xfId="34537"/>
    <cellStyle name="Normal 13 6 6" xfId="11105"/>
    <cellStyle name="Normal 13 6 6 2" xfId="23708"/>
    <cellStyle name="Normal 13 6 6 2 2" xfId="58924"/>
    <cellStyle name="Normal 13 6 6 3" xfId="46327"/>
    <cellStyle name="Normal 13 6 6 4" xfId="36313"/>
    <cellStyle name="Normal 13 6 7" xfId="15472"/>
    <cellStyle name="Normal 13 6 7 2" xfId="50688"/>
    <cellStyle name="Normal 13 6 7 3" xfId="28077"/>
    <cellStyle name="Normal 13 6 8" xfId="12563"/>
    <cellStyle name="Normal 13 6 8 2" xfId="47781"/>
    <cellStyle name="Normal 13 6 9" xfId="38091"/>
    <cellStyle name="Normal 13 7" xfId="3291"/>
    <cellStyle name="Normal 13 7 10" xfId="26788"/>
    <cellStyle name="Normal 13 7 11" xfId="61192"/>
    <cellStyle name="Normal 13 7 2" xfId="5088"/>
    <cellStyle name="Normal 13 7 2 2" xfId="17735"/>
    <cellStyle name="Normal 13 7 2 2 2" xfId="52951"/>
    <cellStyle name="Normal 13 7 2 3" xfId="40354"/>
    <cellStyle name="Normal 13 7 2 4" xfId="30340"/>
    <cellStyle name="Normal 13 7 3" xfId="6558"/>
    <cellStyle name="Normal 13 7 3 2" xfId="19189"/>
    <cellStyle name="Normal 13 7 3 2 2" xfId="54405"/>
    <cellStyle name="Normal 13 7 3 3" xfId="41808"/>
    <cellStyle name="Normal 13 7 3 4" xfId="31794"/>
    <cellStyle name="Normal 13 7 4" xfId="8017"/>
    <cellStyle name="Normal 13 7 4 2" xfId="20643"/>
    <cellStyle name="Normal 13 7 4 2 2" xfId="55859"/>
    <cellStyle name="Normal 13 7 4 3" xfId="43262"/>
    <cellStyle name="Normal 13 7 4 4" xfId="33248"/>
    <cellStyle name="Normal 13 7 5" xfId="9798"/>
    <cellStyle name="Normal 13 7 5 2" xfId="22419"/>
    <cellStyle name="Normal 13 7 5 2 2" xfId="57635"/>
    <cellStyle name="Normal 13 7 5 3" xfId="45038"/>
    <cellStyle name="Normal 13 7 5 4" xfId="35024"/>
    <cellStyle name="Normal 13 7 6" xfId="11592"/>
    <cellStyle name="Normal 13 7 6 2" xfId="24195"/>
    <cellStyle name="Normal 13 7 6 2 2" xfId="59411"/>
    <cellStyle name="Normal 13 7 6 3" xfId="46814"/>
    <cellStyle name="Normal 13 7 6 4" xfId="36800"/>
    <cellStyle name="Normal 13 7 7" xfId="15959"/>
    <cellStyle name="Normal 13 7 7 2" xfId="51175"/>
    <cellStyle name="Normal 13 7 7 3" xfId="28564"/>
    <cellStyle name="Normal 13 7 8" xfId="14181"/>
    <cellStyle name="Normal 13 7 8 2" xfId="49399"/>
    <cellStyle name="Normal 13 7 9" xfId="38578"/>
    <cellStyle name="Normal 13 8" xfId="2445"/>
    <cellStyle name="Normal 13 8 10" xfId="25979"/>
    <cellStyle name="Normal 13 8 11" xfId="60383"/>
    <cellStyle name="Normal 13 8 2" xfId="4279"/>
    <cellStyle name="Normal 13 8 2 2" xfId="16926"/>
    <cellStyle name="Normal 13 8 2 2 2" xfId="52142"/>
    <cellStyle name="Normal 13 8 2 3" xfId="39545"/>
    <cellStyle name="Normal 13 8 2 4" xfId="29531"/>
    <cellStyle name="Normal 13 8 3" xfId="5749"/>
    <cellStyle name="Normal 13 8 3 2" xfId="18380"/>
    <cellStyle name="Normal 13 8 3 2 2" xfId="53596"/>
    <cellStyle name="Normal 13 8 3 3" xfId="40999"/>
    <cellStyle name="Normal 13 8 3 4" xfId="30985"/>
    <cellStyle name="Normal 13 8 4" xfId="7208"/>
    <cellStyle name="Normal 13 8 4 2" xfId="19834"/>
    <cellStyle name="Normal 13 8 4 2 2" xfId="55050"/>
    <cellStyle name="Normal 13 8 4 3" xfId="42453"/>
    <cellStyle name="Normal 13 8 4 4" xfId="32439"/>
    <cellStyle name="Normal 13 8 5" xfId="8989"/>
    <cellStyle name="Normal 13 8 5 2" xfId="21610"/>
    <cellStyle name="Normal 13 8 5 2 2" xfId="56826"/>
    <cellStyle name="Normal 13 8 5 3" xfId="44229"/>
    <cellStyle name="Normal 13 8 5 4" xfId="34215"/>
    <cellStyle name="Normal 13 8 6" xfId="10783"/>
    <cellStyle name="Normal 13 8 6 2" xfId="23386"/>
    <cellStyle name="Normal 13 8 6 2 2" xfId="58602"/>
    <cellStyle name="Normal 13 8 6 3" xfId="46005"/>
    <cellStyle name="Normal 13 8 6 4" xfId="35991"/>
    <cellStyle name="Normal 13 8 7" xfId="15150"/>
    <cellStyle name="Normal 13 8 7 2" xfId="50366"/>
    <cellStyle name="Normal 13 8 7 3" xfId="27755"/>
    <cellStyle name="Normal 13 8 8" xfId="13372"/>
    <cellStyle name="Normal 13 8 8 2" xfId="48590"/>
    <cellStyle name="Normal 13 8 9" xfId="37769"/>
    <cellStyle name="Normal 13 9" xfId="3615"/>
    <cellStyle name="Normal 13 9 2" xfId="8340"/>
    <cellStyle name="Normal 13 9 2 2" xfId="20966"/>
    <cellStyle name="Normal 13 9 2 2 2" xfId="56182"/>
    <cellStyle name="Normal 13 9 2 3" xfId="43585"/>
    <cellStyle name="Normal 13 9 2 4" xfId="33571"/>
    <cellStyle name="Normal 13 9 3" xfId="10121"/>
    <cellStyle name="Normal 13 9 3 2" xfId="22742"/>
    <cellStyle name="Normal 13 9 3 2 2" xfId="57958"/>
    <cellStyle name="Normal 13 9 3 3" xfId="45361"/>
    <cellStyle name="Normal 13 9 3 4" xfId="35347"/>
    <cellStyle name="Normal 13 9 4" xfId="11917"/>
    <cellStyle name="Normal 13 9 4 2" xfId="24518"/>
    <cellStyle name="Normal 13 9 4 2 2" xfId="59734"/>
    <cellStyle name="Normal 13 9 4 3" xfId="47137"/>
    <cellStyle name="Normal 13 9 4 4" xfId="37123"/>
    <cellStyle name="Normal 13 9 5" xfId="16282"/>
    <cellStyle name="Normal 13 9 5 2" xfId="51498"/>
    <cellStyle name="Normal 13 9 5 3" xfId="28887"/>
    <cellStyle name="Normal 13 9 6" xfId="14504"/>
    <cellStyle name="Normal 13 9 6 2" xfId="49722"/>
    <cellStyle name="Normal 13 9 7" xfId="38901"/>
    <cellStyle name="Normal 13 9 8" xfId="27111"/>
    <cellStyle name="Normal 13_District Target Attainment" xfId="1106"/>
    <cellStyle name="Normal 14" xfId="23"/>
    <cellStyle name="Normal 14 10" xfId="3941"/>
    <cellStyle name="Normal 14 10 2" xfId="16605"/>
    <cellStyle name="Normal 14 10 2 2" xfId="51821"/>
    <cellStyle name="Normal 14 10 2 3" xfId="29210"/>
    <cellStyle name="Normal 14 10 3" xfId="13051"/>
    <cellStyle name="Normal 14 10 3 2" xfId="48269"/>
    <cellStyle name="Normal 14 10 4" xfId="39224"/>
    <cellStyle name="Normal 14 10 5" xfId="25658"/>
    <cellStyle name="Normal 14 11" xfId="5427"/>
    <cellStyle name="Normal 14 11 2" xfId="18059"/>
    <cellStyle name="Normal 14 11 2 2" xfId="53275"/>
    <cellStyle name="Normal 14 11 3" xfId="40678"/>
    <cellStyle name="Normal 14 11 4" xfId="30664"/>
    <cellStyle name="Normal 14 12" xfId="6883"/>
    <cellStyle name="Normal 14 12 2" xfId="19513"/>
    <cellStyle name="Normal 14 12 2 2" xfId="54729"/>
    <cellStyle name="Normal 14 12 3" xfId="42132"/>
    <cellStyle name="Normal 14 12 4" xfId="32118"/>
    <cellStyle name="Normal 14 13" xfId="8665"/>
    <cellStyle name="Normal 14 13 2" xfId="21289"/>
    <cellStyle name="Normal 14 13 2 2" xfId="56505"/>
    <cellStyle name="Normal 14 13 3" xfId="43908"/>
    <cellStyle name="Normal 14 13 4" xfId="33894"/>
    <cellStyle name="Normal 14 14" xfId="10531"/>
    <cellStyle name="Normal 14 14 2" xfId="23142"/>
    <cellStyle name="Normal 14 14 2 2" xfId="58358"/>
    <cellStyle name="Normal 14 14 3" xfId="45761"/>
    <cellStyle name="Normal 14 14 4" xfId="35747"/>
    <cellStyle name="Normal 14 15" xfId="14827"/>
    <cellStyle name="Normal 14 15 2" xfId="50045"/>
    <cellStyle name="Normal 14 15 3" xfId="27434"/>
    <cellStyle name="Normal 14 16" xfId="12241"/>
    <cellStyle name="Normal 14 16 2" xfId="47460"/>
    <cellStyle name="Normal 14 17" xfId="37446"/>
    <cellStyle name="Normal 14 18" xfId="24848"/>
    <cellStyle name="Normal 14 19" xfId="60061"/>
    <cellStyle name="Normal 14 2" xfId="541"/>
    <cellStyle name="Normal 14 2 10" xfId="5457"/>
    <cellStyle name="Normal 14 2 10 2" xfId="18088"/>
    <cellStyle name="Normal 14 2 10 2 2" xfId="53304"/>
    <cellStyle name="Normal 14 2 10 3" xfId="40707"/>
    <cellStyle name="Normal 14 2 10 4" xfId="30693"/>
    <cellStyle name="Normal 14 2 11" xfId="6913"/>
    <cellStyle name="Normal 14 2 11 2" xfId="19542"/>
    <cellStyle name="Normal 14 2 11 2 2" xfId="54758"/>
    <cellStyle name="Normal 14 2 11 3" xfId="42161"/>
    <cellStyle name="Normal 14 2 11 4" xfId="32147"/>
    <cellStyle name="Normal 14 2 12" xfId="8695"/>
    <cellStyle name="Normal 14 2 12 2" xfId="21318"/>
    <cellStyle name="Normal 14 2 12 2 2" xfId="56534"/>
    <cellStyle name="Normal 14 2 12 3" xfId="43937"/>
    <cellStyle name="Normal 14 2 12 4" xfId="33923"/>
    <cellStyle name="Normal 14 2 13" xfId="10532"/>
    <cellStyle name="Normal 14 2 13 2" xfId="23143"/>
    <cellStyle name="Normal 14 2 13 2 2" xfId="58359"/>
    <cellStyle name="Normal 14 2 13 3" xfId="45762"/>
    <cellStyle name="Normal 14 2 13 4" xfId="35748"/>
    <cellStyle name="Normal 14 2 14" xfId="14857"/>
    <cellStyle name="Normal 14 2 14 2" xfId="50074"/>
    <cellStyle name="Normal 14 2 14 3" xfId="27463"/>
    <cellStyle name="Normal 14 2 15" xfId="12271"/>
    <cellStyle name="Normal 14 2 15 2" xfId="47489"/>
    <cellStyle name="Normal 14 2 16" xfId="37476"/>
    <cellStyle name="Normal 14 2 17" xfId="24878"/>
    <cellStyle name="Normal 14 2 18" xfId="60091"/>
    <cellStyle name="Normal 14 2 2" xfId="1745"/>
    <cellStyle name="Normal 14 2 2 10" xfId="6987"/>
    <cellStyle name="Normal 14 2 2 10 2" xfId="19614"/>
    <cellStyle name="Normal 14 2 2 10 2 2" xfId="54830"/>
    <cellStyle name="Normal 14 2 2 10 3" xfId="42233"/>
    <cellStyle name="Normal 14 2 2 10 4" xfId="32219"/>
    <cellStyle name="Normal 14 2 2 11" xfId="8768"/>
    <cellStyle name="Normal 14 2 2 11 2" xfId="21390"/>
    <cellStyle name="Normal 14 2 2 11 2 2" xfId="56606"/>
    <cellStyle name="Normal 14 2 2 11 3" xfId="44009"/>
    <cellStyle name="Normal 14 2 2 11 4" xfId="33995"/>
    <cellStyle name="Normal 14 2 2 12" xfId="10533"/>
    <cellStyle name="Normal 14 2 2 12 2" xfId="23144"/>
    <cellStyle name="Normal 14 2 2 12 2 2" xfId="58360"/>
    <cellStyle name="Normal 14 2 2 12 3" xfId="45763"/>
    <cellStyle name="Normal 14 2 2 12 4" xfId="35749"/>
    <cellStyle name="Normal 14 2 2 13" xfId="14929"/>
    <cellStyle name="Normal 14 2 2 13 2" xfId="50146"/>
    <cellStyle name="Normal 14 2 2 13 3" xfId="27535"/>
    <cellStyle name="Normal 14 2 2 14" xfId="12343"/>
    <cellStyle name="Normal 14 2 2 14 2" xfId="47561"/>
    <cellStyle name="Normal 14 2 2 15" xfId="37548"/>
    <cellStyle name="Normal 14 2 2 16" xfId="24950"/>
    <cellStyle name="Normal 14 2 2 17" xfId="60163"/>
    <cellStyle name="Normal 14 2 2 2" xfId="2373"/>
    <cellStyle name="Normal 14 2 2 2 10" xfId="10534"/>
    <cellStyle name="Normal 14 2 2 2 10 2" xfId="23145"/>
    <cellStyle name="Normal 14 2 2 2 10 2 2" xfId="58361"/>
    <cellStyle name="Normal 14 2 2 2 10 3" xfId="45764"/>
    <cellStyle name="Normal 14 2 2 2 10 4" xfId="35750"/>
    <cellStyle name="Normal 14 2 2 2 11" xfId="15084"/>
    <cellStyle name="Normal 14 2 2 2 11 2" xfId="50300"/>
    <cellStyle name="Normal 14 2 2 2 11 3" xfId="27689"/>
    <cellStyle name="Normal 14 2 2 2 12" xfId="12497"/>
    <cellStyle name="Normal 14 2 2 2 12 2" xfId="47715"/>
    <cellStyle name="Normal 14 2 2 2 13" xfId="37703"/>
    <cellStyle name="Normal 14 2 2 2 14" xfId="25104"/>
    <cellStyle name="Normal 14 2 2 2 15" xfId="60317"/>
    <cellStyle name="Normal 14 2 2 2 2" xfId="3219"/>
    <cellStyle name="Normal 14 2 2 2 2 10" xfId="25588"/>
    <cellStyle name="Normal 14 2 2 2 2 11" xfId="61123"/>
    <cellStyle name="Normal 14 2 2 2 2 2" xfId="5019"/>
    <cellStyle name="Normal 14 2 2 2 2 2 2" xfId="17666"/>
    <cellStyle name="Normal 14 2 2 2 2 2 2 2" xfId="52882"/>
    <cellStyle name="Normal 14 2 2 2 2 2 2 3" xfId="30271"/>
    <cellStyle name="Normal 14 2 2 2 2 2 3" xfId="14112"/>
    <cellStyle name="Normal 14 2 2 2 2 2 3 2" xfId="49330"/>
    <cellStyle name="Normal 14 2 2 2 2 2 4" xfId="40285"/>
    <cellStyle name="Normal 14 2 2 2 2 2 5" xfId="26719"/>
    <cellStyle name="Normal 14 2 2 2 2 3" xfId="6489"/>
    <cellStyle name="Normal 14 2 2 2 2 3 2" xfId="19120"/>
    <cellStyle name="Normal 14 2 2 2 2 3 2 2" xfId="54336"/>
    <cellStyle name="Normal 14 2 2 2 2 3 3" xfId="41739"/>
    <cellStyle name="Normal 14 2 2 2 2 3 4" xfId="31725"/>
    <cellStyle name="Normal 14 2 2 2 2 4" xfId="7948"/>
    <cellStyle name="Normal 14 2 2 2 2 4 2" xfId="20574"/>
    <cellStyle name="Normal 14 2 2 2 2 4 2 2" xfId="55790"/>
    <cellStyle name="Normal 14 2 2 2 2 4 3" xfId="43193"/>
    <cellStyle name="Normal 14 2 2 2 2 4 4" xfId="33179"/>
    <cellStyle name="Normal 14 2 2 2 2 5" xfId="9729"/>
    <cellStyle name="Normal 14 2 2 2 2 5 2" xfId="22350"/>
    <cellStyle name="Normal 14 2 2 2 2 5 2 2" xfId="57566"/>
    <cellStyle name="Normal 14 2 2 2 2 5 3" xfId="44969"/>
    <cellStyle name="Normal 14 2 2 2 2 5 4" xfId="34955"/>
    <cellStyle name="Normal 14 2 2 2 2 6" xfId="11523"/>
    <cellStyle name="Normal 14 2 2 2 2 6 2" xfId="24126"/>
    <cellStyle name="Normal 14 2 2 2 2 6 2 2" xfId="59342"/>
    <cellStyle name="Normal 14 2 2 2 2 6 3" xfId="46745"/>
    <cellStyle name="Normal 14 2 2 2 2 6 4" xfId="36731"/>
    <cellStyle name="Normal 14 2 2 2 2 7" xfId="15890"/>
    <cellStyle name="Normal 14 2 2 2 2 7 2" xfId="51106"/>
    <cellStyle name="Normal 14 2 2 2 2 7 3" xfId="28495"/>
    <cellStyle name="Normal 14 2 2 2 2 8" xfId="12981"/>
    <cellStyle name="Normal 14 2 2 2 2 8 2" xfId="48199"/>
    <cellStyle name="Normal 14 2 2 2 2 9" xfId="38509"/>
    <cellStyle name="Normal 14 2 2 2 3" xfId="3548"/>
    <cellStyle name="Normal 14 2 2 2 3 10" xfId="27044"/>
    <cellStyle name="Normal 14 2 2 2 3 11" xfId="61448"/>
    <cellStyle name="Normal 14 2 2 2 3 2" xfId="5344"/>
    <cellStyle name="Normal 14 2 2 2 3 2 2" xfId="17991"/>
    <cellStyle name="Normal 14 2 2 2 3 2 2 2" xfId="53207"/>
    <cellStyle name="Normal 14 2 2 2 3 2 3" xfId="40610"/>
    <cellStyle name="Normal 14 2 2 2 3 2 4" xfId="30596"/>
    <cellStyle name="Normal 14 2 2 2 3 3" xfId="6814"/>
    <cellStyle name="Normal 14 2 2 2 3 3 2" xfId="19445"/>
    <cellStyle name="Normal 14 2 2 2 3 3 2 2" xfId="54661"/>
    <cellStyle name="Normal 14 2 2 2 3 3 3" xfId="42064"/>
    <cellStyle name="Normal 14 2 2 2 3 3 4" xfId="32050"/>
    <cellStyle name="Normal 14 2 2 2 3 4" xfId="8273"/>
    <cellStyle name="Normal 14 2 2 2 3 4 2" xfId="20899"/>
    <cellStyle name="Normal 14 2 2 2 3 4 2 2" xfId="56115"/>
    <cellStyle name="Normal 14 2 2 2 3 4 3" xfId="43518"/>
    <cellStyle name="Normal 14 2 2 2 3 4 4" xfId="33504"/>
    <cellStyle name="Normal 14 2 2 2 3 5" xfId="10054"/>
    <cellStyle name="Normal 14 2 2 2 3 5 2" xfId="22675"/>
    <cellStyle name="Normal 14 2 2 2 3 5 2 2" xfId="57891"/>
    <cellStyle name="Normal 14 2 2 2 3 5 3" xfId="45294"/>
    <cellStyle name="Normal 14 2 2 2 3 5 4" xfId="35280"/>
    <cellStyle name="Normal 14 2 2 2 3 6" xfId="11848"/>
    <cellStyle name="Normal 14 2 2 2 3 6 2" xfId="24451"/>
    <cellStyle name="Normal 14 2 2 2 3 6 2 2" xfId="59667"/>
    <cellStyle name="Normal 14 2 2 2 3 6 3" xfId="47070"/>
    <cellStyle name="Normal 14 2 2 2 3 6 4" xfId="37056"/>
    <cellStyle name="Normal 14 2 2 2 3 7" xfId="16215"/>
    <cellStyle name="Normal 14 2 2 2 3 7 2" xfId="51431"/>
    <cellStyle name="Normal 14 2 2 2 3 7 3" xfId="28820"/>
    <cellStyle name="Normal 14 2 2 2 3 8" xfId="14437"/>
    <cellStyle name="Normal 14 2 2 2 3 8 2" xfId="49655"/>
    <cellStyle name="Normal 14 2 2 2 3 9" xfId="38834"/>
    <cellStyle name="Normal 14 2 2 2 4" xfId="2709"/>
    <cellStyle name="Normal 14 2 2 2 4 10" xfId="26235"/>
    <cellStyle name="Normal 14 2 2 2 4 11" xfId="60639"/>
    <cellStyle name="Normal 14 2 2 2 4 2" xfId="4535"/>
    <cellStyle name="Normal 14 2 2 2 4 2 2" xfId="17182"/>
    <cellStyle name="Normal 14 2 2 2 4 2 2 2" xfId="52398"/>
    <cellStyle name="Normal 14 2 2 2 4 2 3" xfId="39801"/>
    <cellStyle name="Normal 14 2 2 2 4 2 4" xfId="29787"/>
    <cellStyle name="Normal 14 2 2 2 4 3" xfId="6005"/>
    <cellStyle name="Normal 14 2 2 2 4 3 2" xfId="18636"/>
    <cellStyle name="Normal 14 2 2 2 4 3 2 2" xfId="53852"/>
    <cellStyle name="Normal 14 2 2 2 4 3 3" xfId="41255"/>
    <cellStyle name="Normal 14 2 2 2 4 3 4" xfId="31241"/>
    <cellStyle name="Normal 14 2 2 2 4 4" xfId="7464"/>
    <cellStyle name="Normal 14 2 2 2 4 4 2" xfId="20090"/>
    <cellStyle name="Normal 14 2 2 2 4 4 2 2" xfId="55306"/>
    <cellStyle name="Normal 14 2 2 2 4 4 3" xfId="42709"/>
    <cellStyle name="Normal 14 2 2 2 4 4 4" xfId="32695"/>
    <cellStyle name="Normal 14 2 2 2 4 5" xfId="9245"/>
    <cellStyle name="Normal 14 2 2 2 4 5 2" xfId="21866"/>
    <cellStyle name="Normal 14 2 2 2 4 5 2 2" xfId="57082"/>
    <cellStyle name="Normal 14 2 2 2 4 5 3" xfId="44485"/>
    <cellStyle name="Normal 14 2 2 2 4 5 4" xfId="34471"/>
    <cellStyle name="Normal 14 2 2 2 4 6" xfId="11039"/>
    <cellStyle name="Normal 14 2 2 2 4 6 2" xfId="23642"/>
    <cellStyle name="Normal 14 2 2 2 4 6 2 2" xfId="58858"/>
    <cellStyle name="Normal 14 2 2 2 4 6 3" xfId="46261"/>
    <cellStyle name="Normal 14 2 2 2 4 6 4" xfId="36247"/>
    <cellStyle name="Normal 14 2 2 2 4 7" xfId="15406"/>
    <cellStyle name="Normal 14 2 2 2 4 7 2" xfId="50622"/>
    <cellStyle name="Normal 14 2 2 2 4 7 3" xfId="28011"/>
    <cellStyle name="Normal 14 2 2 2 4 8" xfId="13628"/>
    <cellStyle name="Normal 14 2 2 2 4 8 2" xfId="48846"/>
    <cellStyle name="Normal 14 2 2 2 4 9" xfId="38025"/>
    <cellStyle name="Normal 14 2 2 2 5" xfId="3873"/>
    <cellStyle name="Normal 14 2 2 2 5 2" xfId="8596"/>
    <cellStyle name="Normal 14 2 2 2 5 2 2" xfId="21222"/>
    <cellStyle name="Normal 14 2 2 2 5 2 2 2" xfId="56438"/>
    <cellStyle name="Normal 14 2 2 2 5 2 3" xfId="43841"/>
    <cellStyle name="Normal 14 2 2 2 5 2 4" xfId="33827"/>
    <cellStyle name="Normal 14 2 2 2 5 3" xfId="10377"/>
    <cellStyle name="Normal 14 2 2 2 5 3 2" xfId="22998"/>
    <cellStyle name="Normal 14 2 2 2 5 3 2 2" xfId="58214"/>
    <cellStyle name="Normal 14 2 2 2 5 3 3" xfId="45617"/>
    <cellStyle name="Normal 14 2 2 2 5 3 4" xfId="35603"/>
    <cellStyle name="Normal 14 2 2 2 5 4" xfId="12173"/>
    <cellStyle name="Normal 14 2 2 2 5 4 2" xfId="24774"/>
    <cellStyle name="Normal 14 2 2 2 5 4 2 2" xfId="59990"/>
    <cellStyle name="Normal 14 2 2 2 5 4 3" xfId="47393"/>
    <cellStyle name="Normal 14 2 2 2 5 4 4" xfId="37379"/>
    <cellStyle name="Normal 14 2 2 2 5 5" xfId="16538"/>
    <cellStyle name="Normal 14 2 2 2 5 5 2" xfId="51754"/>
    <cellStyle name="Normal 14 2 2 2 5 5 3" xfId="29143"/>
    <cellStyle name="Normal 14 2 2 2 5 6" xfId="14760"/>
    <cellStyle name="Normal 14 2 2 2 5 6 2" xfId="49978"/>
    <cellStyle name="Normal 14 2 2 2 5 7" xfId="39157"/>
    <cellStyle name="Normal 14 2 2 2 5 8" xfId="27367"/>
    <cellStyle name="Normal 14 2 2 2 6" xfId="4213"/>
    <cellStyle name="Normal 14 2 2 2 6 2" xfId="16860"/>
    <cellStyle name="Normal 14 2 2 2 6 2 2" xfId="52076"/>
    <cellStyle name="Normal 14 2 2 2 6 2 3" xfId="29465"/>
    <cellStyle name="Normal 14 2 2 2 6 3" xfId="13306"/>
    <cellStyle name="Normal 14 2 2 2 6 3 2" xfId="48524"/>
    <cellStyle name="Normal 14 2 2 2 6 4" xfId="39479"/>
    <cellStyle name="Normal 14 2 2 2 6 5" xfId="25913"/>
    <cellStyle name="Normal 14 2 2 2 7" xfId="5683"/>
    <cellStyle name="Normal 14 2 2 2 7 2" xfId="18314"/>
    <cellStyle name="Normal 14 2 2 2 7 2 2" xfId="53530"/>
    <cellStyle name="Normal 14 2 2 2 7 3" xfId="40933"/>
    <cellStyle name="Normal 14 2 2 2 7 4" xfId="30919"/>
    <cellStyle name="Normal 14 2 2 2 8" xfId="7142"/>
    <cellStyle name="Normal 14 2 2 2 8 2" xfId="19768"/>
    <cellStyle name="Normal 14 2 2 2 8 2 2" xfId="54984"/>
    <cellStyle name="Normal 14 2 2 2 8 3" xfId="42387"/>
    <cellStyle name="Normal 14 2 2 2 8 4" xfId="32373"/>
    <cellStyle name="Normal 14 2 2 2 9" xfId="8923"/>
    <cellStyle name="Normal 14 2 2 2 9 2" xfId="21544"/>
    <cellStyle name="Normal 14 2 2 2 9 2 2" xfId="56760"/>
    <cellStyle name="Normal 14 2 2 2 9 3" xfId="44163"/>
    <cellStyle name="Normal 14 2 2 2 9 4" xfId="34149"/>
    <cellStyle name="Normal 14 2 2 3" xfId="3059"/>
    <cellStyle name="Normal 14 2 2 3 10" xfId="25431"/>
    <cellStyle name="Normal 14 2 2 3 11" xfId="60966"/>
    <cellStyle name="Normal 14 2 2 3 2" xfId="4862"/>
    <cellStyle name="Normal 14 2 2 3 2 2" xfId="17509"/>
    <cellStyle name="Normal 14 2 2 3 2 2 2" xfId="52725"/>
    <cellStyle name="Normal 14 2 2 3 2 2 3" xfId="30114"/>
    <cellStyle name="Normal 14 2 2 3 2 3" xfId="13955"/>
    <cellStyle name="Normal 14 2 2 3 2 3 2" xfId="49173"/>
    <cellStyle name="Normal 14 2 2 3 2 4" xfId="40128"/>
    <cellStyle name="Normal 14 2 2 3 2 5" xfId="26562"/>
    <cellStyle name="Normal 14 2 2 3 3" xfId="6332"/>
    <cellStyle name="Normal 14 2 2 3 3 2" xfId="18963"/>
    <cellStyle name="Normal 14 2 2 3 3 2 2" xfId="54179"/>
    <cellStyle name="Normal 14 2 2 3 3 3" xfId="41582"/>
    <cellStyle name="Normal 14 2 2 3 3 4" xfId="31568"/>
    <cellStyle name="Normal 14 2 2 3 4" xfId="7791"/>
    <cellStyle name="Normal 14 2 2 3 4 2" xfId="20417"/>
    <cellStyle name="Normal 14 2 2 3 4 2 2" xfId="55633"/>
    <cellStyle name="Normal 14 2 2 3 4 3" xfId="43036"/>
    <cellStyle name="Normal 14 2 2 3 4 4" xfId="33022"/>
    <cellStyle name="Normal 14 2 2 3 5" xfId="9572"/>
    <cellStyle name="Normal 14 2 2 3 5 2" xfId="22193"/>
    <cellStyle name="Normal 14 2 2 3 5 2 2" xfId="57409"/>
    <cellStyle name="Normal 14 2 2 3 5 3" xfId="44812"/>
    <cellStyle name="Normal 14 2 2 3 5 4" xfId="34798"/>
    <cellStyle name="Normal 14 2 2 3 6" xfId="11366"/>
    <cellStyle name="Normal 14 2 2 3 6 2" xfId="23969"/>
    <cellStyle name="Normal 14 2 2 3 6 2 2" xfId="59185"/>
    <cellStyle name="Normal 14 2 2 3 6 3" xfId="46588"/>
    <cellStyle name="Normal 14 2 2 3 6 4" xfId="36574"/>
    <cellStyle name="Normal 14 2 2 3 7" xfId="15733"/>
    <cellStyle name="Normal 14 2 2 3 7 2" xfId="50949"/>
    <cellStyle name="Normal 14 2 2 3 7 3" xfId="28338"/>
    <cellStyle name="Normal 14 2 2 3 8" xfId="12824"/>
    <cellStyle name="Normal 14 2 2 3 8 2" xfId="48042"/>
    <cellStyle name="Normal 14 2 2 3 9" xfId="38352"/>
    <cellStyle name="Normal 14 2 2 4" xfId="2885"/>
    <cellStyle name="Normal 14 2 2 4 10" xfId="25272"/>
    <cellStyle name="Normal 14 2 2 4 11" xfId="60807"/>
    <cellStyle name="Normal 14 2 2 4 2" xfId="4703"/>
    <cellStyle name="Normal 14 2 2 4 2 2" xfId="17350"/>
    <cellStyle name="Normal 14 2 2 4 2 2 2" xfId="52566"/>
    <cellStyle name="Normal 14 2 2 4 2 2 3" xfId="29955"/>
    <cellStyle name="Normal 14 2 2 4 2 3" xfId="13796"/>
    <cellStyle name="Normal 14 2 2 4 2 3 2" xfId="49014"/>
    <cellStyle name="Normal 14 2 2 4 2 4" xfId="39969"/>
    <cellStyle name="Normal 14 2 2 4 2 5" xfId="26403"/>
    <cellStyle name="Normal 14 2 2 4 3" xfId="6173"/>
    <cellStyle name="Normal 14 2 2 4 3 2" xfId="18804"/>
    <cellStyle name="Normal 14 2 2 4 3 2 2" xfId="54020"/>
    <cellStyle name="Normal 14 2 2 4 3 3" xfId="41423"/>
    <cellStyle name="Normal 14 2 2 4 3 4" xfId="31409"/>
    <cellStyle name="Normal 14 2 2 4 4" xfId="7632"/>
    <cellStyle name="Normal 14 2 2 4 4 2" xfId="20258"/>
    <cellStyle name="Normal 14 2 2 4 4 2 2" xfId="55474"/>
    <cellStyle name="Normal 14 2 2 4 4 3" xfId="42877"/>
    <cellStyle name="Normal 14 2 2 4 4 4" xfId="32863"/>
    <cellStyle name="Normal 14 2 2 4 5" xfId="9413"/>
    <cellStyle name="Normal 14 2 2 4 5 2" xfId="22034"/>
    <cellStyle name="Normal 14 2 2 4 5 2 2" xfId="57250"/>
    <cellStyle name="Normal 14 2 2 4 5 3" xfId="44653"/>
    <cellStyle name="Normal 14 2 2 4 5 4" xfId="34639"/>
    <cellStyle name="Normal 14 2 2 4 6" xfId="11207"/>
    <cellStyle name="Normal 14 2 2 4 6 2" xfId="23810"/>
    <cellStyle name="Normal 14 2 2 4 6 2 2" xfId="59026"/>
    <cellStyle name="Normal 14 2 2 4 6 3" xfId="46429"/>
    <cellStyle name="Normal 14 2 2 4 6 4" xfId="36415"/>
    <cellStyle name="Normal 14 2 2 4 7" xfId="15574"/>
    <cellStyle name="Normal 14 2 2 4 7 2" xfId="50790"/>
    <cellStyle name="Normal 14 2 2 4 7 3" xfId="28179"/>
    <cellStyle name="Normal 14 2 2 4 8" xfId="12665"/>
    <cellStyle name="Normal 14 2 2 4 8 2" xfId="47883"/>
    <cellStyle name="Normal 14 2 2 4 9" xfId="38193"/>
    <cellStyle name="Normal 14 2 2 5" xfId="3394"/>
    <cellStyle name="Normal 14 2 2 5 10" xfId="26890"/>
    <cellStyle name="Normal 14 2 2 5 11" xfId="61294"/>
    <cellStyle name="Normal 14 2 2 5 2" xfId="5190"/>
    <cellStyle name="Normal 14 2 2 5 2 2" xfId="17837"/>
    <cellStyle name="Normal 14 2 2 5 2 2 2" xfId="53053"/>
    <cellStyle name="Normal 14 2 2 5 2 3" xfId="40456"/>
    <cellStyle name="Normal 14 2 2 5 2 4" xfId="30442"/>
    <cellStyle name="Normal 14 2 2 5 3" xfId="6660"/>
    <cellStyle name="Normal 14 2 2 5 3 2" xfId="19291"/>
    <cellStyle name="Normal 14 2 2 5 3 2 2" xfId="54507"/>
    <cellStyle name="Normal 14 2 2 5 3 3" xfId="41910"/>
    <cellStyle name="Normal 14 2 2 5 3 4" xfId="31896"/>
    <cellStyle name="Normal 14 2 2 5 4" xfId="8119"/>
    <cellStyle name="Normal 14 2 2 5 4 2" xfId="20745"/>
    <cellStyle name="Normal 14 2 2 5 4 2 2" xfId="55961"/>
    <cellStyle name="Normal 14 2 2 5 4 3" xfId="43364"/>
    <cellStyle name="Normal 14 2 2 5 4 4" xfId="33350"/>
    <cellStyle name="Normal 14 2 2 5 5" xfId="9900"/>
    <cellStyle name="Normal 14 2 2 5 5 2" xfId="22521"/>
    <cellStyle name="Normal 14 2 2 5 5 2 2" xfId="57737"/>
    <cellStyle name="Normal 14 2 2 5 5 3" xfId="45140"/>
    <cellStyle name="Normal 14 2 2 5 5 4" xfId="35126"/>
    <cellStyle name="Normal 14 2 2 5 6" xfId="11694"/>
    <cellStyle name="Normal 14 2 2 5 6 2" xfId="24297"/>
    <cellStyle name="Normal 14 2 2 5 6 2 2" xfId="59513"/>
    <cellStyle name="Normal 14 2 2 5 6 3" xfId="46916"/>
    <cellStyle name="Normal 14 2 2 5 6 4" xfId="36902"/>
    <cellStyle name="Normal 14 2 2 5 7" xfId="16061"/>
    <cellStyle name="Normal 14 2 2 5 7 2" xfId="51277"/>
    <cellStyle name="Normal 14 2 2 5 7 3" xfId="28666"/>
    <cellStyle name="Normal 14 2 2 5 8" xfId="14283"/>
    <cellStyle name="Normal 14 2 2 5 8 2" xfId="49501"/>
    <cellStyle name="Normal 14 2 2 5 9" xfId="38680"/>
    <cellStyle name="Normal 14 2 2 6" xfId="2554"/>
    <cellStyle name="Normal 14 2 2 6 10" xfId="26081"/>
    <cellStyle name="Normal 14 2 2 6 11" xfId="60485"/>
    <cellStyle name="Normal 14 2 2 6 2" xfId="4381"/>
    <cellStyle name="Normal 14 2 2 6 2 2" xfId="17028"/>
    <cellStyle name="Normal 14 2 2 6 2 2 2" xfId="52244"/>
    <cellStyle name="Normal 14 2 2 6 2 3" xfId="39647"/>
    <cellStyle name="Normal 14 2 2 6 2 4" xfId="29633"/>
    <cellStyle name="Normal 14 2 2 6 3" xfId="5851"/>
    <cellStyle name="Normal 14 2 2 6 3 2" xfId="18482"/>
    <cellStyle name="Normal 14 2 2 6 3 2 2" xfId="53698"/>
    <cellStyle name="Normal 14 2 2 6 3 3" xfId="41101"/>
    <cellStyle name="Normal 14 2 2 6 3 4" xfId="31087"/>
    <cellStyle name="Normal 14 2 2 6 4" xfId="7310"/>
    <cellStyle name="Normal 14 2 2 6 4 2" xfId="19936"/>
    <cellStyle name="Normal 14 2 2 6 4 2 2" xfId="55152"/>
    <cellStyle name="Normal 14 2 2 6 4 3" xfId="42555"/>
    <cellStyle name="Normal 14 2 2 6 4 4" xfId="32541"/>
    <cellStyle name="Normal 14 2 2 6 5" xfId="9091"/>
    <cellStyle name="Normal 14 2 2 6 5 2" xfId="21712"/>
    <cellStyle name="Normal 14 2 2 6 5 2 2" xfId="56928"/>
    <cellStyle name="Normal 14 2 2 6 5 3" xfId="44331"/>
    <cellStyle name="Normal 14 2 2 6 5 4" xfId="34317"/>
    <cellStyle name="Normal 14 2 2 6 6" xfId="10885"/>
    <cellStyle name="Normal 14 2 2 6 6 2" xfId="23488"/>
    <cellStyle name="Normal 14 2 2 6 6 2 2" xfId="58704"/>
    <cellStyle name="Normal 14 2 2 6 6 3" xfId="46107"/>
    <cellStyle name="Normal 14 2 2 6 6 4" xfId="36093"/>
    <cellStyle name="Normal 14 2 2 6 7" xfId="15252"/>
    <cellStyle name="Normal 14 2 2 6 7 2" xfId="50468"/>
    <cellStyle name="Normal 14 2 2 6 7 3" xfId="27857"/>
    <cellStyle name="Normal 14 2 2 6 8" xfId="13474"/>
    <cellStyle name="Normal 14 2 2 6 8 2" xfId="48692"/>
    <cellStyle name="Normal 14 2 2 6 9" xfId="37871"/>
    <cellStyle name="Normal 14 2 2 7" xfId="3718"/>
    <cellStyle name="Normal 14 2 2 7 2" xfId="8442"/>
    <cellStyle name="Normal 14 2 2 7 2 2" xfId="21068"/>
    <cellStyle name="Normal 14 2 2 7 2 2 2" xfId="56284"/>
    <cellStyle name="Normal 14 2 2 7 2 3" xfId="43687"/>
    <cellStyle name="Normal 14 2 2 7 2 4" xfId="33673"/>
    <cellStyle name="Normal 14 2 2 7 3" xfId="10223"/>
    <cellStyle name="Normal 14 2 2 7 3 2" xfId="22844"/>
    <cellStyle name="Normal 14 2 2 7 3 2 2" xfId="58060"/>
    <cellStyle name="Normal 14 2 2 7 3 3" xfId="45463"/>
    <cellStyle name="Normal 14 2 2 7 3 4" xfId="35449"/>
    <cellStyle name="Normal 14 2 2 7 4" xfId="12019"/>
    <cellStyle name="Normal 14 2 2 7 4 2" xfId="24620"/>
    <cellStyle name="Normal 14 2 2 7 4 2 2" xfId="59836"/>
    <cellStyle name="Normal 14 2 2 7 4 3" xfId="47239"/>
    <cellStyle name="Normal 14 2 2 7 4 4" xfId="37225"/>
    <cellStyle name="Normal 14 2 2 7 5" xfId="16384"/>
    <cellStyle name="Normal 14 2 2 7 5 2" xfId="51600"/>
    <cellStyle name="Normal 14 2 2 7 5 3" xfId="28989"/>
    <cellStyle name="Normal 14 2 2 7 6" xfId="14606"/>
    <cellStyle name="Normal 14 2 2 7 6 2" xfId="49824"/>
    <cellStyle name="Normal 14 2 2 7 7" xfId="39003"/>
    <cellStyle name="Normal 14 2 2 7 8" xfId="27213"/>
    <cellStyle name="Normal 14 2 2 8" xfId="4056"/>
    <cellStyle name="Normal 14 2 2 8 2" xfId="16706"/>
    <cellStyle name="Normal 14 2 2 8 2 2" xfId="51922"/>
    <cellStyle name="Normal 14 2 2 8 2 3" xfId="29311"/>
    <cellStyle name="Normal 14 2 2 8 3" xfId="13152"/>
    <cellStyle name="Normal 14 2 2 8 3 2" xfId="48370"/>
    <cellStyle name="Normal 14 2 2 8 4" xfId="39325"/>
    <cellStyle name="Normal 14 2 2 8 5" xfId="25759"/>
    <cellStyle name="Normal 14 2 2 9" xfId="5529"/>
    <cellStyle name="Normal 14 2 2 9 2" xfId="18160"/>
    <cellStyle name="Normal 14 2 2 9 2 2" xfId="53376"/>
    <cellStyle name="Normal 14 2 2 9 3" xfId="40779"/>
    <cellStyle name="Normal 14 2 2 9 4" xfId="30765"/>
    <cellStyle name="Normal 14 2 3" xfId="2294"/>
    <cellStyle name="Normal 14 2 3 10" xfId="10535"/>
    <cellStyle name="Normal 14 2 3 10 2" xfId="23146"/>
    <cellStyle name="Normal 14 2 3 10 2 2" xfId="58362"/>
    <cellStyle name="Normal 14 2 3 10 3" xfId="45765"/>
    <cellStyle name="Normal 14 2 3 10 4" xfId="35751"/>
    <cellStyle name="Normal 14 2 3 11" xfId="15010"/>
    <cellStyle name="Normal 14 2 3 11 2" xfId="50226"/>
    <cellStyle name="Normal 14 2 3 11 3" xfId="27615"/>
    <cellStyle name="Normal 14 2 3 12" xfId="12423"/>
    <cellStyle name="Normal 14 2 3 12 2" xfId="47641"/>
    <cellStyle name="Normal 14 2 3 13" xfId="37629"/>
    <cellStyle name="Normal 14 2 3 14" xfId="25030"/>
    <cellStyle name="Normal 14 2 3 15" xfId="60243"/>
    <cellStyle name="Normal 14 2 3 2" xfId="3145"/>
    <cellStyle name="Normal 14 2 3 2 10" xfId="25514"/>
    <cellStyle name="Normal 14 2 3 2 11" xfId="61049"/>
    <cellStyle name="Normal 14 2 3 2 2" xfId="4945"/>
    <cellStyle name="Normal 14 2 3 2 2 2" xfId="17592"/>
    <cellStyle name="Normal 14 2 3 2 2 2 2" xfId="52808"/>
    <cellStyle name="Normal 14 2 3 2 2 2 3" xfId="30197"/>
    <cellStyle name="Normal 14 2 3 2 2 3" xfId="14038"/>
    <cellStyle name="Normal 14 2 3 2 2 3 2" xfId="49256"/>
    <cellStyle name="Normal 14 2 3 2 2 4" xfId="40211"/>
    <cellStyle name="Normal 14 2 3 2 2 5" xfId="26645"/>
    <cellStyle name="Normal 14 2 3 2 3" xfId="6415"/>
    <cellStyle name="Normal 14 2 3 2 3 2" xfId="19046"/>
    <cellStyle name="Normal 14 2 3 2 3 2 2" xfId="54262"/>
    <cellStyle name="Normal 14 2 3 2 3 3" xfId="41665"/>
    <cellStyle name="Normal 14 2 3 2 3 4" xfId="31651"/>
    <cellStyle name="Normal 14 2 3 2 4" xfId="7874"/>
    <cellStyle name="Normal 14 2 3 2 4 2" xfId="20500"/>
    <cellStyle name="Normal 14 2 3 2 4 2 2" xfId="55716"/>
    <cellStyle name="Normal 14 2 3 2 4 3" xfId="43119"/>
    <cellStyle name="Normal 14 2 3 2 4 4" xfId="33105"/>
    <cellStyle name="Normal 14 2 3 2 5" xfId="9655"/>
    <cellStyle name="Normal 14 2 3 2 5 2" xfId="22276"/>
    <cellStyle name="Normal 14 2 3 2 5 2 2" xfId="57492"/>
    <cellStyle name="Normal 14 2 3 2 5 3" xfId="44895"/>
    <cellStyle name="Normal 14 2 3 2 5 4" xfId="34881"/>
    <cellStyle name="Normal 14 2 3 2 6" xfId="11449"/>
    <cellStyle name="Normal 14 2 3 2 6 2" xfId="24052"/>
    <cellStyle name="Normal 14 2 3 2 6 2 2" xfId="59268"/>
    <cellStyle name="Normal 14 2 3 2 6 3" xfId="46671"/>
    <cellStyle name="Normal 14 2 3 2 6 4" xfId="36657"/>
    <cellStyle name="Normal 14 2 3 2 7" xfId="15816"/>
    <cellStyle name="Normal 14 2 3 2 7 2" xfId="51032"/>
    <cellStyle name="Normal 14 2 3 2 7 3" xfId="28421"/>
    <cellStyle name="Normal 14 2 3 2 8" xfId="12907"/>
    <cellStyle name="Normal 14 2 3 2 8 2" xfId="48125"/>
    <cellStyle name="Normal 14 2 3 2 9" xfId="38435"/>
    <cellStyle name="Normal 14 2 3 3" xfId="3474"/>
    <cellStyle name="Normal 14 2 3 3 10" xfId="26970"/>
    <cellStyle name="Normal 14 2 3 3 11" xfId="61374"/>
    <cellStyle name="Normal 14 2 3 3 2" xfId="5270"/>
    <cellStyle name="Normal 14 2 3 3 2 2" xfId="17917"/>
    <cellStyle name="Normal 14 2 3 3 2 2 2" xfId="53133"/>
    <cellStyle name="Normal 14 2 3 3 2 3" xfId="40536"/>
    <cellStyle name="Normal 14 2 3 3 2 4" xfId="30522"/>
    <cellStyle name="Normal 14 2 3 3 3" xfId="6740"/>
    <cellStyle name="Normal 14 2 3 3 3 2" xfId="19371"/>
    <cellStyle name="Normal 14 2 3 3 3 2 2" xfId="54587"/>
    <cellStyle name="Normal 14 2 3 3 3 3" xfId="41990"/>
    <cellStyle name="Normal 14 2 3 3 3 4" xfId="31976"/>
    <cellStyle name="Normal 14 2 3 3 4" xfId="8199"/>
    <cellStyle name="Normal 14 2 3 3 4 2" xfId="20825"/>
    <cellStyle name="Normal 14 2 3 3 4 2 2" xfId="56041"/>
    <cellStyle name="Normal 14 2 3 3 4 3" xfId="43444"/>
    <cellStyle name="Normal 14 2 3 3 4 4" xfId="33430"/>
    <cellStyle name="Normal 14 2 3 3 5" xfId="9980"/>
    <cellStyle name="Normal 14 2 3 3 5 2" xfId="22601"/>
    <cellStyle name="Normal 14 2 3 3 5 2 2" xfId="57817"/>
    <cellStyle name="Normal 14 2 3 3 5 3" xfId="45220"/>
    <cellStyle name="Normal 14 2 3 3 5 4" xfId="35206"/>
    <cellStyle name="Normal 14 2 3 3 6" xfId="11774"/>
    <cellStyle name="Normal 14 2 3 3 6 2" xfId="24377"/>
    <cellStyle name="Normal 14 2 3 3 6 2 2" xfId="59593"/>
    <cellStyle name="Normal 14 2 3 3 6 3" xfId="46996"/>
    <cellStyle name="Normal 14 2 3 3 6 4" xfId="36982"/>
    <cellStyle name="Normal 14 2 3 3 7" xfId="16141"/>
    <cellStyle name="Normal 14 2 3 3 7 2" xfId="51357"/>
    <cellStyle name="Normal 14 2 3 3 7 3" xfId="28746"/>
    <cellStyle name="Normal 14 2 3 3 8" xfId="14363"/>
    <cellStyle name="Normal 14 2 3 3 8 2" xfId="49581"/>
    <cellStyle name="Normal 14 2 3 3 9" xfId="38760"/>
    <cellStyle name="Normal 14 2 3 4" xfId="2635"/>
    <cellStyle name="Normal 14 2 3 4 10" xfId="26161"/>
    <cellStyle name="Normal 14 2 3 4 11" xfId="60565"/>
    <cellStyle name="Normal 14 2 3 4 2" xfId="4461"/>
    <cellStyle name="Normal 14 2 3 4 2 2" xfId="17108"/>
    <cellStyle name="Normal 14 2 3 4 2 2 2" xfId="52324"/>
    <cellStyle name="Normal 14 2 3 4 2 3" xfId="39727"/>
    <cellStyle name="Normal 14 2 3 4 2 4" xfId="29713"/>
    <cellStyle name="Normal 14 2 3 4 3" xfId="5931"/>
    <cellStyle name="Normal 14 2 3 4 3 2" xfId="18562"/>
    <cellStyle name="Normal 14 2 3 4 3 2 2" xfId="53778"/>
    <cellStyle name="Normal 14 2 3 4 3 3" xfId="41181"/>
    <cellStyle name="Normal 14 2 3 4 3 4" xfId="31167"/>
    <cellStyle name="Normal 14 2 3 4 4" xfId="7390"/>
    <cellStyle name="Normal 14 2 3 4 4 2" xfId="20016"/>
    <cellStyle name="Normal 14 2 3 4 4 2 2" xfId="55232"/>
    <cellStyle name="Normal 14 2 3 4 4 3" xfId="42635"/>
    <cellStyle name="Normal 14 2 3 4 4 4" xfId="32621"/>
    <cellStyle name="Normal 14 2 3 4 5" xfId="9171"/>
    <cellStyle name="Normal 14 2 3 4 5 2" xfId="21792"/>
    <cellStyle name="Normal 14 2 3 4 5 2 2" xfId="57008"/>
    <cellStyle name="Normal 14 2 3 4 5 3" xfId="44411"/>
    <cellStyle name="Normal 14 2 3 4 5 4" xfId="34397"/>
    <cellStyle name="Normal 14 2 3 4 6" xfId="10965"/>
    <cellStyle name="Normal 14 2 3 4 6 2" xfId="23568"/>
    <cellStyle name="Normal 14 2 3 4 6 2 2" xfId="58784"/>
    <cellStyle name="Normal 14 2 3 4 6 3" xfId="46187"/>
    <cellStyle name="Normal 14 2 3 4 6 4" xfId="36173"/>
    <cellStyle name="Normal 14 2 3 4 7" xfId="15332"/>
    <cellStyle name="Normal 14 2 3 4 7 2" xfId="50548"/>
    <cellStyle name="Normal 14 2 3 4 7 3" xfId="27937"/>
    <cellStyle name="Normal 14 2 3 4 8" xfId="13554"/>
    <cellStyle name="Normal 14 2 3 4 8 2" xfId="48772"/>
    <cellStyle name="Normal 14 2 3 4 9" xfId="37951"/>
    <cellStyle name="Normal 14 2 3 5" xfId="3799"/>
    <cellStyle name="Normal 14 2 3 5 2" xfId="8522"/>
    <cellStyle name="Normal 14 2 3 5 2 2" xfId="21148"/>
    <cellStyle name="Normal 14 2 3 5 2 2 2" xfId="56364"/>
    <cellStyle name="Normal 14 2 3 5 2 3" xfId="43767"/>
    <cellStyle name="Normal 14 2 3 5 2 4" xfId="33753"/>
    <cellStyle name="Normal 14 2 3 5 3" xfId="10303"/>
    <cellStyle name="Normal 14 2 3 5 3 2" xfId="22924"/>
    <cellStyle name="Normal 14 2 3 5 3 2 2" xfId="58140"/>
    <cellStyle name="Normal 14 2 3 5 3 3" xfId="45543"/>
    <cellStyle name="Normal 14 2 3 5 3 4" xfId="35529"/>
    <cellStyle name="Normal 14 2 3 5 4" xfId="12099"/>
    <cellStyle name="Normal 14 2 3 5 4 2" xfId="24700"/>
    <cellStyle name="Normal 14 2 3 5 4 2 2" xfId="59916"/>
    <cellStyle name="Normal 14 2 3 5 4 3" xfId="47319"/>
    <cellStyle name="Normal 14 2 3 5 4 4" xfId="37305"/>
    <cellStyle name="Normal 14 2 3 5 5" xfId="16464"/>
    <cellStyle name="Normal 14 2 3 5 5 2" xfId="51680"/>
    <cellStyle name="Normal 14 2 3 5 5 3" xfId="29069"/>
    <cellStyle name="Normal 14 2 3 5 6" xfId="14686"/>
    <cellStyle name="Normal 14 2 3 5 6 2" xfId="49904"/>
    <cellStyle name="Normal 14 2 3 5 7" xfId="39083"/>
    <cellStyle name="Normal 14 2 3 5 8" xfId="27293"/>
    <cellStyle name="Normal 14 2 3 6" xfId="4139"/>
    <cellStyle name="Normal 14 2 3 6 2" xfId="16786"/>
    <cellStyle name="Normal 14 2 3 6 2 2" xfId="52002"/>
    <cellStyle name="Normal 14 2 3 6 2 3" xfId="29391"/>
    <cellStyle name="Normal 14 2 3 6 3" xfId="13232"/>
    <cellStyle name="Normal 14 2 3 6 3 2" xfId="48450"/>
    <cellStyle name="Normal 14 2 3 6 4" xfId="39405"/>
    <cellStyle name="Normal 14 2 3 6 5" xfId="25839"/>
    <cellStyle name="Normal 14 2 3 7" xfId="5609"/>
    <cellStyle name="Normal 14 2 3 7 2" xfId="18240"/>
    <cellStyle name="Normal 14 2 3 7 2 2" xfId="53456"/>
    <cellStyle name="Normal 14 2 3 7 3" xfId="40859"/>
    <cellStyle name="Normal 14 2 3 7 4" xfId="30845"/>
    <cellStyle name="Normal 14 2 3 8" xfId="7068"/>
    <cellStyle name="Normal 14 2 3 8 2" xfId="19694"/>
    <cellStyle name="Normal 14 2 3 8 2 2" xfId="54910"/>
    <cellStyle name="Normal 14 2 3 8 3" xfId="42313"/>
    <cellStyle name="Normal 14 2 3 8 4" xfId="32299"/>
    <cellStyle name="Normal 14 2 3 9" xfId="8849"/>
    <cellStyle name="Normal 14 2 3 9 2" xfId="21470"/>
    <cellStyle name="Normal 14 2 3 9 2 2" xfId="56686"/>
    <cellStyle name="Normal 14 2 3 9 3" xfId="44089"/>
    <cellStyle name="Normal 14 2 3 9 4" xfId="34075"/>
    <cellStyle name="Normal 14 2 4" xfId="2975"/>
    <cellStyle name="Normal 14 2 4 10" xfId="25355"/>
    <cellStyle name="Normal 14 2 4 11" xfId="60890"/>
    <cellStyle name="Normal 14 2 4 2" xfId="4786"/>
    <cellStyle name="Normal 14 2 4 2 2" xfId="17433"/>
    <cellStyle name="Normal 14 2 4 2 2 2" xfId="52649"/>
    <cellStyle name="Normal 14 2 4 2 2 3" xfId="30038"/>
    <cellStyle name="Normal 14 2 4 2 3" xfId="13879"/>
    <cellStyle name="Normal 14 2 4 2 3 2" xfId="49097"/>
    <cellStyle name="Normal 14 2 4 2 4" xfId="40052"/>
    <cellStyle name="Normal 14 2 4 2 5" xfId="26486"/>
    <cellStyle name="Normal 14 2 4 3" xfId="6256"/>
    <cellStyle name="Normal 14 2 4 3 2" xfId="18887"/>
    <cellStyle name="Normal 14 2 4 3 2 2" xfId="54103"/>
    <cellStyle name="Normal 14 2 4 3 3" xfId="41506"/>
    <cellStyle name="Normal 14 2 4 3 4" xfId="31492"/>
    <cellStyle name="Normal 14 2 4 4" xfId="7715"/>
    <cellStyle name="Normal 14 2 4 4 2" xfId="20341"/>
    <cellStyle name="Normal 14 2 4 4 2 2" xfId="55557"/>
    <cellStyle name="Normal 14 2 4 4 3" xfId="42960"/>
    <cellStyle name="Normal 14 2 4 4 4" xfId="32946"/>
    <cellStyle name="Normal 14 2 4 5" xfId="9496"/>
    <cellStyle name="Normal 14 2 4 5 2" xfId="22117"/>
    <cellStyle name="Normal 14 2 4 5 2 2" xfId="57333"/>
    <cellStyle name="Normal 14 2 4 5 3" xfId="44736"/>
    <cellStyle name="Normal 14 2 4 5 4" xfId="34722"/>
    <cellStyle name="Normal 14 2 4 6" xfId="11290"/>
    <cellStyle name="Normal 14 2 4 6 2" xfId="23893"/>
    <cellStyle name="Normal 14 2 4 6 2 2" xfId="59109"/>
    <cellStyle name="Normal 14 2 4 6 3" xfId="46512"/>
    <cellStyle name="Normal 14 2 4 6 4" xfId="36498"/>
    <cellStyle name="Normal 14 2 4 7" xfId="15657"/>
    <cellStyle name="Normal 14 2 4 7 2" xfId="50873"/>
    <cellStyle name="Normal 14 2 4 7 3" xfId="28262"/>
    <cellStyle name="Normal 14 2 4 8" xfId="12748"/>
    <cellStyle name="Normal 14 2 4 8 2" xfId="47966"/>
    <cellStyle name="Normal 14 2 4 9" xfId="38276"/>
    <cellStyle name="Normal 14 2 5" xfId="2808"/>
    <cellStyle name="Normal 14 2 5 10" xfId="25200"/>
    <cellStyle name="Normal 14 2 5 11" xfId="60735"/>
    <cellStyle name="Normal 14 2 5 2" xfId="4631"/>
    <cellStyle name="Normal 14 2 5 2 2" xfId="17278"/>
    <cellStyle name="Normal 14 2 5 2 2 2" xfId="52494"/>
    <cellStyle name="Normal 14 2 5 2 2 3" xfId="29883"/>
    <cellStyle name="Normal 14 2 5 2 3" xfId="13724"/>
    <cellStyle name="Normal 14 2 5 2 3 2" xfId="48942"/>
    <cellStyle name="Normal 14 2 5 2 4" xfId="39897"/>
    <cellStyle name="Normal 14 2 5 2 5" xfId="26331"/>
    <cellStyle name="Normal 14 2 5 3" xfId="6101"/>
    <cellStyle name="Normal 14 2 5 3 2" xfId="18732"/>
    <cellStyle name="Normal 14 2 5 3 2 2" xfId="53948"/>
    <cellStyle name="Normal 14 2 5 3 3" xfId="41351"/>
    <cellStyle name="Normal 14 2 5 3 4" xfId="31337"/>
    <cellStyle name="Normal 14 2 5 4" xfId="7560"/>
    <cellStyle name="Normal 14 2 5 4 2" xfId="20186"/>
    <cellStyle name="Normal 14 2 5 4 2 2" xfId="55402"/>
    <cellStyle name="Normal 14 2 5 4 3" xfId="42805"/>
    <cellStyle name="Normal 14 2 5 4 4" xfId="32791"/>
    <cellStyle name="Normal 14 2 5 5" xfId="9341"/>
    <cellStyle name="Normal 14 2 5 5 2" xfId="21962"/>
    <cellStyle name="Normal 14 2 5 5 2 2" xfId="57178"/>
    <cellStyle name="Normal 14 2 5 5 3" xfId="44581"/>
    <cellStyle name="Normal 14 2 5 5 4" xfId="34567"/>
    <cellStyle name="Normal 14 2 5 6" xfId="11135"/>
    <cellStyle name="Normal 14 2 5 6 2" xfId="23738"/>
    <cellStyle name="Normal 14 2 5 6 2 2" xfId="58954"/>
    <cellStyle name="Normal 14 2 5 6 3" xfId="46357"/>
    <cellStyle name="Normal 14 2 5 6 4" xfId="36343"/>
    <cellStyle name="Normal 14 2 5 7" xfId="15502"/>
    <cellStyle name="Normal 14 2 5 7 2" xfId="50718"/>
    <cellStyle name="Normal 14 2 5 7 3" xfId="28107"/>
    <cellStyle name="Normal 14 2 5 8" xfId="12593"/>
    <cellStyle name="Normal 14 2 5 8 2" xfId="47811"/>
    <cellStyle name="Normal 14 2 5 9" xfId="38121"/>
    <cellStyle name="Normal 14 2 6" xfId="3322"/>
    <cellStyle name="Normal 14 2 6 10" xfId="26818"/>
    <cellStyle name="Normal 14 2 6 11" xfId="61222"/>
    <cellStyle name="Normal 14 2 6 2" xfId="5118"/>
    <cellStyle name="Normal 14 2 6 2 2" xfId="17765"/>
    <cellStyle name="Normal 14 2 6 2 2 2" xfId="52981"/>
    <cellStyle name="Normal 14 2 6 2 3" xfId="40384"/>
    <cellStyle name="Normal 14 2 6 2 4" xfId="30370"/>
    <cellStyle name="Normal 14 2 6 3" xfId="6588"/>
    <cellStyle name="Normal 14 2 6 3 2" xfId="19219"/>
    <cellStyle name="Normal 14 2 6 3 2 2" xfId="54435"/>
    <cellStyle name="Normal 14 2 6 3 3" xfId="41838"/>
    <cellStyle name="Normal 14 2 6 3 4" xfId="31824"/>
    <cellStyle name="Normal 14 2 6 4" xfId="8047"/>
    <cellStyle name="Normal 14 2 6 4 2" xfId="20673"/>
    <cellStyle name="Normal 14 2 6 4 2 2" xfId="55889"/>
    <cellStyle name="Normal 14 2 6 4 3" xfId="43292"/>
    <cellStyle name="Normal 14 2 6 4 4" xfId="33278"/>
    <cellStyle name="Normal 14 2 6 5" xfId="9828"/>
    <cellStyle name="Normal 14 2 6 5 2" xfId="22449"/>
    <cellStyle name="Normal 14 2 6 5 2 2" xfId="57665"/>
    <cellStyle name="Normal 14 2 6 5 3" xfId="45068"/>
    <cellStyle name="Normal 14 2 6 5 4" xfId="35054"/>
    <cellStyle name="Normal 14 2 6 6" xfId="11622"/>
    <cellStyle name="Normal 14 2 6 6 2" xfId="24225"/>
    <cellStyle name="Normal 14 2 6 6 2 2" xfId="59441"/>
    <cellStyle name="Normal 14 2 6 6 3" xfId="46844"/>
    <cellStyle name="Normal 14 2 6 6 4" xfId="36830"/>
    <cellStyle name="Normal 14 2 6 7" xfId="15989"/>
    <cellStyle name="Normal 14 2 6 7 2" xfId="51205"/>
    <cellStyle name="Normal 14 2 6 7 3" xfId="28594"/>
    <cellStyle name="Normal 14 2 6 8" xfId="14211"/>
    <cellStyle name="Normal 14 2 6 8 2" xfId="49429"/>
    <cellStyle name="Normal 14 2 6 9" xfId="38608"/>
    <cellStyle name="Normal 14 2 7" xfId="2478"/>
    <cellStyle name="Normal 14 2 7 10" xfId="26009"/>
    <cellStyle name="Normal 14 2 7 11" xfId="60413"/>
    <cellStyle name="Normal 14 2 7 2" xfId="4309"/>
    <cellStyle name="Normal 14 2 7 2 2" xfId="16956"/>
    <cellStyle name="Normal 14 2 7 2 2 2" xfId="52172"/>
    <cellStyle name="Normal 14 2 7 2 3" xfId="39575"/>
    <cellStyle name="Normal 14 2 7 2 4" xfId="29561"/>
    <cellStyle name="Normal 14 2 7 3" xfId="5779"/>
    <cellStyle name="Normal 14 2 7 3 2" xfId="18410"/>
    <cellStyle name="Normal 14 2 7 3 2 2" xfId="53626"/>
    <cellStyle name="Normal 14 2 7 3 3" xfId="41029"/>
    <cellStyle name="Normal 14 2 7 3 4" xfId="31015"/>
    <cellStyle name="Normal 14 2 7 4" xfId="7238"/>
    <cellStyle name="Normal 14 2 7 4 2" xfId="19864"/>
    <cellStyle name="Normal 14 2 7 4 2 2" xfId="55080"/>
    <cellStyle name="Normal 14 2 7 4 3" xfId="42483"/>
    <cellStyle name="Normal 14 2 7 4 4" xfId="32469"/>
    <cellStyle name="Normal 14 2 7 5" xfId="9019"/>
    <cellStyle name="Normal 14 2 7 5 2" xfId="21640"/>
    <cellStyle name="Normal 14 2 7 5 2 2" xfId="56856"/>
    <cellStyle name="Normal 14 2 7 5 3" xfId="44259"/>
    <cellStyle name="Normal 14 2 7 5 4" xfId="34245"/>
    <cellStyle name="Normal 14 2 7 6" xfId="10813"/>
    <cellStyle name="Normal 14 2 7 6 2" xfId="23416"/>
    <cellStyle name="Normal 14 2 7 6 2 2" xfId="58632"/>
    <cellStyle name="Normal 14 2 7 6 3" xfId="46035"/>
    <cellStyle name="Normal 14 2 7 6 4" xfId="36021"/>
    <cellStyle name="Normal 14 2 7 7" xfId="15180"/>
    <cellStyle name="Normal 14 2 7 7 2" xfId="50396"/>
    <cellStyle name="Normal 14 2 7 7 3" xfId="27785"/>
    <cellStyle name="Normal 14 2 7 8" xfId="13402"/>
    <cellStyle name="Normal 14 2 7 8 2" xfId="48620"/>
    <cellStyle name="Normal 14 2 7 9" xfId="37799"/>
    <cellStyle name="Normal 14 2 8" xfId="3646"/>
    <cellStyle name="Normal 14 2 8 2" xfId="8370"/>
    <cellStyle name="Normal 14 2 8 2 2" xfId="20996"/>
    <cellStyle name="Normal 14 2 8 2 2 2" xfId="56212"/>
    <cellStyle name="Normal 14 2 8 2 3" xfId="43615"/>
    <cellStyle name="Normal 14 2 8 2 4" xfId="33601"/>
    <cellStyle name="Normal 14 2 8 3" xfId="10151"/>
    <cellStyle name="Normal 14 2 8 3 2" xfId="22772"/>
    <cellStyle name="Normal 14 2 8 3 2 2" xfId="57988"/>
    <cellStyle name="Normal 14 2 8 3 3" xfId="45391"/>
    <cellStyle name="Normal 14 2 8 3 4" xfId="35377"/>
    <cellStyle name="Normal 14 2 8 4" xfId="11947"/>
    <cellStyle name="Normal 14 2 8 4 2" xfId="24548"/>
    <cellStyle name="Normal 14 2 8 4 2 2" xfId="59764"/>
    <cellStyle name="Normal 14 2 8 4 3" xfId="47167"/>
    <cellStyle name="Normal 14 2 8 4 4" xfId="37153"/>
    <cellStyle name="Normal 14 2 8 5" xfId="16312"/>
    <cellStyle name="Normal 14 2 8 5 2" xfId="51528"/>
    <cellStyle name="Normal 14 2 8 5 3" xfId="28917"/>
    <cellStyle name="Normal 14 2 8 6" xfId="14534"/>
    <cellStyle name="Normal 14 2 8 6 2" xfId="49752"/>
    <cellStyle name="Normal 14 2 8 7" xfId="38931"/>
    <cellStyle name="Normal 14 2 8 8" xfId="27141"/>
    <cellStyle name="Normal 14 2 9" xfId="3976"/>
    <cellStyle name="Normal 14 2 9 2" xfId="16634"/>
    <cellStyle name="Normal 14 2 9 2 2" xfId="51850"/>
    <cellStyle name="Normal 14 2 9 2 3" xfId="29239"/>
    <cellStyle name="Normal 14 2 9 3" xfId="13080"/>
    <cellStyle name="Normal 14 2 9 3 2" xfId="48298"/>
    <cellStyle name="Normal 14 2 9 4" xfId="39253"/>
    <cellStyle name="Normal 14 2 9 5" xfId="25687"/>
    <cellStyle name="Normal 14 2_District Target Attainment" xfId="1109"/>
    <cellStyle name="Normal 14 3" xfId="1276"/>
    <cellStyle name="Normal 14 3 10" xfId="6958"/>
    <cellStyle name="Normal 14 3 10 2" xfId="19585"/>
    <cellStyle name="Normal 14 3 10 2 2" xfId="54801"/>
    <cellStyle name="Normal 14 3 10 3" xfId="42204"/>
    <cellStyle name="Normal 14 3 10 4" xfId="32190"/>
    <cellStyle name="Normal 14 3 11" xfId="8739"/>
    <cellStyle name="Normal 14 3 11 2" xfId="21361"/>
    <cellStyle name="Normal 14 3 11 2 2" xfId="56577"/>
    <cellStyle name="Normal 14 3 11 3" xfId="43980"/>
    <cellStyle name="Normal 14 3 11 4" xfId="33966"/>
    <cellStyle name="Normal 14 3 12" xfId="10536"/>
    <cellStyle name="Normal 14 3 12 2" xfId="23147"/>
    <cellStyle name="Normal 14 3 12 2 2" xfId="58363"/>
    <cellStyle name="Normal 14 3 12 3" xfId="45766"/>
    <cellStyle name="Normal 14 3 12 4" xfId="35752"/>
    <cellStyle name="Normal 14 3 13" xfId="14900"/>
    <cellStyle name="Normal 14 3 13 2" xfId="50117"/>
    <cellStyle name="Normal 14 3 13 3" xfId="27506"/>
    <cellStyle name="Normal 14 3 14" xfId="12314"/>
    <cellStyle name="Normal 14 3 14 2" xfId="47532"/>
    <cellStyle name="Normal 14 3 15" xfId="37519"/>
    <cellStyle name="Normal 14 3 16" xfId="24921"/>
    <cellStyle name="Normal 14 3 17" xfId="60134"/>
    <cellStyle name="Normal 14 3 2" xfId="2344"/>
    <cellStyle name="Normal 14 3 2 10" xfId="10537"/>
    <cellStyle name="Normal 14 3 2 10 2" xfId="23148"/>
    <cellStyle name="Normal 14 3 2 10 2 2" xfId="58364"/>
    <cellStyle name="Normal 14 3 2 10 3" xfId="45767"/>
    <cellStyle name="Normal 14 3 2 10 4" xfId="35753"/>
    <cellStyle name="Normal 14 3 2 11" xfId="15055"/>
    <cellStyle name="Normal 14 3 2 11 2" xfId="50271"/>
    <cellStyle name="Normal 14 3 2 11 3" xfId="27660"/>
    <cellStyle name="Normal 14 3 2 12" xfId="12468"/>
    <cellStyle name="Normal 14 3 2 12 2" xfId="47686"/>
    <cellStyle name="Normal 14 3 2 13" xfId="37674"/>
    <cellStyle name="Normal 14 3 2 14" xfId="25075"/>
    <cellStyle name="Normal 14 3 2 15" xfId="60288"/>
    <cellStyle name="Normal 14 3 2 2" xfId="3190"/>
    <cellStyle name="Normal 14 3 2 2 10" xfId="25559"/>
    <cellStyle name="Normal 14 3 2 2 11" xfId="61094"/>
    <cellStyle name="Normal 14 3 2 2 2" xfId="4990"/>
    <cellStyle name="Normal 14 3 2 2 2 2" xfId="17637"/>
    <cellStyle name="Normal 14 3 2 2 2 2 2" xfId="52853"/>
    <cellStyle name="Normal 14 3 2 2 2 2 3" xfId="30242"/>
    <cellStyle name="Normal 14 3 2 2 2 3" xfId="14083"/>
    <cellStyle name="Normal 14 3 2 2 2 3 2" xfId="49301"/>
    <cellStyle name="Normal 14 3 2 2 2 4" xfId="40256"/>
    <cellStyle name="Normal 14 3 2 2 2 5" xfId="26690"/>
    <cellStyle name="Normal 14 3 2 2 3" xfId="6460"/>
    <cellStyle name="Normal 14 3 2 2 3 2" xfId="19091"/>
    <cellStyle name="Normal 14 3 2 2 3 2 2" xfId="54307"/>
    <cellStyle name="Normal 14 3 2 2 3 3" xfId="41710"/>
    <cellStyle name="Normal 14 3 2 2 3 4" xfId="31696"/>
    <cellStyle name="Normal 14 3 2 2 4" xfId="7919"/>
    <cellStyle name="Normal 14 3 2 2 4 2" xfId="20545"/>
    <cellStyle name="Normal 14 3 2 2 4 2 2" xfId="55761"/>
    <cellStyle name="Normal 14 3 2 2 4 3" xfId="43164"/>
    <cellStyle name="Normal 14 3 2 2 4 4" xfId="33150"/>
    <cellStyle name="Normal 14 3 2 2 5" xfId="9700"/>
    <cellStyle name="Normal 14 3 2 2 5 2" xfId="22321"/>
    <cellStyle name="Normal 14 3 2 2 5 2 2" xfId="57537"/>
    <cellStyle name="Normal 14 3 2 2 5 3" xfId="44940"/>
    <cellStyle name="Normal 14 3 2 2 5 4" xfId="34926"/>
    <cellStyle name="Normal 14 3 2 2 6" xfId="11494"/>
    <cellStyle name="Normal 14 3 2 2 6 2" xfId="24097"/>
    <cellStyle name="Normal 14 3 2 2 6 2 2" xfId="59313"/>
    <cellStyle name="Normal 14 3 2 2 6 3" xfId="46716"/>
    <cellStyle name="Normal 14 3 2 2 6 4" xfId="36702"/>
    <cellStyle name="Normal 14 3 2 2 7" xfId="15861"/>
    <cellStyle name="Normal 14 3 2 2 7 2" xfId="51077"/>
    <cellStyle name="Normal 14 3 2 2 7 3" xfId="28466"/>
    <cellStyle name="Normal 14 3 2 2 8" xfId="12952"/>
    <cellStyle name="Normal 14 3 2 2 8 2" xfId="48170"/>
    <cellStyle name="Normal 14 3 2 2 9" xfId="38480"/>
    <cellStyle name="Normal 14 3 2 3" xfId="3519"/>
    <cellStyle name="Normal 14 3 2 3 10" xfId="27015"/>
    <cellStyle name="Normal 14 3 2 3 11" xfId="61419"/>
    <cellStyle name="Normal 14 3 2 3 2" xfId="5315"/>
    <cellStyle name="Normal 14 3 2 3 2 2" xfId="17962"/>
    <cellStyle name="Normal 14 3 2 3 2 2 2" xfId="53178"/>
    <cellStyle name="Normal 14 3 2 3 2 3" xfId="40581"/>
    <cellStyle name="Normal 14 3 2 3 2 4" xfId="30567"/>
    <cellStyle name="Normal 14 3 2 3 3" xfId="6785"/>
    <cellStyle name="Normal 14 3 2 3 3 2" xfId="19416"/>
    <cellStyle name="Normal 14 3 2 3 3 2 2" xfId="54632"/>
    <cellStyle name="Normal 14 3 2 3 3 3" xfId="42035"/>
    <cellStyle name="Normal 14 3 2 3 3 4" xfId="32021"/>
    <cellStyle name="Normal 14 3 2 3 4" xfId="8244"/>
    <cellStyle name="Normal 14 3 2 3 4 2" xfId="20870"/>
    <cellStyle name="Normal 14 3 2 3 4 2 2" xfId="56086"/>
    <cellStyle name="Normal 14 3 2 3 4 3" xfId="43489"/>
    <cellStyle name="Normal 14 3 2 3 4 4" xfId="33475"/>
    <cellStyle name="Normal 14 3 2 3 5" xfId="10025"/>
    <cellStyle name="Normal 14 3 2 3 5 2" xfId="22646"/>
    <cellStyle name="Normal 14 3 2 3 5 2 2" xfId="57862"/>
    <cellStyle name="Normal 14 3 2 3 5 3" xfId="45265"/>
    <cellStyle name="Normal 14 3 2 3 5 4" xfId="35251"/>
    <cellStyle name="Normal 14 3 2 3 6" xfId="11819"/>
    <cellStyle name="Normal 14 3 2 3 6 2" xfId="24422"/>
    <cellStyle name="Normal 14 3 2 3 6 2 2" xfId="59638"/>
    <cellStyle name="Normal 14 3 2 3 6 3" xfId="47041"/>
    <cellStyle name="Normal 14 3 2 3 6 4" xfId="37027"/>
    <cellStyle name="Normal 14 3 2 3 7" xfId="16186"/>
    <cellStyle name="Normal 14 3 2 3 7 2" xfId="51402"/>
    <cellStyle name="Normal 14 3 2 3 7 3" xfId="28791"/>
    <cellStyle name="Normal 14 3 2 3 8" xfId="14408"/>
    <cellStyle name="Normal 14 3 2 3 8 2" xfId="49626"/>
    <cellStyle name="Normal 14 3 2 3 9" xfId="38805"/>
    <cellStyle name="Normal 14 3 2 4" xfId="2680"/>
    <cellStyle name="Normal 14 3 2 4 10" xfId="26206"/>
    <cellStyle name="Normal 14 3 2 4 11" xfId="60610"/>
    <cellStyle name="Normal 14 3 2 4 2" xfId="4506"/>
    <cellStyle name="Normal 14 3 2 4 2 2" xfId="17153"/>
    <cellStyle name="Normal 14 3 2 4 2 2 2" xfId="52369"/>
    <cellStyle name="Normal 14 3 2 4 2 3" xfId="39772"/>
    <cellStyle name="Normal 14 3 2 4 2 4" xfId="29758"/>
    <cellStyle name="Normal 14 3 2 4 3" xfId="5976"/>
    <cellStyle name="Normal 14 3 2 4 3 2" xfId="18607"/>
    <cellStyle name="Normal 14 3 2 4 3 2 2" xfId="53823"/>
    <cellStyle name="Normal 14 3 2 4 3 3" xfId="41226"/>
    <cellStyle name="Normal 14 3 2 4 3 4" xfId="31212"/>
    <cellStyle name="Normal 14 3 2 4 4" xfId="7435"/>
    <cellStyle name="Normal 14 3 2 4 4 2" xfId="20061"/>
    <cellStyle name="Normal 14 3 2 4 4 2 2" xfId="55277"/>
    <cellStyle name="Normal 14 3 2 4 4 3" xfId="42680"/>
    <cellStyle name="Normal 14 3 2 4 4 4" xfId="32666"/>
    <cellStyle name="Normal 14 3 2 4 5" xfId="9216"/>
    <cellStyle name="Normal 14 3 2 4 5 2" xfId="21837"/>
    <cellStyle name="Normal 14 3 2 4 5 2 2" xfId="57053"/>
    <cellStyle name="Normal 14 3 2 4 5 3" xfId="44456"/>
    <cellStyle name="Normal 14 3 2 4 5 4" xfId="34442"/>
    <cellStyle name="Normal 14 3 2 4 6" xfId="11010"/>
    <cellStyle name="Normal 14 3 2 4 6 2" xfId="23613"/>
    <cellStyle name="Normal 14 3 2 4 6 2 2" xfId="58829"/>
    <cellStyle name="Normal 14 3 2 4 6 3" xfId="46232"/>
    <cellStyle name="Normal 14 3 2 4 6 4" xfId="36218"/>
    <cellStyle name="Normal 14 3 2 4 7" xfId="15377"/>
    <cellStyle name="Normal 14 3 2 4 7 2" xfId="50593"/>
    <cellStyle name="Normal 14 3 2 4 7 3" xfId="27982"/>
    <cellStyle name="Normal 14 3 2 4 8" xfId="13599"/>
    <cellStyle name="Normal 14 3 2 4 8 2" xfId="48817"/>
    <cellStyle name="Normal 14 3 2 4 9" xfId="37996"/>
    <cellStyle name="Normal 14 3 2 5" xfId="3844"/>
    <cellStyle name="Normal 14 3 2 5 2" xfId="8567"/>
    <cellStyle name="Normal 14 3 2 5 2 2" xfId="21193"/>
    <cellStyle name="Normal 14 3 2 5 2 2 2" xfId="56409"/>
    <cellStyle name="Normal 14 3 2 5 2 3" xfId="43812"/>
    <cellStyle name="Normal 14 3 2 5 2 4" xfId="33798"/>
    <cellStyle name="Normal 14 3 2 5 3" xfId="10348"/>
    <cellStyle name="Normal 14 3 2 5 3 2" xfId="22969"/>
    <cellStyle name="Normal 14 3 2 5 3 2 2" xfId="58185"/>
    <cellStyle name="Normal 14 3 2 5 3 3" xfId="45588"/>
    <cellStyle name="Normal 14 3 2 5 3 4" xfId="35574"/>
    <cellStyle name="Normal 14 3 2 5 4" xfId="12144"/>
    <cellStyle name="Normal 14 3 2 5 4 2" xfId="24745"/>
    <cellStyle name="Normal 14 3 2 5 4 2 2" xfId="59961"/>
    <cellStyle name="Normal 14 3 2 5 4 3" xfId="47364"/>
    <cellStyle name="Normal 14 3 2 5 4 4" xfId="37350"/>
    <cellStyle name="Normal 14 3 2 5 5" xfId="16509"/>
    <cellStyle name="Normal 14 3 2 5 5 2" xfId="51725"/>
    <cellStyle name="Normal 14 3 2 5 5 3" xfId="29114"/>
    <cellStyle name="Normal 14 3 2 5 6" xfId="14731"/>
    <cellStyle name="Normal 14 3 2 5 6 2" xfId="49949"/>
    <cellStyle name="Normal 14 3 2 5 7" xfId="39128"/>
    <cellStyle name="Normal 14 3 2 5 8" xfId="27338"/>
    <cellStyle name="Normal 14 3 2 6" xfId="4184"/>
    <cellStyle name="Normal 14 3 2 6 2" xfId="16831"/>
    <cellStyle name="Normal 14 3 2 6 2 2" xfId="52047"/>
    <cellStyle name="Normal 14 3 2 6 2 3" xfId="29436"/>
    <cellStyle name="Normal 14 3 2 6 3" xfId="13277"/>
    <cellStyle name="Normal 14 3 2 6 3 2" xfId="48495"/>
    <cellStyle name="Normal 14 3 2 6 4" xfId="39450"/>
    <cellStyle name="Normal 14 3 2 6 5" xfId="25884"/>
    <cellStyle name="Normal 14 3 2 7" xfId="5654"/>
    <cellStyle name="Normal 14 3 2 7 2" xfId="18285"/>
    <cellStyle name="Normal 14 3 2 7 2 2" xfId="53501"/>
    <cellStyle name="Normal 14 3 2 7 3" xfId="40904"/>
    <cellStyle name="Normal 14 3 2 7 4" xfId="30890"/>
    <cellStyle name="Normal 14 3 2 8" xfId="7113"/>
    <cellStyle name="Normal 14 3 2 8 2" xfId="19739"/>
    <cellStyle name="Normal 14 3 2 8 2 2" xfId="54955"/>
    <cellStyle name="Normal 14 3 2 8 3" xfId="42358"/>
    <cellStyle name="Normal 14 3 2 8 4" xfId="32344"/>
    <cellStyle name="Normal 14 3 2 9" xfId="8894"/>
    <cellStyle name="Normal 14 3 2 9 2" xfId="21515"/>
    <cellStyle name="Normal 14 3 2 9 2 2" xfId="56731"/>
    <cellStyle name="Normal 14 3 2 9 3" xfId="44134"/>
    <cellStyle name="Normal 14 3 2 9 4" xfId="34120"/>
    <cellStyle name="Normal 14 3 3" xfId="3029"/>
    <cellStyle name="Normal 14 3 3 10" xfId="25402"/>
    <cellStyle name="Normal 14 3 3 11" xfId="60937"/>
    <cellStyle name="Normal 14 3 3 2" xfId="4833"/>
    <cellStyle name="Normal 14 3 3 2 2" xfId="17480"/>
    <cellStyle name="Normal 14 3 3 2 2 2" xfId="52696"/>
    <cellStyle name="Normal 14 3 3 2 2 3" xfId="30085"/>
    <cellStyle name="Normal 14 3 3 2 3" xfId="13926"/>
    <cellStyle name="Normal 14 3 3 2 3 2" xfId="49144"/>
    <cellStyle name="Normal 14 3 3 2 4" xfId="40099"/>
    <cellStyle name="Normal 14 3 3 2 5" xfId="26533"/>
    <cellStyle name="Normal 14 3 3 3" xfId="6303"/>
    <cellStyle name="Normal 14 3 3 3 2" xfId="18934"/>
    <cellStyle name="Normal 14 3 3 3 2 2" xfId="54150"/>
    <cellStyle name="Normal 14 3 3 3 3" xfId="41553"/>
    <cellStyle name="Normal 14 3 3 3 4" xfId="31539"/>
    <cellStyle name="Normal 14 3 3 4" xfId="7762"/>
    <cellStyle name="Normal 14 3 3 4 2" xfId="20388"/>
    <cellStyle name="Normal 14 3 3 4 2 2" xfId="55604"/>
    <cellStyle name="Normal 14 3 3 4 3" xfId="43007"/>
    <cellStyle name="Normal 14 3 3 4 4" xfId="32993"/>
    <cellStyle name="Normal 14 3 3 5" xfId="9543"/>
    <cellStyle name="Normal 14 3 3 5 2" xfId="22164"/>
    <cellStyle name="Normal 14 3 3 5 2 2" xfId="57380"/>
    <cellStyle name="Normal 14 3 3 5 3" xfId="44783"/>
    <cellStyle name="Normal 14 3 3 5 4" xfId="34769"/>
    <cellStyle name="Normal 14 3 3 6" xfId="11337"/>
    <cellStyle name="Normal 14 3 3 6 2" xfId="23940"/>
    <cellStyle name="Normal 14 3 3 6 2 2" xfId="59156"/>
    <cellStyle name="Normal 14 3 3 6 3" xfId="46559"/>
    <cellStyle name="Normal 14 3 3 6 4" xfId="36545"/>
    <cellStyle name="Normal 14 3 3 7" xfId="15704"/>
    <cellStyle name="Normal 14 3 3 7 2" xfId="50920"/>
    <cellStyle name="Normal 14 3 3 7 3" xfId="28309"/>
    <cellStyle name="Normal 14 3 3 8" xfId="12795"/>
    <cellStyle name="Normal 14 3 3 8 2" xfId="48013"/>
    <cellStyle name="Normal 14 3 3 9" xfId="38323"/>
    <cellStyle name="Normal 14 3 4" xfId="2856"/>
    <cellStyle name="Normal 14 3 4 10" xfId="25243"/>
    <cellStyle name="Normal 14 3 4 11" xfId="60778"/>
    <cellStyle name="Normal 14 3 4 2" xfId="4674"/>
    <cellStyle name="Normal 14 3 4 2 2" xfId="17321"/>
    <cellStyle name="Normal 14 3 4 2 2 2" xfId="52537"/>
    <cellStyle name="Normal 14 3 4 2 2 3" xfId="29926"/>
    <cellStyle name="Normal 14 3 4 2 3" xfId="13767"/>
    <cellStyle name="Normal 14 3 4 2 3 2" xfId="48985"/>
    <cellStyle name="Normal 14 3 4 2 4" xfId="39940"/>
    <cellStyle name="Normal 14 3 4 2 5" xfId="26374"/>
    <cellStyle name="Normal 14 3 4 3" xfId="6144"/>
    <cellStyle name="Normal 14 3 4 3 2" xfId="18775"/>
    <cellStyle name="Normal 14 3 4 3 2 2" xfId="53991"/>
    <cellStyle name="Normal 14 3 4 3 3" xfId="41394"/>
    <cellStyle name="Normal 14 3 4 3 4" xfId="31380"/>
    <cellStyle name="Normal 14 3 4 4" xfId="7603"/>
    <cellStyle name="Normal 14 3 4 4 2" xfId="20229"/>
    <cellStyle name="Normal 14 3 4 4 2 2" xfId="55445"/>
    <cellStyle name="Normal 14 3 4 4 3" xfId="42848"/>
    <cellStyle name="Normal 14 3 4 4 4" xfId="32834"/>
    <cellStyle name="Normal 14 3 4 5" xfId="9384"/>
    <cellStyle name="Normal 14 3 4 5 2" xfId="22005"/>
    <cellStyle name="Normal 14 3 4 5 2 2" xfId="57221"/>
    <cellStyle name="Normal 14 3 4 5 3" xfId="44624"/>
    <cellStyle name="Normal 14 3 4 5 4" xfId="34610"/>
    <cellStyle name="Normal 14 3 4 6" xfId="11178"/>
    <cellStyle name="Normal 14 3 4 6 2" xfId="23781"/>
    <cellStyle name="Normal 14 3 4 6 2 2" xfId="58997"/>
    <cellStyle name="Normal 14 3 4 6 3" xfId="46400"/>
    <cellStyle name="Normal 14 3 4 6 4" xfId="36386"/>
    <cellStyle name="Normal 14 3 4 7" xfId="15545"/>
    <cellStyle name="Normal 14 3 4 7 2" xfId="50761"/>
    <cellStyle name="Normal 14 3 4 7 3" xfId="28150"/>
    <cellStyle name="Normal 14 3 4 8" xfId="12636"/>
    <cellStyle name="Normal 14 3 4 8 2" xfId="47854"/>
    <cellStyle name="Normal 14 3 4 9" xfId="38164"/>
    <cellStyle name="Normal 14 3 5" xfId="3365"/>
    <cellStyle name="Normal 14 3 5 10" xfId="26861"/>
    <cellStyle name="Normal 14 3 5 11" xfId="61265"/>
    <cellStyle name="Normal 14 3 5 2" xfId="5161"/>
    <cellStyle name="Normal 14 3 5 2 2" xfId="17808"/>
    <cellStyle name="Normal 14 3 5 2 2 2" xfId="53024"/>
    <cellStyle name="Normal 14 3 5 2 3" xfId="40427"/>
    <cellStyle name="Normal 14 3 5 2 4" xfId="30413"/>
    <cellStyle name="Normal 14 3 5 3" xfId="6631"/>
    <cellStyle name="Normal 14 3 5 3 2" xfId="19262"/>
    <cellStyle name="Normal 14 3 5 3 2 2" xfId="54478"/>
    <cellStyle name="Normal 14 3 5 3 3" xfId="41881"/>
    <cellStyle name="Normal 14 3 5 3 4" xfId="31867"/>
    <cellStyle name="Normal 14 3 5 4" xfId="8090"/>
    <cellStyle name="Normal 14 3 5 4 2" xfId="20716"/>
    <cellStyle name="Normal 14 3 5 4 2 2" xfId="55932"/>
    <cellStyle name="Normal 14 3 5 4 3" xfId="43335"/>
    <cellStyle name="Normal 14 3 5 4 4" xfId="33321"/>
    <cellStyle name="Normal 14 3 5 5" xfId="9871"/>
    <cellStyle name="Normal 14 3 5 5 2" xfId="22492"/>
    <cellStyle name="Normal 14 3 5 5 2 2" xfId="57708"/>
    <cellStyle name="Normal 14 3 5 5 3" xfId="45111"/>
    <cellStyle name="Normal 14 3 5 5 4" xfId="35097"/>
    <cellStyle name="Normal 14 3 5 6" xfId="11665"/>
    <cellStyle name="Normal 14 3 5 6 2" xfId="24268"/>
    <cellStyle name="Normal 14 3 5 6 2 2" xfId="59484"/>
    <cellStyle name="Normal 14 3 5 6 3" xfId="46887"/>
    <cellStyle name="Normal 14 3 5 6 4" xfId="36873"/>
    <cellStyle name="Normal 14 3 5 7" xfId="16032"/>
    <cellStyle name="Normal 14 3 5 7 2" xfId="51248"/>
    <cellStyle name="Normal 14 3 5 7 3" xfId="28637"/>
    <cellStyle name="Normal 14 3 5 8" xfId="14254"/>
    <cellStyle name="Normal 14 3 5 8 2" xfId="49472"/>
    <cellStyle name="Normal 14 3 5 9" xfId="38651"/>
    <cellStyle name="Normal 14 3 6" xfId="2525"/>
    <cellStyle name="Normal 14 3 6 10" xfId="26052"/>
    <cellStyle name="Normal 14 3 6 11" xfId="60456"/>
    <cellStyle name="Normal 14 3 6 2" xfId="4352"/>
    <cellStyle name="Normal 14 3 6 2 2" xfId="16999"/>
    <cellStyle name="Normal 14 3 6 2 2 2" xfId="52215"/>
    <cellStyle name="Normal 14 3 6 2 3" xfId="39618"/>
    <cellStyle name="Normal 14 3 6 2 4" xfId="29604"/>
    <cellStyle name="Normal 14 3 6 3" xfId="5822"/>
    <cellStyle name="Normal 14 3 6 3 2" xfId="18453"/>
    <cellStyle name="Normal 14 3 6 3 2 2" xfId="53669"/>
    <cellStyle name="Normal 14 3 6 3 3" xfId="41072"/>
    <cellStyle name="Normal 14 3 6 3 4" xfId="31058"/>
    <cellStyle name="Normal 14 3 6 4" xfId="7281"/>
    <cellStyle name="Normal 14 3 6 4 2" xfId="19907"/>
    <cellStyle name="Normal 14 3 6 4 2 2" xfId="55123"/>
    <cellStyle name="Normal 14 3 6 4 3" xfId="42526"/>
    <cellStyle name="Normal 14 3 6 4 4" xfId="32512"/>
    <cellStyle name="Normal 14 3 6 5" xfId="9062"/>
    <cellStyle name="Normal 14 3 6 5 2" xfId="21683"/>
    <cellStyle name="Normal 14 3 6 5 2 2" xfId="56899"/>
    <cellStyle name="Normal 14 3 6 5 3" xfId="44302"/>
    <cellStyle name="Normal 14 3 6 5 4" xfId="34288"/>
    <cellStyle name="Normal 14 3 6 6" xfId="10856"/>
    <cellStyle name="Normal 14 3 6 6 2" xfId="23459"/>
    <cellStyle name="Normal 14 3 6 6 2 2" xfId="58675"/>
    <cellStyle name="Normal 14 3 6 6 3" xfId="46078"/>
    <cellStyle name="Normal 14 3 6 6 4" xfId="36064"/>
    <cellStyle name="Normal 14 3 6 7" xfId="15223"/>
    <cellStyle name="Normal 14 3 6 7 2" xfId="50439"/>
    <cellStyle name="Normal 14 3 6 7 3" xfId="27828"/>
    <cellStyle name="Normal 14 3 6 8" xfId="13445"/>
    <cellStyle name="Normal 14 3 6 8 2" xfId="48663"/>
    <cellStyle name="Normal 14 3 6 9" xfId="37842"/>
    <cellStyle name="Normal 14 3 7" xfId="3689"/>
    <cellStyle name="Normal 14 3 7 2" xfId="8413"/>
    <cellStyle name="Normal 14 3 7 2 2" xfId="21039"/>
    <cellStyle name="Normal 14 3 7 2 2 2" xfId="56255"/>
    <cellStyle name="Normal 14 3 7 2 3" xfId="43658"/>
    <cellStyle name="Normal 14 3 7 2 4" xfId="33644"/>
    <cellStyle name="Normal 14 3 7 3" xfId="10194"/>
    <cellStyle name="Normal 14 3 7 3 2" xfId="22815"/>
    <cellStyle name="Normal 14 3 7 3 2 2" xfId="58031"/>
    <cellStyle name="Normal 14 3 7 3 3" xfId="45434"/>
    <cellStyle name="Normal 14 3 7 3 4" xfId="35420"/>
    <cellStyle name="Normal 14 3 7 4" xfId="11990"/>
    <cellStyle name="Normal 14 3 7 4 2" xfId="24591"/>
    <cellStyle name="Normal 14 3 7 4 2 2" xfId="59807"/>
    <cellStyle name="Normal 14 3 7 4 3" xfId="47210"/>
    <cellStyle name="Normal 14 3 7 4 4" xfId="37196"/>
    <cellStyle name="Normal 14 3 7 5" xfId="16355"/>
    <cellStyle name="Normal 14 3 7 5 2" xfId="51571"/>
    <cellStyle name="Normal 14 3 7 5 3" xfId="28960"/>
    <cellStyle name="Normal 14 3 7 6" xfId="14577"/>
    <cellStyle name="Normal 14 3 7 6 2" xfId="49795"/>
    <cellStyle name="Normal 14 3 7 7" xfId="38974"/>
    <cellStyle name="Normal 14 3 7 8" xfId="27184"/>
    <cellStyle name="Normal 14 3 8" xfId="4025"/>
    <cellStyle name="Normal 14 3 8 2" xfId="16677"/>
    <cellStyle name="Normal 14 3 8 2 2" xfId="51893"/>
    <cellStyle name="Normal 14 3 8 2 3" xfId="29282"/>
    <cellStyle name="Normal 14 3 8 3" xfId="13123"/>
    <cellStyle name="Normal 14 3 8 3 2" xfId="48341"/>
    <cellStyle name="Normal 14 3 8 4" xfId="39296"/>
    <cellStyle name="Normal 14 3 8 5" xfId="25730"/>
    <cellStyle name="Normal 14 3 9" xfId="5500"/>
    <cellStyle name="Normal 14 3 9 2" xfId="18131"/>
    <cellStyle name="Normal 14 3 9 2 2" xfId="53347"/>
    <cellStyle name="Normal 14 3 9 3" xfId="40750"/>
    <cellStyle name="Normal 14 3 9 4" xfId="30736"/>
    <cellStyle name="Normal 14 4" xfId="2262"/>
    <cellStyle name="Normal 14 4 10" xfId="10538"/>
    <cellStyle name="Normal 14 4 10 2" xfId="23149"/>
    <cellStyle name="Normal 14 4 10 2 2" xfId="58365"/>
    <cellStyle name="Normal 14 4 10 3" xfId="45768"/>
    <cellStyle name="Normal 14 4 10 4" xfId="35754"/>
    <cellStyle name="Normal 14 4 11" xfId="14981"/>
    <cellStyle name="Normal 14 4 11 2" xfId="50197"/>
    <cellStyle name="Normal 14 4 11 3" xfId="27586"/>
    <cellStyle name="Normal 14 4 12" xfId="12394"/>
    <cellStyle name="Normal 14 4 12 2" xfId="47612"/>
    <cellStyle name="Normal 14 4 13" xfId="37600"/>
    <cellStyle name="Normal 14 4 14" xfId="25001"/>
    <cellStyle name="Normal 14 4 15" xfId="60214"/>
    <cellStyle name="Normal 14 4 2" xfId="3116"/>
    <cellStyle name="Normal 14 4 2 10" xfId="25485"/>
    <cellStyle name="Normal 14 4 2 11" xfId="61020"/>
    <cellStyle name="Normal 14 4 2 2" xfId="4916"/>
    <cellStyle name="Normal 14 4 2 2 2" xfId="17563"/>
    <cellStyle name="Normal 14 4 2 2 2 2" xfId="52779"/>
    <cellStyle name="Normal 14 4 2 2 2 3" xfId="30168"/>
    <cellStyle name="Normal 14 4 2 2 3" xfId="14009"/>
    <cellStyle name="Normal 14 4 2 2 3 2" xfId="49227"/>
    <cellStyle name="Normal 14 4 2 2 4" xfId="40182"/>
    <cellStyle name="Normal 14 4 2 2 5" xfId="26616"/>
    <cellStyle name="Normal 14 4 2 3" xfId="6386"/>
    <cellStyle name="Normal 14 4 2 3 2" xfId="19017"/>
    <cellStyle name="Normal 14 4 2 3 2 2" xfId="54233"/>
    <cellStyle name="Normal 14 4 2 3 3" xfId="41636"/>
    <cellStyle name="Normal 14 4 2 3 4" xfId="31622"/>
    <cellStyle name="Normal 14 4 2 4" xfId="7845"/>
    <cellStyle name="Normal 14 4 2 4 2" xfId="20471"/>
    <cellStyle name="Normal 14 4 2 4 2 2" xfId="55687"/>
    <cellStyle name="Normal 14 4 2 4 3" xfId="43090"/>
    <cellStyle name="Normal 14 4 2 4 4" xfId="33076"/>
    <cellStyle name="Normal 14 4 2 5" xfId="9626"/>
    <cellStyle name="Normal 14 4 2 5 2" xfId="22247"/>
    <cellStyle name="Normal 14 4 2 5 2 2" xfId="57463"/>
    <cellStyle name="Normal 14 4 2 5 3" xfId="44866"/>
    <cellStyle name="Normal 14 4 2 5 4" xfId="34852"/>
    <cellStyle name="Normal 14 4 2 6" xfId="11420"/>
    <cellStyle name="Normal 14 4 2 6 2" xfId="24023"/>
    <cellStyle name="Normal 14 4 2 6 2 2" xfId="59239"/>
    <cellStyle name="Normal 14 4 2 6 3" xfId="46642"/>
    <cellStyle name="Normal 14 4 2 6 4" xfId="36628"/>
    <cellStyle name="Normal 14 4 2 7" xfId="15787"/>
    <cellStyle name="Normal 14 4 2 7 2" xfId="51003"/>
    <cellStyle name="Normal 14 4 2 7 3" xfId="28392"/>
    <cellStyle name="Normal 14 4 2 8" xfId="12878"/>
    <cellStyle name="Normal 14 4 2 8 2" xfId="48096"/>
    <cellStyle name="Normal 14 4 2 9" xfId="38406"/>
    <cellStyle name="Normal 14 4 3" xfId="3445"/>
    <cellStyle name="Normal 14 4 3 10" xfId="26941"/>
    <cellStyle name="Normal 14 4 3 11" xfId="61345"/>
    <cellStyle name="Normal 14 4 3 2" xfId="5241"/>
    <cellStyle name="Normal 14 4 3 2 2" xfId="17888"/>
    <cellStyle name="Normal 14 4 3 2 2 2" xfId="53104"/>
    <cellStyle name="Normal 14 4 3 2 3" xfId="40507"/>
    <cellStyle name="Normal 14 4 3 2 4" xfId="30493"/>
    <cellStyle name="Normal 14 4 3 3" xfId="6711"/>
    <cellStyle name="Normal 14 4 3 3 2" xfId="19342"/>
    <cellStyle name="Normal 14 4 3 3 2 2" xfId="54558"/>
    <cellStyle name="Normal 14 4 3 3 3" xfId="41961"/>
    <cellStyle name="Normal 14 4 3 3 4" xfId="31947"/>
    <cellStyle name="Normal 14 4 3 4" xfId="8170"/>
    <cellStyle name="Normal 14 4 3 4 2" xfId="20796"/>
    <cellStyle name="Normal 14 4 3 4 2 2" xfId="56012"/>
    <cellStyle name="Normal 14 4 3 4 3" xfId="43415"/>
    <cellStyle name="Normal 14 4 3 4 4" xfId="33401"/>
    <cellStyle name="Normal 14 4 3 5" xfId="9951"/>
    <cellStyle name="Normal 14 4 3 5 2" xfId="22572"/>
    <cellStyle name="Normal 14 4 3 5 2 2" xfId="57788"/>
    <cellStyle name="Normal 14 4 3 5 3" xfId="45191"/>
    <cellStyle name="Normal 14 4 3 5 4" xfId="35177"/>
    <cellStyle name="Normal 14 4 3 6" xfId="11745"/>
    <cellStyle name="Normal 14 4 3 6 2" xfId="24348"/>
    <cellStyle name="Normal 14 4 3 6 2 2" xfId="59564"/>
    <cellStyle name="Normal 14 4 3 6 3" xfId="46967"/>
    <cellStyle name="Normal 14 4 3 6 4" xfId="36953"/>
    <cellStyle name="Normal 14 4 3 7" xfId="16112"/>
    <cellStyle name="Normal 14 4 3 7 2" xfId="51328"/>
    <cellStyle name="Normal 14 4 3 7 3" xfId="28717"/>
    <cellStyle name="Normal 14 4 3 8" xfId="14334"/>
    <cellStyle name="Normal 14 4 3 8 2" xfId="49552"/>
    <cellStyle name="Normal 14 4 3 9" xfId="38731"/>
    <cellStyle name="Normal 14 4 4" xfId="2606"/>
    <cellStyle name="Normal 14 4 4 10" xfId="26132"/>
    <cellStyle name="Normal 14 4 4 11" xfId="60536"/>
    <cellStyle name="Normal 14 4 4 2" xfId="4432"/>
    <cellStyle name="Normal 14 4 4 2 2" xfId="17079"/>
    <cellStyle name="Normal 14 4 4 2 2 2" xfId="52295"/>
    <cellStyle name="Normal 14 4 4 2 3" xfId="39698"/>
    <cellStyle name="Normal 14 4 4 2 4" xfId="29684"/>
    <cellStyle name="Normal 14 4 4 3" xfId="5902"/>
    <cellStyle name="Normal 14 4 4 3 2" xfId="18533"/>
    <cellStyle name="Normal 14 4 4 3 2 2" xfId="53749"/>
    <cellStyle name="Normal 14 4 4 3 3" xfId="41152"/>
    <cellStyle name="Normal 14 4 4 3 4" xfId="31138"/>
    <cellStyle name="Normal 14 4 4 4" xfId="7361"/>
    <cellStyle name="Normal 14 4 4 4 2" xfId="19987"/>
    <cellStyle name="Normal 14 4 4 4 2 2" xfId="55203"/>
    <cellStyle name="Normal 14 4 4 4 3" xfId="42606"/>
    <cellStyle name="Normal 14 4 4 4 4" xfId="32592"/>
    <cellStyle name="Normal 14 4 4 5" xfId="9142"/>
    <cellStyle name="Normal 14 4 4 5 2" xfId="21763"/>
    <cellStyle name="Normal 14 4 4 5 2 2" xfId="56979"/>
    <cellStyle name="Normal 14 4 4 5 3" xfId="44382"/>
    <cellStyle name="Normal 14 4 4 5 4" xfId="34368"/>
    <cellStyle name="Normal 14 4 4 6" xfId="10936"/>
    <cellStyle name="Normal 14 4 4 6 2" xfId="23539"/>
    <cellStyle name="Normal 14 4 4 6 2 2" xfId="58755"/>
    <cellStyle name="Normal 14 4 4 6 3" xfId="46158"/>
    <cellStyle name="Normal 14 4 4 6 4" xfId="36144"/>
    <cellStyle name="Normal 14 4 4 7" xfId="15303"/>
    <cellStyle name="Normal 14 4 4 7 2" xfId="50519"/>
    <cellStyle name="Normal 14 4 4 7 3" xfId="27908"/>
    <cellStyle name="Normal 14 4 4 8" xfId="13525"/>
    <cellStyle name="Normal 14 4 4 8 2" xfId="48743"/>
    <cellStyle name="Normal 14 4 4 9" xfId="37922"/>
    <cellStyle name="Normal 14 4 5" xfId="3770"/>
    <cellStyle name="Normal 14 4 5 2" xfId="8493"/>
    <cellStyle name="Normal 14 4 5 2 2" xfId="21119"/>
    <cellStyle name="Normal 14 4 5 2 2 2" xfId="56335"/>
    <cellStyle name="Normal 14 4 5 2 3" xfId="43738"/>
    <cellStyle name="Normal 14 4 5 2 4" xfId="33724"/>
    <cellStyle name="Normal 14 4 5 3" xfId="10274"/>
    <cellStyle name="Normal 14 4 5 3 2" xfId="22895"/>
    <cellStyle name="Normal 14 4 5 3 2 2" xfId="58111"/>
    <cellStyle name="Normal 14 4 5 3 3" xfId="45514"/>
    <cellStyle name="Normal 14 4 5 3 4" xfId="35500"/>
    <cellStyle name="Normal 14 4 5 4" xfId="12070"/>
    <cellStyle name="Normal 14 4 5 4 2" xfId="24671"/>
    <cellStyle name="Normal 14 4 5 4 2 2" xfId="59887"/>
    <cellStyle name="Normal 14 4 5 4 3" xfId="47290"/>
    <cellStyle name="Normal 14 4 5 4 4" xfId="37276"/>
    <cellStyle name="Normal 14 4 5 5" xfId="16435"/>
    <cellStyle name="Normal 14 4 5 5 2" xfId="51651"/>
    <cellStyle name="Normal 14 4 5 5 3" xfId="29040"/>
    <cellStyle name="Normal 14 4 5 6" xfId="14657"/>
    <cellStyle name="Normal 14 4 5 6 2" xfId="49875"/>
    <cellStyle name="Normal 14 4 5 7" xfId="39054"/>
    <cellStyle name="Normal 14 4 5 8" xfId="27264"/>
    <cellStyle name="Normal 14 4 6" xfId="4110"/>
    <cellStyle name="Normal 14 4 6 2" xfId="16757"/>
    <cellStyle name="Normal 14 4 6 2 2" xfId="51973"/>
    <cellStyle name="Normal 14 4 6 2 3" xfId="29362"/>
    <cellStyle name="Normal 14 4 6 3" xfId="13203"/>
    <cellStyle name="Normal 14 4 6 3 2" xfId="48421"/>
    <cellStyle name="Normal 14 4 6 4" xfId="39376"/>
    <cellStyle name="Normal 14 4 6 5" xfId="25810"/>
    <cellStyle name="Normal 14 4 7" xfId="5580"/>
    <cellStyle name="Normal 14 4 7 2" xfId="18211"/>
    <cellStyle name="Normal 14 4 7 2 2" xfId="53427"/>
    <cellStyle name="Normal 14 4 7 3" xfId="40830"/>
    <cellStyle name="Normal 14 4 7 4" xfId="30816"/>
    <cellStyle name="Normal 14 4 8" xfId="7039"/>
    <cellStyle name="Normal 14 4 8 2" xfId="19665"/>
    <cellStyle name="Normal 14 4 8 2 2" xfId="54881"/>
    <cellStyle name="Normal 14 4 8 3" xfId="42284"/>
    <cellStyle name="Normal 14 4 8 4" xfId="32270"/>
    <cellStyle name="Normal 14 4 9" xfId="8820"/>
    <cellStyle name="Normal 14 4 9 2" xfId="21441"/>
    <cellStyle name="Normal 14 4 9 2 2" xfId="56657"/>
    <cellStyle name="Normal 14 4 9 3" xfId="44060"/>
    <cellStyle name="Normal 14 4 9 4" xfId="34046"/>
    <cellStyle name="Normal 14 5" xfId="2939"/>
    <cellStyle name="Normal 14 5 10" xfId="25323"/>
    <cellStyle name="Normal 14 5 11" xfId="60858"/>
    <cellStyle name="Normal 14 5 2" xfId="4754"/>
    <cellStyle name="Normal 14 5 2 2" xfId="17401"/>
    <cellStyle name="Normal 14 5 2 2 2" xfId="52617"/>
    <cellStyle name="Normal 14 5 2 2 3" xfId="30006"/>
    <cellStyle name="Normal 14 5 2 3" xfId="13847"/>
    <cellStyle name="Normal 14 5 2 3 2" xfId="49065"/>
    <cellStyle name="Normal 14 5 2 4" xfId="40020"/>
    <cellStyle name="Normal 14 5 2 5" xfId="26454"/>
    <cellStyle name="Normal 14 5 3" xfId="6224"/>
    <cellStyle name="Normal 14 5 3 2" xfId="18855"/>
    <cellStyle name="Normal 14 5 3 2 2" xfId="54071"/>
    <cellStyle name="Normal 14 5 3 3" xfId="41474"/>
    <cellStyle name="Normal 14 5 3 4" xfId="31460"/>
    <cellStyle name="Normal 14 5 4" xfId="7683"/>
    <cellStyle name="Normal 14 5 4 2" xfId="20309"/>
    <cellStyle name="Normal 14 5 4 2 2" xfId="55525"/>
    <cellStyle name="Normal 14 5 4 3" xfId="42928"/>
    <cellStyle name="Normal 14 5 4 4" xfId="32914"/>
    <cellStyle name="Normal 14 5 5" xfId="9464"/>
    <cellStyle name="Normal 14 5 5 2" xfId="22085"/>
    <cellStyle name="Normal 14 5 5 2 2" xfId="57301"/>
    <cellStyle name="Normal 14 5 5 3" xfId="44704"/>
    <cellStyle name="Normal 14 5 5 4" xfId="34690"/>
    <cellStyle name="Normal 14 5 6" xfId="11258"/>
    <cellStyle name="Normal 14 5 6 2" xfId="23861"/>
    <cellStyle name="Normal 14 5 6 2 2" xfId="59077"/>
    <cellStyle name="Normal 14 5 6 3" xfId="46480"/>
    <cellStyle name="Normal 14 5 6 4" xfId="36466"/>
    <cellStyle name="Normal 14 5 7" xfId="15625"/>
    <cellStyle name="Normal 14 5 7 2" xfId="50841"/>
    <cellStyle name="Normal 14 5 7 3" xfId="28230"/>
    <cellStyle name="Normal 14 5 8" xfId="12716"/>
    <cellStyle name="Normal 14 5 8 2" xfId="47934"/>
    <cellStyle name="Normal 14 5 9" xfId="38244"/>
    <cellStyle name="Normal 14 6" xfId="2776"/>
    <cellStyle name="Normal 14 6 10" xfId="25171"/>
    <cellStyle name="Normal 14 6 11" xfId="60706"/>
    <cellStyle name="Normal 14 6 2" xfId="4602"/>
    <cellStyle name="Normal 14 6 2 2" xfId="17249"/>
    <cellStyle name="Normal 14 6 2 2 2" xfId="52465"/>
    <cellStyle name="Normal 14 6 2 2 3" xfId="29854"/>
    <cellStyle name="Normal 14 6 2 3" xfId="13695"/>
    <cellStyle name="Normal 14 6 2 3 2" xfId="48913"/>
    <cellStyle name="Normal 14 6 2 4" xfId="39868"/>
    <cellStyle name="Normal 14 6 2 5" xfId="26302"/>
    <cellStyle name="Normal 14 6 3" xfId="6072"/>
    <cellStyle name="Normal 14 6 3 2" xfId="18703"/>
    <cellStyle name="Normal 14 6 3 2 2" xfId="53919"/>
    <cellStyle name="Normal 14 6 3 3" xfId="41322"/>
    <cellStyle name="Normal 14 6 3 4" xfId="31308"/>
    <cellStyle name="Normal 14 6 4" xfId="7531"/>
    <cellStyle name="Normal 14 6 4 2" xfId="20157"/>
    <cellStyle name="Normal 14 6 4 2 2" xfId="55373"/>
    <cellStyle name="Normal 14 6 4 3" xfId="42776"/>
    <cellStyle name="Normal 14 6 4 4" xfId="32762"/>
    <cellStyle name="Normal 14 6 5" xfId="9312"/>
    <cellStyle name="Normal 14 6 5 2" xfId="21933"/>
    <cellStyle name="Normal 14 6 5 2 2" xfId="57149"/>
    <cellStyle name="Normal 14 6 5 3" xfId="44552"/>
    <cellStyle name="Normal 14 6 5 4" xfId="34538"/>
    <cellStyle name="Normal 14 6 6" xfId="11106"/>
    <cellStyle name="Normal 14 6 6 2" xfId="23709"/>
    <cellStyle name="Normal 14 6 6 2 2" xfId="58925"/>
    <cellStyle name="Normal 14 6 6 3" xfId="46328"/>
    <cellStyle name="Normal 14 6 6 4" xfId="36314"/>
    <cellStyle name="Normal 14 6 7" xfId="15473"/>
    <cellStyle name="Normal 14 6 7 2" xfId="50689"/>
    <cellStyle name="Normal 14 6 7 3" xfId="28078"/>
    <cellStyle name="Normal 14 6 8" xfId="12564"/>
    <cellStyle name="Normal 14 6 8 2" xfId="47782"/>
    <cellStyle name="Normal 14 6 9" xfId="38092"/>
    <cellStyle name="Normal 14 7" xfId="3292"/>
    <cellStyle name="Normal 14 7 10" xfId="26789"/>
    <cellStyle name="Normal 14 7 11" xfId="61193"/>
    <cellStyle name="Normal 14 7 2" xfId="5089"/>
    <cellStyle name="Normal 14 7 2 2" xfId="17736"/>
    <cellStyle name="Normal 14 7 2 2 2" xfId="52952"/>
    <cellStyle name="Normal 14 7 2 3" xfId="40355"/>
    <cellStyle name="Normal 14 7 2 4" xfId="30341"/>
    <cellStyle name="Normal 14 7 3" xfId="6559"/>
    <cellStyle name="Normal 14 7 3 2" xfId="19190"/>
    <cellStyle name="Normal 14 7 3 2 2" xfId="54406"/>
    <cellStyle name="Normal 14 7 3 3" xfId="41809"/>
    <cellStyle name="Normal 14 7 3 4" xfId="31795"/>
    <cellStyle name="Normal 14 7 4" xfId="8018"/>
    <cellStyle name="Normal 14 7 4 2" xfId="20644"/>
    <cellStyle name="Normal 14 7 4 2 2" xfId="55860"/>
    <cellStyle name="Normal 14 7 4 3" xfId="43263"/>
    <cellStyle name="Normal 14 7 4 4" xfId="33249"/>
    <cellStyle name="Normal 14 7 5" xfId="9799"/>
    <cellStyle name="Normal 14 7 5 2" xfId="22420"/>
    <cellStyle name="Normal 14 7 5 2 2" xfId="57636"/>
    <cellStyle name="Normal 14 7 5 3" xfId="45039"/>
    <cellStyle name="Normal 14 7 5 4" xfId="35025"/>
    <cellStyle name="Normal 14 7 6" xfId="11593"/>
    <cellStyle name="Normal 14 7 6 2" xfId="24196"/>
    <cellStyle name="Normal 14 7 6 2 2" xfId="59412"/>
    <cellStyle name="Normal 14 7 6 3" xfId="46815"/>
    <cellStyle name="Normal 14 7 6 4" xfId="36801"/>
    <cellStyle name="Normal 14 7 7" xfId="15960"/>
    <cellStyle name="Normal 14 7 7 2" xfId="51176"/>
    <cellStyle name="Normal 14 7 7 3" xfId="28565"/>
    <cellStyle name="Normal 14 7 8" xfId="14182"/>
    <cellStyle name="Normal 14 7 8 2" xfId="49400"/>
    <cellStyle name="Normal 14 7 9" xfId="38579"/>
    <cellStyle name="Normal 14 8" xfId="2446"/>
    <cellStyle name="Normal 14 8 10" xfId="25980"/>
    <cellStyle name="Normal 14 8 11" xfId="60384"/>
    <cellStyle name="Normal 14 8 2" xfId="4280"/>
    <cellStyle name="Normal 14 8 2 2" xfId="16927"/>
    <cellStyle name="Normal 14 8 2 2 2" xfId="52143"/>
    <cellStyle name="Normal 14 8 2 3" xfId="39546"/>
    <cellStyle name="Normal 14 8 2 4" xfId="29532"/>
    <cellStyle name="Normal 14 8 3" xfId="5750"/>
    <cellStyle name="Normal 14 8 3 2" xfId="18381"/>
    <cellStyle name="Normal 14 8 3 2 2" xfId="53597"/>
    <cellStyle name="Normal 14 8 3 3" xfId="41000"/>
    <cellStyle name="Normal 14 8 3 4" xfId="30986"/>
    <cellStyle name="Normal 14 8 4" xfId="7209"/>
    <cellStyle name="Normal 14 8 4 2" xfId="19835"/>
    <cellStyle name="Normal 14 8 4 2 2" xfId="55051"/>
    <cellStyle name="Normal 14 8 4 3" xfId="42454"/>
    <cellStyle name="Normal 14 8 4 4" xfId="32440"/>
    <cellStyle name="Normal 14 8 5" xfId="8990"/>
    <cellStyle name="Normal 14 8 5 2" xfId="21611"/>
    <cellStyle name="Normal 14 8 5 2 2" xfId="56827"/>
    <cellStyle name="Normal 14 8 5 3" xfId="44230"/>
    <cellStyle name="Normal 14 8 5 4" xfId="34216"/>
    <cellStyle name="Normal 14 8 6" xfId="10784"/>
    <cellStyle name="Normal 14 8 6 2" xfId="23387"/>
    <cellStyle name="Normal 14 8 6 2 2" xfId="58603"/>
    <cellStyle name="Normal 14 8 6 3" xfId="46006"/>
    <cellStyle name="Normal 14 8 6 4" xfId="35992"/>
    <cellStyle name="Normal 14 8 7" xfId="15151"/>
    <cellStyle name="Normal 14 8 7 2" xfId="50367"/>
    <cellStyle name="Normal 14 8 7 3" xfId="27756"/>
    <cellStyle name="Normal 14 8 8" xfId="13373"/>
    <cellStyle name="Normal 14 8 8 2" xfId="48591"/>
    <cellStyle name="Normal 14 8 9" xfId="37770"/>
    <cellStyle name="Normal 14 9" xfId="3616"/>
    <cellStyle name="Normal 14 9 2" xfId="8341"/>
    <cellStyle name="Normal 14 9 2 2" xfId="20967"/>
    <cellStyle name="Normal 14 9 2 2 2" xfId="56183"/>
    <cellStyle name="Normal 14 9 2 3" xfId="43586"/>
    <cellStyle name="Normal 14 9 2 4" xfId="33572"/>
    <cellStyle name="Normal 14 9 3" xfId="10122"/>
    <cellStyle name="Normal 14 9 3 2" xfId="22743"/>
    <cellStyle name="Normal 14 9 3 2 2" xfId="57959"/>
    <cellStyle name="Normal 14 9 3 3" xfId="45362"/>
    <cellStyle name="Normal 14 9 3 4" xfId="35348"/>
    <cellStyle name="Normal 14 9 4" xfId="11918"/>
    <cellStyle name="Normal 14 9 4 2" xfId="24519"/>
    <cellStyle name="Normal 14 9 4 2 2" xfId="59735"/>
    <cellStyle name="Normal 14 9 4 3" xfId="47138"/>
    <cellStyle name="Normal 14 9 4 4" xfId="37124"/>
    <cellStyle name="Normal 14 9 5" xfId="16283"/>
    <cellStyle name="Normal 14 9 5 2" xfId="51499"/>
    <cellStyle name="Normal 14 9 5 3" xfId="28888"/>
    <cellStyle name="Normal 14 9 6" xfId="14505"/>
    <cellStyle name="Normal 14 9 6 2" xfId="49723"/>
    <cellStyle name="Normal 14 9 7" xfId="38902"/>
    <cellStyle name="Normal 14 9 8" xfId="27112"/>
    <cellStyle name="Normal 14_District Target Attainment" xfId="1108"/>
    <cellStyle name="Normal 15" xfId="24"/>
    <cellStyle name="Normal 15 10" xfId="3942"/>
    <cellStyle name="Normal 15 10 2" xfId="16606"/>
    <cellStyle name="Normal 15 10 2 2" xfId="51822"/>
    <cellStyle name="Normal 15 10 2 3" xfId="29211"/>
    <cellStyle name="Normal 15 10 3" xfId="13052"/>
    <cellStyle name="Normal 15 10 3 2" xfId="48270"/>
    <cellStyle name="Normal 15 10 4" xfId="39225"/>
    <cellStyle name="Normal 15 10 5" xfId="25659"/>
    <cellStyle name="Normal 15 11" xfId="5428"/>
    <cellStyle name="Normal 15 11 2" xfId="18060"/>
    <cellStyle name="Normal 15 11 2 2" xfId="53276"/>
    <cellStyle name="Normal 15 11 3" xfId="40679"/>
    <cellStyle name="Normal 15 11 4" xfId="30665"/>
    <cellStyle name="Normal 15 12" xfId="6884"/>
    <cellStyle name="Normal 15 12 2" xfId="19514"/>
    <cellStyle name="Normal 15 12 2 2" xfId="54730"/>
    <cellStyle name="Normal 15 12 3" xfId="42133"/>
    <cellStyle name="Normal 15 12 4" xfId="32119"/>
    <cellStyle name="Normal 15 13" xfId="8666"/>
    <cellStyle name="Normal 15 13 2" xfId="21290"/>
    <cellStyle name="Normal 15 13 2 2" xfId="56506"/>
    <cellStyle name="Normal 15 13 3" xfId="43909"/>
    <cellStyle name="Normal 15 13 4" xfId="33895"/>
    <cellStyle name="Normal 15 14" xfId="10539"/>
    <cellStyle name="Normal 15 14 2" xfId="23150"/>
    <cellStyle name="Normal 15 14 2 2" xfId="58366"/>
    <cellStyle name="Normal 15 14 3" xfId="45769"/>
    <cellStyle name="Normal 15 14 4" xfId="35755"/>
    <cellStyle name="Normal 15 15" xfId="14828"/>
    <cellStyle name="Normal 15 15 2" xfId="50046"/>
    <cellStyle name="Normal 15 15 3" xfId="27435"/>
    <cellStyle name="Normal 15 16" xfId="12242"/>
    <cellStyle name="Normal 15 16 2" xfId="47461"/>
    <cellStyle name="Normal 15 17" xfId="37447"/>
    <cellStyle name="Normal 15 18" xfId="24849"/>
    <cellStyle name="Normal 15 19" xfId="60062"/>
    <cellStyle name="Normal 15 2" xfId="542"/>
    <cellStyle name="Normal 15 2 10" xfId="5458"/>
    <cellStyle name="Normal 15 2 10 2" xfId="18089"/>
    <cellStyle name="Normal 15 2 10 2 2" xfId="53305"/>
    <cellStyle name="Normal 15 2 10 3" xfId="40708"/>
    <cellStyle name="Normal 15 2 10 4" xfId="30694"/>
    <cellStyle name="Normal 15 2 11" xfId="6914"/>
    <cellStyle name="Normal 15 2 11 2" xfId="19543"/>
    <cellStyle name="Normal 15 2 11 2 2" xfId="54759"/>
    <cellStyle name="Normal 15 2 11 3" xfId="42162"/>
    <cellStyle name="Normal 15 2 11 4" xfId="32148"/>
    <cellStyle name="Normal 15 2 12" xfId="8696"/>
    <cellStyle name="Normal 15 2 12 2" xfId="21319"/>
    <cellStyle name="Normal 15 2 12 2 2" xfId="56535"/>
    <cellStyle name="Normal 15 2 12 3" xfId="43938"/>
    <cellStyle name="Normal 15 2 12 4" xfId="33924"/>
    <cellStyle name="Normal 15 2 13" xfId="10540"/>
    <cellStyle name="Normal 15 2 13 2" xfId="23151"/>
    <cellStyle name="Normal 15 2 13 2 2" xfId="58367"/>
    <cellStyle name="Normal 15 2 13 3" xfId="45770"/>
    <cellStyle name="Normal 15 2 13 4" xfId="35756"/>
    <cellStyle name="Normal 15 2 14" xfId="14858"/>
    <cellStyle name="Normal 15 2 14 2" xfId="50075"/>
    <cellStyle name="Normal 15 2 14 3" xfId="27464"/>
    <cellStyle name="Normal 15 2 15" xfId="12272"/>
    <cellStyle name="Normal 15 2 15 2" xfId="47490"/>
    <cellStyle name="Normal 15 2 16" xfId="37477"/>
    <cellStyle name="Normal 15 2 17" xfId="24879"/>
    <cellStyle name="Normal 15 2 18" xfId="60092"/>
    <cellStyle name="Normal 15 2 2" xfId="1746"/>
    <cellStyle name="Normal 15 2 2 10" xfId="6988"/>
    <cellStyle name="Normal 15 2 2 10 2" xfId="19615"/>
    <cellStyle name="Normal 15 2 2 10 2 2" xfId="54831"/>
    <cellStyle name="Normal 15 2 2 10 3" xfId="42234"/>
    <cellStyle name="Normal 15 2 2 10 4" xfId="32220"/>
    <cellStyle name="Normal 15 2 2 11" xfId="8769"/>
    <cellStyle name="Normal 15 2 2 11 2" xfId="21391"/>
    <cellStyle name="Normal 15 2 2 11 2 2" xfId="56607"/>
    <cellStyle name="Normal 15 2 2 11 3" xfId="44010"/>
    <cellStyle name="Normal 15 2 2 11 4" xfId="33996"/>
    <cellStyle name="Normal 15 2 2 12" xfId="10541"/>
    <cellStyle name="Normal 15 2 2 12 2" xfId="23152"/>
    <cellStyle name="Normal 15 2 2 12 2 2" xfId="58368"/>
    <cellStyle name="Normal 15 2 2 12 3" xfId="45771"/>
    <cellStyle name="Normal 15 2 2 12 4" xfId="35757"/>
    <cellStyle name="Normal 15 2 2 13" xfId="14930"/>
    <cellStyle name="Normal 15 2 2 13 2" xfId="50147"/>
    <cellStyle name="Normal 15 2 2 13 3" xfId="27536"/>
    <cellStyle name="Normal 15 2 2 14" xfId="12344"/>
    <cellStyle name="Normal 15 2 2 14 2" xfId="47562"/>
    <cellStyle name="Normal 15 2 2 15" xfId="37549"/>
    <cellStyle name="Normal 15 2 2 16" xfId="24951"/>
    <cellStyle name="Normal 15 2 2 17" xfId="60164"/>
    <cellStyle name="Normal 15 2 2 2" xfId="2374"/>
    <cellStyle name="Normal 15 2 2 2 10" xfId="10542"/>
    <cellStyle name="Normal 15 2 2 2 10 2" xfId="23153"/>
    <cellStyle name="Normal 15 2 2 2 10 2 2" xfId="58369"/>
    <cellStyle name="Normal 15 2 2 2 10 3" xfId="45772"/>
    <cellStyle name="Normal 15 2 2 2 10 4" xfId="35758"/>
    <cellStyle name="Normal 15 2 2 2 11" xfId="15085"/>
    <cellStyle name="Normal 15 2 2 2 11 2" xfId="50301"/>
    <cellStyle name="Normal 15 2 2 2 11 3" xfId="27690"/>
    <cellStyle name="Normal 15 2 2 2 12" xfId="12498"/>
    <cellStyle name="Normal 15 2 2 2 12 2" xfId="47716"/>
    <cellStyle name="Normal 15 2 2 2 13" xfId="37704"/>
    <cellStyle name="Normal 15 2 2 2 14" xfId="25105"/>
    <cellStyle name="Normal 15 2 2 2 15" xfId="60318"/>
    <cellStyle name="Normal 15 2 2 2 2" xfId="3220"/>
    <cellStyle name="Normal 15 2 2 2 2 10" xfId="25589"/>
    <cellStyle name="Normal 15 2 2 2 2 11" xfId="61124"/>
    <cellStyle name="Normal 15 2 2 2 2 2" xfId="5020"/>
    <cellStyle name="Normal 15 2 2 2 2 2 2" xfId="17667"/>
    <cellStyle name="Normal 15 2 2 2 2 2 2 2" xfId="52883"/>
    <cellStyle name="Normal 15 2 2 2 2 2 2 3" xfId="30272"/>
    <cellStyle name="Normal 15 2 2 2 2 2 3" xfId="14113"/>
    <cellStyle name="Normal 15 2 2 2 2 2 3 2" xfId="49331"/>
    <cellStyle name="Normal 15 2 2 2 2 2 4" xfId="40286"/>
    <cellStyle name="Normal 15 2 2 2 2 2 5" xfId="26720"/>
    <cellStyle name="Normal 15 2 2 2 2 3" xfId="6490"/>
    <cellStyle name="Normal 15 2 2 2 2 3 2" xfId="19121"/>
    <cellStyle name="Normal 15 2 2 2 2 3 2 2" xfId="54337"/>
    <cellStyle name="Normal 15 2 2 2 2 3 3" xfId="41740"/>
    <cellStyle name="Normal 15 2 2 2 2 3 4" xfId="31726"/>
    <cellStyle name="Normal 15 2 2 2 2 4" xfId="7949"/>
    <cellStyle name="Normal 15 2 2 2 2 4 2" xfId="20575"/>
    <cellStyle name="Normal 15 2 2 2 2 4 2 2" xfId="55791"/>
    <cellStyle name="Normal 15 2 2 2 2 4 3" xfId="43194"/>
    <cellStyle name="Normal 15 2 2 2 2 4 4" xfId="33180"/>
    <cellStyle name="Normal 15 2 2 2 2 5" xfId="9730"/>
    <cellStyle name="Normal 15 2 2 2 2 5 2" xfId="22351"/>
    <cellStyle name="Normal 15 2 2 2 2 5 2 2" xfId="57567"/>
    <cellStyle name="Normal 15 2 2 2 2 5 3" xfId="44970"/>
    <cellStyle name="Normal 15 2 2 2 2 5 4" xfId="34956"/>
    <cellStyle name="Normal 15 2 2 2 2 6" xfId="11524"/>
    <cellStyle name="Normal 15 2 2 2 2 6 2" xfId="24127"/>
    <cellStyle name="Normal 15 2 2 2 2 6 2 2" xfId="59343"/>
    <cellStyle name="Normal 15 2 2 2 2 6 3" xfId="46746"/>
    <cellStyle name="Normal 15 2 2 2 2 6 4" xfId="36732"/>
    <cellStyle name="Normal 15 2 2 2 2 7" xfId="15891"/>
    <cellStyle name="Normal 15 2 2 2 2 7 2" xfId="51107"/>
    <cellStyle name="Normal 15 2 2 2 2 7 3" xfId="28496"/>
    <cellStyle name="Normal 15 2 2 2 2 8" xfId="12982"/>
    <cellStyle name="Normal 15 2 2 2 2 8 2" xfId="48200"/>
    <cellStyle name="Normal 15 2 2 2 2 9" xfId="38510"/>
    <cellStyle name="Normal 15 2 2 2 3" xfId="3549"/>
    <cellStyle name="Normal 15 2 2 2 3 10" xfId="27045"/>
    <cellStyle name="Normal 15 2 2 2 3 11" xfId="61449"/>
    <cellStyle name="Normal 15 2 2 2 3 2" xfId="5345"/>
    <cellStyle name="Normal 15 2 2 2 3 2 2" xfId="17992"/>
    <cellStyle name="Normal 15 2 2 2 3 2 2 2" xfId="53208"/>
    <cellStyle name="Normal 15 2 2 2 3 2 3" xfId="40611"/>
    <cellStyle name="Normal 15 2 2 2 3 2 4" xfId="30597"/>
    <cellStyle name="Normal 15 2 2 2 3 3" xfId="6815"/>
    <cellStyle name="Normal 15 2 2 2 3 3 2" xfId="19446"/>
    <cellStyle name="Normal 15 2 2 2 3 3 2 2" xfId="54662"/>
    <cellStyle name="Normal 15 2 2 2 3 3 3" xfId="42065"/>
    <cellStyle name="Normal 15 2 2 2 3 3 4" xfId="32051"/>
    <cellStyle name="Normal 15 2 2 2 3 4" xfId="8274"/>
    <cellStyle name="Normal 15 2 2 2 3 4 2" xfId="20900"/>
    <cellStyle name="Normal 15 2 2 2 3 4 2 2" xfId="56116"/>
    <cellStyle name="Normal 15 2 2 2 3 4 3" xfId="43519"/>
    <cellStyle name="Normal 15 2 2 2 3 4 4" xfId="33505"/>
    <cellStyle name="Normal 15 2 2 2 3 5" xfId="10055"/>
    <cellStyle name="Normal 15 2 2 2 3 5 2" xfId="22676"/>
    <cellStyle name="Normal 15 2 2 2 3 5 2 2" xfId="57892"/>
    <cellStyle name="Normal 15 2 2 2 3 5 3" xfId="45295"/>
    <cellStyle name="Normal 15 2 2 2 3 5 4" xfId="35281"/>
    <cellStyle name="Normal 15 2 2 2 3 6" xfId="11849"/>
    <cellStyle name="Normal 15 2 2 2 3 6 2" xfId="24452"/>
    <cellStyle name="Normal 15 2 2 2 3 6 2 2" xfId="59668"/>
    <cellStyle name="Normal 15 2 2 2 3 6 3" xfId="47071"/>
    <cellStyle name="Normal 15 2 2 2 3 6 4" xfId="37057"/>
    <cellStyle name="Normal 15 2 2 2 3 7" xfId="16216"/>
    <cellStyle name="Normal 15 2 2 2 3 7 2" xfId="51432"/>
    <cellStyle name="Normal 15 2 2 2 3 7 3" xfId="28821"/>
    <cellStyle name="Normal 15 2 2 2 3 8" xfId="14438"/>
    <cellStyle name="Normal 15 2 2 2 3 8 2" xfId="49656"/>
    <cellStyle name="Normal 15 2 2 2 3 9" xfId="38835"/>
    <cellStyle name="Normal 15 2 2 2 4" xfId="2710"/>
    <cellStyle name="Normal 15 2 2 2 4 10" xfId="26236"/>
    <cellStyle name="Normal 15 2 2 2 4 11" xfId="60640"/>
    <cellStyle name="Normal 15 2 2 2 4 2" xfId="4536"/>
    <cellStyle name="Normal 15 2 2 2 4 2 2" xfId="17183"/>
    <cellStyle name="Normal 15 2 2 2 4 2 2 2" xfId="52399"/>
    <cellStyle name="Normal 15 2 2 2 4 2 3" xfId="39802"/>
    <cellStyle name="Normal 15 2 2 2 4 2 4" xfId="29788"/>
    <cellStyle name="Normal 15 2 2 2 4 3" xfId="6006"/>
    <cellStyle name="Normal 15 2 2 2 4 3 2" xfId="18637"/>
    <cellStyle name="Normal 15 2 2 2 4 3 2 2" xfId="53853"/>
    <cellStyle name="Normal 15 2 2 2 4 3 3" xfId="41256"/>
    <cellStyle name="Normal 15 2 2 2 4 3 4" xfId="31242"/>
    <cellStyle name="Normal 15 2 2 2 4 4" xfId="7465"/>
    <cellStyle name="Normal 15 2 2 2 4 4 2" xfId="20091"/>
    <cellStyle name="Normal 15 2 2 2 4 4 2 2" xfId="55307"/>
    <cellStyle name="Normal 15 2 2 2 4 4 3" xfId="42710"/>
    <cellStyle name="Normal 15 2 2 2 4 4 4" xfId="32696"/>
    <cellStyle name="Normal 15 2 2 2 4 5" xfId="9246"/>
    <cellStyle name="Normal 15 2 2 2 4 5 2" xfId="21867"/>
    <cellStyle name="Normal 15 2 2 2 4 5 2 2" xfId="57083"/>
    <cellStyle name="Normal 15 2 2 2 4 5 3" xfId="44486"/>
    <cellStyle name="Normal 15 2 2 2 4 5 4" xfId="34472"/>
    <cellStyle name="Normal 15 2 2 2 4 6" xfId="11040"/>
    <cellStyle name="Normal 15 2 2 2 4 6 2" xfId="23643"/>
    <cellStyle name="Normal 15 2 2 2 4 6 2 2" xfId="58859"/>
    <cellStyle name="Normal 15 2 2 2 4 6 3" xfId="46262"/>
    <cellStyle name="Normal 15 2 2 2 4 6 4" xfId="36248"/>
    <cellStyle name="Normal 15 2 2 2 4 7" xfId="15407"/>
    <cellStyle name="Normal 15 2 2 2 4 7 2" xfId="50623"/>
    <cellStyle name="Normal 15 2 2 2 4 7 3" xfId="28012"/>
    <cellStyle name="Normal 15 2 2 2 4 8" xfId="13629"/>
    <cellStyle name="Normal 15 2 2 2 4 8 2" xfId="48847"/>
    <cellStyle name="Normal 15 2 2 2 4 9" xfId="38026"/>
    <cellStyle name="Normal 15 2 2 2 5" xfId="3874"/>
    <cellStyle name="Normal 15 2 2 2 5 2" xfId="8597"/>
    <cellStyle name="Normal 15 2 2 2 5 2 2" xfId="21223"/>
    <cellStyle name="Normal 15 2 2 2 5 2 2 2" xfId="56439"/>
    <cellStyle name="Normal 15 2 2 2 5 2 3" xfId="43842"/>
    <cellStyle name="Normal 15 2 2 2 5 2 4" xfId="33828"/>
    <cellStyle name="Normal 15 2 2 2 5 3" xfId="10378"/>
    <cellStyle name="Normal 15 2 2 2 5 3 2" xfId="22999"/>
    <cellStyle name="Normal 15 2 2 2 5 3 2 2" xfId="58215"/>
    <cellStyle name="Normal 15 2 2 2 5 3 3" xfId="45618"/>
    <cellStyle name="Normal 15 2 2 2 5 3 4" xfId="35604"/>
    <cellStyle name="Normal 15 2 2 2 5 4" xfId="12174"/>
    <cellStyle name="Normal 15 2 2 2 5 4 2" xfId="24775"/>
    <cellStyle name="Normal 15 2 2 2 5 4 2 2" xfId="59991"/>
    <cellStyle name="Normal 15 2 2 2 5 4 3" xfId="47394"/>
    <cellStyle name="Normal 15 2 2 2 5 4 4" xfId="37380"/>
    <cellStyle name="Normal 15 2 2 2 5 5" xfId="16539"/>
    <cellStyle name="Normal 15 2 2 2 5 5 2" xfId="51755"/>
    <cellStyle name="Normal 15 2 2 2 5 5 3" xfId="29144"/>
    <cellStyle name="Normal 15 2 2 2 5 6" xfId="14761"/>
    <cellStyle name="Normal 15 2 2 2 5 6 2" xfId="49979"/>
    <cellStyle name="Normal 15 2 2 2 5 7" xfId="39158"/>
    <cellStyle name="Normal 15 2 2 2 5 8" xfId="27368"/>
    <cellStyle name="Normal 15 2 2 2 6" xfId="4214"/>
    <cellStyle name="Normal 15 2 2 2 6 2" xfId="16861"/>
    <cellStyle name="Normal 15 2 2 2 6 2 2" xfId="52077"/>
    <cellStyle name="Normal 15 2 2 2 6 2 3" xfId="29466"/>
    <cellStyle name="Normal 15 2 2 2 6 3" xfId="13307"/>
    <cellStyle name="Normal 15 2 2 2 6 3 2" xfId="48525"/>
    <cellStyle name="Normal 15 2 2 2 6 4" xfId="39480"/>
    <cellStyle name="Normal 15 2 2 2 6 5" xfId="25914"/>
    <cellStyle name="Normal 15 2 2 2 7" xfId="5684"/>
    <cellStyle name="Normal 15 2 2 2 7 2" xfId="18315"/>
    <cellStyle name="Normal 15 2 2 2 7 2 2" xfId="53531"/>
    <cellStyle name="Normal 15 2 2 2 7 3" xfId="40934"/>
    <cellStyle name="Normal 15 2 2 2 7 4" xfId="30920"/>
    <cellStyle name="Normal 15 2 2 2 8" xfId="7143"/>
    <cellStyle name="Normal 15 2 2 2 8 2" xfId="19769"/>
    <cellStyle name="Normal 15 2 2 2 8 2 2" xfId="54985"/>
    <cellStyle name="Normal 15 2 2 2 8 3" xfId="42388"/>
    <cellStyle name="Normal 15 2 2 2 8 4" xfId="32374"/>
    <cellStyle name="Normal 15 2 2 2 9" xfId="8924"/>
    <cellStyle name="Normal 15 2 2 2 9 2" xfId="21545"/>
    <cellStyle name="Normal 15 2 2 2 9 2 2" xfId="56761"/>
    <cellStyle name="Normal 15 2 2 2 9 3" xfId="44164"/>
    <cellStyle name="Normal 15 2 2 2 9 4" xfId="34150"/>
    <cellStyle name="Normal 15 2 2 3" xfId="3060"/>
    <cellStyle name="Normal 15 2 2 3 10" xfId="25432"/>
    <cellStyle name="Normal 15 2 2 3 11" xfId="60967"/>
    <cellStyle name="Normal 15 2 2 3 2" xfId="4863"/>
    <cellStyle name="Normal 15 2 2 3 2 2" xfId="17510"/>
    <cellStyle name="Normal 15 2 2 3 2 2 2" xfId="52726"/>
    <cellStyle name="Normal 15 2 2 3 2 2 3" xfId="30115"/>
    <cellStyle name="Normal 15 2 2 3 2 3" xfId="13956"/>
    <cellStyle name="Normal 15 2 2 3 2 3 2" xfId="49174"/>
    <cellStyle name="Normal 15 2 2 3 2 4" xfId="40129"/>
    <cellStyle name="Normal 15 2 2 3 2 5" xfId="26563"/>
    <cellStyle name="Normal 15 2 2 3 3" xfId="6333"/>
    <cellStyle name="Normal 15 2 2 3 3 2" xfId="18964"/>
    <cellStyle name="Normal 15 2 2 3 3 2 2" xfId="54180"/>
    <cellStyle name="Normal 15 2 2 3 3 3" xfId="41583"/>
    <cellStyle name="Normal 15 2 2 3 3 4" xfId="31569"/>
    <cellStyle name="Normal 15 2 2 3 4" xfId="7792"/>
    <cellStyle name="Normal 15 2 2 3 4 2" xfId="20418"/>
    <cellStyle name="Normal 15 2 2 3 4 2 2" xfId="55634"/>
    <cellStyle name="Normal 15 2 2 3 4 3" xfId="43037"/>
    <cellStyle name="Normal 15 2 2 3 4 4" xfId="33023"/>
    <cellStyle name="Normal 15 2 2 3 5" xfId="9573"/>
    <cellStyle name="Normal 15 2 2 3 5 2" xfId="22194"/>
    <cellStyle name="Normal 15 2 2 3 5 2 2" xfId="57410"/>
    <cellStyle name="Normal 15 2 2 3 5 3" xfId="44813"/>
    <cellStyle name="Normal 15 2 2 3 5 4" xfId="34799"/>
    <cellStyle name="Normal 15 2 2 3 6" xfId="11367"/>
    <cellStyle name="Normal 15 2 2 3 6 2" xfId="23970"/>
    <cellStyle name="Normal 15 2 2 3 6 2 2" xfId="59186"/>
    <cellStyle name="Normal 15 2 2 3 6 3" xfId="46589"/>
    <cellStyle name="Normal 15 2 2 3 6 4" xfId="36575"/>
    <cellStyle name="Normal 15 2 2 3 7" xfId="15734"/>
    <cellStyle name="Normal 15 2 2 3 7 2" xfId="50950"/>
    <cellStyle name="Normal 15 2 2 3 7 3" xfId="28339"/>
    <cellStyle name="Normal 15 2 2 3 8" xfId="12825"/>
    <cellStyle name="Normal 15 2 2 3 8 2" xfId="48043"/>
    <cellStyle name="Normal 15 2 2 3 9" xfId="38353"/>
    <cellStyle name="Normal 15 2 2 4" xfId="2886"/>
    <cellStyle name="Normal 15 2 2 4 10" xfId="25273"/>
    <cellStyle name="Normal 15 2 2 4 11" xfId="60808"/>
    <cellStyle name="Normal 15 2 2 4 2" xfId="4704"/>
    <cellStyle name="Normal 15 2 2 4 2 2" xfId="17351"/>
    <cellStyle name="Normal 15 2 2 4 2 2 2" xfId="52567"/>
    <cellStyle name="Normal 15 2 2 4 2 2 3" xfId="29956"/>
    <cellStyle name="Normal 15 2 2 4 2 3" xfId="13797"/>
    <cellStyle name="Normal 15 2 2 4 2 3 2" xfId="49015"/>
    <cellStyle name="Normal 15 2 2 4 2 4" xfId="39970"/>
    <cellStyle name="Normal 15 2 2 4 2 5" xfId="26404"/>
    <cellStyle name="Normal 15 2 2 4 3" xfId="6174"/>
    <cellStyle name="Normal 15 2 2 4 3 2" xfId="18805"/>
    <cellStyle name="Normal 15 2 2 4 3 2 2" xfId="54021"/>
    <cellStyle name="Normal 15 2 2 4 3 3" xfId="41424"/>
    <cellStyle name="Normal 15 2 2 4 3 4" xfId="31410"/>
    <cellStyle name="Normal 15 2 2 4 4" xfId="7633"/>
    <cellStyle name="Normal 15 2 2 4 4 2" xfId="20259"/>
    <cellStyle name="Normal 15 2 2 4 4 2 2" xfId="55475"/>
    <cellStyle name="Normal 15 2 2 4 4 3" xfId="42878"/>
    <cellStyle name="Normal 15 2 2 4 4 4" xfId="32864"/>
    <cellStyle name="Normal 15 2 2 4 5" xfId="9414"/>
    <cellStyle name="Normal 15 2 2 4 5 2" xfId="22035"/>
    <cellStyle name="Normal 15 2 2 4 5 2 2" xfId="57251"/>
    <cellStyle name="Normal 15 2 2 4 5 3" xfId="44654"/>
    <cellStyle name="Normal 15 2 2 4 5 4" xfId="34640"/>
    <cellStyle name="Normal 15 2 2 4 6" xfId="11208"/>
    <cellStyle name="Normal 15 2 2 4 6 2" xfId="23811"/>
    <cellStyle name="Normal 15 2 2 4 6 2 2" xfId="59027"/>
    <cellStyle name="Normal 15 2 2 4 6 3" xfId="46430"/>
    <cellStyle name="Normal 15 2 2 4 6 4" xfId="36416"/>
    <cellStyle name="Normal 15 2 2 4 7" xfId="15575"/>
    <cellStyle name="Normal 15 2 2 4 7 2" xfId="50791"/>
    <cellStyle name="Normal 15 2 2 4 7 3" xfId="28180"/>
    <cellStyle name="Normal 15 2 2 4 8" xfId="12666"/>
    <cellStyle name="Normal 15 2 2 4 8 2" xfId="47884"/>
    <cellStyle name="Normal 15 2 2 4 9" xfId="38194"/>
    <cellStyle name="Normal 15 2 2 5" xfId="3395"/>
    <cellStyle name="Normal 15 2 2 5 10" xfId="26891"/>
    <cellStyle name="Normal 15 2 2 5 11" xfId="61295"/>
    <cellStyle name="Normal 15 2 2 5 2" xfId="5191"/>
    <cellStyle name="Normal 15 2 2 5 2 2" xfId="17838"/>
    <cellStyle name="Normal 15 2 2 5 2 2 2" xfId="53054"/>
    <cellStyle name="Normal 15 2 2 5 2 3" xfId="40457"/>
    <cellStyle name="Normal 15 2 2 5 2 4" xfId="30443"/>
    <cellStyle name="Normal 15 2 2 5 3" xfId="6661"/>
    <cellStyle name="Normal 15 2 2 5 3 2" xfId="19292"/>
    <cellStyle name="Normal 15 2 2 5 3 2 2" xfId="54508"/>
    <cellStyle name="Normal 15 2 2 5 3 3" xfId="41911"/>
    <cellStyle name="Normal 15 2 2 5 3 4" xfId="31897"/>
    <cellStyle name="Normal 15 2 2 5 4" xfId="8120"/>
    <cellStyle name="Normal 15 2 2 5 4 2" xfId="20746"/>
    <cellStyle name="Normal 15 2 2 5 4 2 2" xfId="55962"/>
    <cellStyle name="Normal 15 2 2 5 4 3" xfId="43365"/>
    <cellStyle name="Normal 15 2 2 5 4 4" xfId="33351"/>
    <cellStyle name="Normal 15 2 2 5 5" xfId="9901"/>
    <cellStyle name="Normal 15 2 2 5 5 2" xfId="22522"/>
    <cellStyle name="Normal 15 2 2 5 5 2 2" xfId="57738"/>
    <cellStyle name="Normal 15 2 2 5 5 3" xfId="45141"/>
    <cellStyle name="Normal 15 2 2 5 5 4" xfId="35127"/>
    <cellStyle name="Normal 15 2 2 5 6" xfId="11695"/>
    <cellStyle name="Normal 15 2 2 5 6 2" xfId="24298"/>
    <cellStyle name="Normal 15 2 2 5 6 2 2" xfId="59514"/>
    <cellStyle name="Normal 15 2 2 5 6 3" xfId="46917"/>
    <cellStyle name="Normal 15 2 2 5 6 4" xfId="36903"/>
    <cellStyle name="Normal 15 2 2 5 7" xfId="16062"/>
    <cellStyle name="Normal 15 2 2 5 7 2" xfId="51278"/>
    <cellStyle name="Normal 15 2 2 5 7 3" xfId="28667"/>
    <cellStyle name="Normal 15 2 2 5 8" xfId="14284"/>
    <cellStyle name="Normal 15 2 2 5 8 2" xfId="49502"/>
    <cellStyle name="Normal 15 2 2 5 9" xfId="38681"/>
    <cellStyle name="Normal 15 2 2 6" xfId="2555"/>
    <cellStyle name="Normal 15 2 2 6 10" xfId="26082"/>
    <cellStyle name="Normal 15 2 2 6 11" xfId="60486"/>
    <cellStyle name="Normal 15 2 2 6 2" xfId="4382"/>
    <cellStyle name="Normal 15 2 2 6 2 2" xfId="17029"/>
    <cellStyle name="Normal 15 2 2 6 2 2 2" xfId="52245"/>
    <cellStyle name="Normal 15 2 2 6 2 3" xfId="39648"/>
    <cellStyle name="Normal 15 2 2 6 2 4" xfId="29634"/>
    <cellStyle name="Normal 15 2 2 6 3" xfId="5852"/>
    <cellStyle name="Normal 15 2 2 6 3 2" xfId="18483"/>
    <cellStyle name="Normal 15 2 2 6 3 2 2" xfId="53699"/>
    <cellStyle name="Normal 15 2 2 6 3 3" xfId="41102"/>
    <cellStyle name="Normal 15 2 2 6 3 4" xfId="31088"/>
    <cellStyle name="Normal 15 2 2 6 4" xfId="7311"/>
    <cellStyle name="Normal 15 2 2 6 4 2" xfId="19937"/>
    <cellStyle name="Normal 15 2 2 6 4 2 2" xfId="55153"/>
    <cellStyle name="Normal 15 2 2 6 4 3" xfId="42556"/>
    <cellStyle name="Normal 15 2 2 6 4 4" xfId="32542"/>
    <cellStyle name="Normal 15 2 2 6 5" xfId="9092"/>
    <cellStyle name="Normal 15 2 2 6 5 2" xfId="21713"/>
    <cellStyle name="Normal 15 2 2 6 5 2 2" xfId="56929"/>
    <cellStyle name="Normal 15 2 2 6 5 3" xfId="44332"/>
    <cellStyle name="Normal 15 2 2 6 5 4" xfId="34318"/>
    <cellStyle name="Normal 15 2 2 6 6" xfId="10886"/>
    <cellStyle name="Normal 15 2 2 6 6 2" xfId="23489"/>
    <cellStyle name="Normal 15 2 2 6 6 2 2" xfId="58705"/>
    <cellStyle name="Normal 15 2 2 6 6 3" xfId="46108"/>
    <cellStyle name="Normal 15 2 2 6 6 4" xfId="36094"/>
    <cellStyle name="Normal 15 2 2 6 7" xfId="15253"/>
    <cellStyle name="Normal 15 2 2 6 7 2" xfId="50469"/>
    <cellStyle name="Normal 15 2 2 6 7 3" xfId="27858"/>
    <cellStyle name="Normal 15 2 2 6 8" xfId="13475"/>
    <cellStyle name="Normal 15 2 2 6 8 2" xfId="48693"/>
    <cellStyle name="Normal 15 2 2 6 9" xfId="37872"/>
    <cellStyle name="Normal 15 2 2 7" xfId="3719"/>
    <cellStyle name="Normal 15 2 2 7 2" xfId="8443"/>
    <cellStyle name="Normal 15 2 2 7 2 2" xfId="21069"/>
    <cellStyle name="Normal 15 2 2 7 2 2 2" xfId="56285"/>
    <cellStyle name="Normal 15 2 2 7 2 3" xfId="43688"/>
    <cellStyle name="Normal 15 2 2 7 2 4" xfId="33674"/>
    <cellStyle name="Normal 15 2 2 7 3" xfId="10224"/>
    <cellStyle name="Normal 15 2 2 7 3 2" xfId="22845"/>
    <cellStyle name="Normal 15 2 2 7 3 2 2" xfId="58061"/>
    <cellStyle name="Normal 15 2 2 7 3 3" xfId="45464"/>
    <cellStyle name="Normal 15 2 2 7 3 4" xfId="35450"/>
    <cellStyle name="Normal 15 2 2 7 4" xfId="12020"/>
    <cellStyle name="Normal 15 2 2 7 4 2" xfId="24621"/>
    <cellStyle name="Normal 15 2 2 7 4 2 2" xfId="59837"/>
    <cellStyle name="Normal 15 2 2 7 4 3" xfId="47240"/>
    <cellStyle name="Normal 15 2 2 7 4 4" xfId="37226"/>
    <cellStyle name="Normal 15 2 2 7 5" xfId="16385"/>
    <cellStyle name="Normal 15 2 2 7 5 2" xfId="51601"/>
    <cellStyle name="Normal 15 2 2 7 5 3" xfId="28990"/>
    <cellStyle name="Normal 15 2 2 7 6" xfId="14607"/>
    <cellStyle name="Normal 15 2 2 7 6 2" xfId="49825"/>
    <cellStyle name="Normal 15 2 2 7 7" xfId="39004"/>
    <cellStyle name="Normal 15 2 2 7 8" xfId="27214"/>
    <cellStyle name="Normal 15 2 2 8" xfId="4057"/>
    <cellStyle name="Normal 15 2 2 8 2" xfId="16707"/>
    <cellStyle name="Normal 15 2 2 8 2 2" xfId="51923"/>
    <cellStyle name="Normal 15 2 2 8 2 3" xfId="29312"/>
    <cellStyle name="Normal 15 2 2 8 3" xfId="13153"/>
    <cellStyle name="Normal 15 2 2 8 3 2" xfId="48371"/>
    <cellStyle name="Normal 15 2 2 8 4" xfId="39326"/>
    <cellStyle name="Normal 15 2 2 8 5" xfId="25760"/>
    <cellStyle name="Normal 15 2 2 9" xfId="5530"/>
    <cellStyle name="Normal 15 2 2 9 2" xfId="18161"/>
    <cellStyle name="Normal 15 2 2 9 2 2" xfId="53377"/>
    <cellStyle name="Normal 15 2 2 9 3" xfId="40780"/>
    <cellStyle name="Normal 15 2 2 9 4" xfId="30766"/>
    <cellStyle name="Normal 15 2 3" xfId="2295"/>
    <cellStyle name="Normal 15 2 3 10" xfId="10543"/>
    <cellStyle name="Normal 15 2 3 10 2" xfId="23154"/>
    <cellStyle name="Normal 15 2 3 10 2 2" xfId="58370"/>
    <cellStyle name="Normal 15 2 3 10 3" xfId="45773"/>
    <cellStyle name="Normal 15 2 3 10 4" xfId="35759"/>
    <cellStyle name="Normal 15 2 3 11" xfId="15011"/>
    <cellStyle name="Normal 15 2 3 11 2" xfId="50227"/>
    <cellStyle name="Normal 15 2 3 11 3" xfId="27616"/>
    <cellStyle name="Normal 15 2 3 12" xfId="12424"/>
    <cellStyle name="Normal 15 2 3 12 2" xfId="47642"/>
    <cellStyle name="Normal 15 2 3 13" xfId="37630"/>
    <cellStyle name="Normal 15 2 3 14" xfId="25031"/>
    <cellStyle name="Normal 15 2 3 15" xfId="60244"/>
    <cellStyle name="Normal 15 2 3 2" xfId="3146"/>
    <cellStyle name="Normal 15 2 3 2 10" xfId="25515"/>
    <cellStyle name="Normal 15 2 3 2 11" xfId="61050"/>
    <cellStyle name="Normal 15 2 3 2 2" xfId="4946"/>
    <cellStyle name="Normal 15 2 3 2 2 2" xfId="17593"/>
    <cellStyle name="Normal 15 2 3 2 2 2 2" xfId="52809"/>
    <cellStyle name="Normal 15 2 3 2 2 2 3" xfId="30198"/>
    <cellStyle name="Normal 15 2 3 2 2 3" xfId="14039"/>
    <cellStyle name="Normal 15 2 3 2 2 3 2" xfId="49257"/>
    <cellStyle name="Normal 15 2 3 2 2 4" xfId="40212"/>
    <cellStyle name="Normal 15 2 3 2 2 5" xfId="26646"/>
    <cellStyle name="Normal 15 2 3 2 3" xfId="6416"/>
    <cellStyle name="Normal 15 2 3 2 3 2" xfId="19047"/>
    <cellStyle name="Normal 15 2 3 2 3 2 2" xfId="54263"/>
    <cellStyle name="Normal 15 2 3 2 3 3" xfId="41666"/>
    <cellStyle name="Normal 15 2 3 2 3 4" xfId="31652"/>
    <cellStyle name="Normal 15 2 3 2 4" xfId="7875"/>
    <cellStyle name="Normal 15 2 3 2 4 2" xfId="20501"/>
    <cellStyle name="Normal 15 2 3 2 4 2 2" xfId="55717"/>
    <cellStyle name="Normal 15 2 3 2 4 3" xfId="43120"/>
    <cellStyle name="Normal 15 2 3 2 4 4" xfId="33106"/>
    <cellStyle name="Normal 15 2 3 2 5" xfId="9656"/>
    <cellStyle name="Normal 15 2 3 2 5 2" xfId="22277"/>
    <cellStyle name="Normal 15 2 3 2 5 2 2" xfId="57493"/>
    <cellStyle name="Normal 15 2 3 2 5 3" xfId="44896"/>
    <cellStyle name="Normal 15 2 3 2 5 4" xfId="34882"/>
    <cellStyle name="Normal 15 2 3 2 6" xfId="11450"/>
    <cellStyle name="Normal 15 2 3 2 6 2" xfId="24053"/>
    <cellStyle name="Normal 15 2 3 2 6 2 2" xfId="59269"/>
    <cellStyle name="Normal 15 2 3 2 6 3" xfId="46672"/>
    <cellStyle name="Normal 15 2 3 2 6 4" xfId="36658"/>
    <cellStyle name="Normal 15 2 3 2 7" xfId="15817"/>
    <cellStyle name="Normal 15 2 3 2 7 2" xfId="51033"/>
    <cellStyle name="Normal 15 2 3 2 7 3" xfId="28422"/>
    <cellStyle name="Normal 15 2 3 2 8" xfId="12908"/>
    <cellStyle name="Normal 15 2 3 2 8 2" xfId="48126"/>
    <cellStyle name="Normal 15 2 3 2 9" xfId="38436"/>
    <cellStyle name="Normal 15 2 3 3" xfId="3475"/>
    <cellStyle name="Normal 15 2 3 3 10" xfId="26971"/>
    <cellStyle name="Normal 15 2 3 3 11" xfId="61375"/>
    <cellStyle name="Normal 15 2 3 3 2" xfId="5271"/>
    <cellStyle name="Normal 15 2 3 3 2 2" xfId="17918"/>
    <cellStyle name="Normal 15 2 3 3 2 2 2" xfId="53134"/>
    <cellStyle name="Normal 15 2 3 3 2 3" xfId="40537"/>
    <cellStyle name="Normal 15 2 3 3 2 4" xfId="30523"/>
    <cellStyle name="Normal 15 2 3 3 3" xfId="6741"/>
    <cellStyle name="Normal 15 2 3 3 3 2" xfId="19372"/>
    <cellStyle name="Normal 15 2 3 3 3 2 2" xfId="54588"/>
    <cellStyle name="Normal 15 2 3 3 3 3" xfId="41991"/>
    <cellStyle name="Normal 15 2 3 3 3 4" xfId="31977"/>
    <cellStyle name="Normal 15 2 3 3 4" xfId="8200"/>
    <cellStyle name="Normal 15 2 3 3 4 2" xfId="20826"/>
    <cellStyle name="Normal 15 2 3 3 4 2 2" xfId="56042"/>
    <cellStyle name="Normal 15 2 3 3 4 3" xfId="43445"/>
    <cellStyle name="Normal 15 2 3 3 4 4" xfId="33431"/>
    <cellStyle name="Normal 15 2 3 3 5" xfId="9981"/>
    <cellStyle name="Normal 15 2 3 3 5 2" xfId="22602"/>
    <cellStyle name="Normal 15 2 3 3 5 2 2" xfId="57818"/>
    <cellStyle name="Normal 15 2 3 3 5 3" xfId="45221"/>
    <cellStyle name="Normal 15 2 3 3 5 4" xfId="35207"/>
    <cellStyle name="Normal 15 2 3 3 6" xfId="11775"/>
    <cellStyle name="Normal 15 2 3 3 6 2" xfId="24378"/>
    <cellStyle name="Normal 15 2 3 3 6 2 2" xfId="59594"/>
    <cellStyle name="Normal 15 2 3 3 6 3" xfId="46997"/>
    <cellStyle name="Normal 15 2 3 3 6 4" xfId="36983"/>
    <cellStyle name="Normal 15 2 3 3 7" xfId="16142"/>
    <cellStyle name="Normal 15 2 3 3 7 2" xfId="51358"/>
    <cellStyle name="Normal 15 2 3 3 7 3" xfId="28747"/>
    <cellStyle name="Normal 15 2 3 3 8" xfId="14364"/>
    <cellStyle name="Normal 15 2 3 3 8 2" xfId="49582"/>
    <cellStyle name="Normal 15 2 3 3 9" xfId="38761"/>
    <cellStyle name="Normal 15 2 3 4" xfId="2636"/>
    <cellStyle name="Normal 15 2 3 4 10" xfId="26162"/>
    <cellStyle name="Normal 15 2 3 4 11" xfId="60566"/>
    <cellStyle name="Normal 15 2 3 4 2" xfId="4462"/>
    <cellStyle name="Normal 15 2 3 4 2 2" xfId="17109"/>
    <cellStyle name="Normal 15 2 3 4 2 2 2" xfId="52325"/>
    <cellStyle name="Normal 15 2 3 4 2 3" xfId="39728"/>
    <cellStyle name="Normal 15 2 3 4 2 4" xfId="29714"/>
    <cellStyle name="Normal 15 2 3 4 3" xfId="5932"/>
    <cellStyle name="Normal 15 2 3 4 3 2" xfId="18563"/>
    <cellStyle name="Normal 15 2 3 4 3 2 2" xfId="53779"/>
    <cellStyle name="Normal 15 2 3 4 3 3" xfId="41182"/>
    <cellStyle name="Normal 15 2 3 4 3 4" xfId="31168"/>
    <cellStyle name="Normal 15 2 3 4 4" xfId="7391"/>
    <cellStyle name="Normal 15 2 3 4 4 2" xfId="20017"/>
    <cellStyle name="Normal 15 2 3 4 4 2 2" xfId="55233"/>
    <cellStyle name="Normal 15 2 3 4 4 3" xfId="42636"/>
    <cellStyle name="Normal 15 2 3 4 4 4" xfId="32622"/>
    <cellStyle name="Normal 15 2 3 4 5" xfId="9172"/>
    <cellStyle name="Normal 15 2 3 4 5 2" xfId="21793"/>
    <cellStyle name="Normal 15 2 3 4 5 2 2" xfId="57009"/>
    <cellStyle name="Normal 15 2 3 4 5 3" xfId="44412"/>
    <cellStyle name="Normal 15 2 3 4 5 4" xfId="34398"/>
    <cellStyle name="Normal 15 2 3 4 6" xfId="10966"/>
    <cellStyle name="Normal 15 2 3 4 6 2" xfId="23569"/>
    <cellStyle name="Normal 15 2 3 4 6 2 2" xfId="58785"/>
    <cellStyle name="Normal 15 2 3 4 6 3" xfId="46188"/>
    <cellStyle name="Normal 15 2 3 4 6 4" xfId="36174"/>
    <cellStyle name="Normal 15 2 3 4 7" xfId="15333"/>
    <cellStyle name="Normal 15 2 3 4 7 2" xfId="50549"/>
    <cellStyle name="Normal 15 2 3 4 7 3" xfId="27938"/>
    <cellStyle name="Normal 15 2 3 4 8" xfId="13555"/>
    <cellStyle name="Normal 15 2 3 4 8 2" xfId="48773"/>
    <cellStyle name="Normal 15 2 3 4 9" xfId="37952"/>
    <cellStyle name="Normal 15 2 3 5" xfId="3800"/>
    <cellStyle name="Normal 15 2 3 5 2" xfId="8523"/>
    <cellStyle name="Normal 15 2 3 5 2 2" xfId="21149"/>
    <cellStyle name="Normal 15 2 3 5 2 2 2" xfId="56365"/>
    <cellStyle name="Normal 15 2 3 5 2 3" xfId="43768"/>
    <cellStyle name="Normal 15 2 3 5 2 4" xfId="33754"/>
    <cellStyle name="Normal 15 2 3 5 3" xfId="10304"/>
    <cellStyle name="Normal 15 2 3 5 3 2" xfId="22925"/>
    <cellStyle name="Normal 15 2 3 5 3 2 2" xfId="58141"/>
    <cellStyle name="Normal 15 2 3 5 3 3" xfId="45544"/>
    <cellStyle name="Normal 15 2 3 5 3 4" xfId="35530"/>
    <cellStyle name="Normal 15 2 3 5 4" xfId="12100"/>
    <cellStyle name="Normal 15 2 3 5 4 2" xfId="24701"/>
    <cellStyle name="Normal 15 2 3 5 4 2 2" xfId="59917"/>
    <cellStyle name="Normal 15 2 3 5 4 3" xfId="47320"/>
    <cellStyle name="Normal 15 2 3 5 4 4" xfId="37306"/>
    <cellStyle name="Normal 15 2 3 5 5" xfId="16465"/>
    <cellStyle name="Normal 15 2 3 5 5 2" xfId="51681"/>
    <cellStyle name="Normal 15 2 3 5 5 3" xfId="29070"/>
    <cellStyle name="Normal 15 2 3 5 6" xfId="14687"/>
    <cellStyle name="Normal 15 2 3 5 6 2" xfId="49905"/>
    <cellStyle name="Normal 15 2 3 5 7" xfId="39084"/>
    <cellStyle name="Normal 15 2 3 5 8" xfId="27294"/>
    <cellStyle name="Normal 15 2 3 6" xfId="4140"/>
    <cellStyle name="Normal 15 2 3 6 2" xfId="16787"/>
    <cellStyle name="Normal 15 2 3 6 2 2" xfId="52003"/>
    <cellStyle name="Normal 15 2 3 6 2 3" xfId="29392"/>
    <cellStyle name="Normal 15 2 3 6 3" xfId="13233"/>
    <cellStyle name="Normal 15 2 3 6 3 2" xfId="48451"/>
    <cellStyle name="Normal 15 2 3 6 4" xfId="39406"/>
    <cellStyle name="Normal 15 2 3 6 5" xfId="25840"/>
    <cellStyle name="Normal 15 2 3 7" xfId="5610"/>
    <cellStyle name="Normal 15 2 3 7 2" xfId="18241"/>
    <cellStyle name="Normal 15 2 3 7 2 2" xfId="53457"/>
    <cellStyle name="Normal 15 2 3 7 3" xfId="40860"/>
    <cellStyle name="Normal 15 2 3 7 4" xfId="30846"/>
    <cellStyle name="Normal 15 2 3 8" xfId="7069"/>
    <cellStyle name="Normal 15 2 3 8 2" xfId="19695"/>
    <cellStyle name="Normal 15 2 3 8 2 2" xfId="54911"/>
    <cellStyle name="Normal 15 2 3 8 3" xfId="42314"/>
    <cellStyle name="Normal 15 2 3 8 4" xfId="32300"/>
    <cellStyle name="Normal 15 2 3 9" xfId="8850"/>
    <cellStyle name="Normal 15 2 3 9 2" xfId="21471"/>
    <cellStyle name="Normal 15 2 3 9 2 2" xfId="56687"/>
    <cellStyle name="Normal 15 2 3 9 3" xfId="44090"/>
    <cellStyle name="Normal 15 2 3 9 4" xfId="34076"/>
    <cellStyle name="Normal 15 2 4" xfId="2976"/>
    <cellStyle name="Normal 15 2 4 10" xfId="25356"/>
    <cellStyle name="Normal 15 2 4 11" xfId="60891"/>
    <cellStyle name="Normal 15 2 4 2" xfId="4787"/>
    <cellStyle name="Normal 15 2 4 2 2" xfId="17434"/>
    <cellStyle name="Normal 15 2 4 2 2 2" xfId="52650"/>
    <cellStyle name="Normal 15 2 4 2 2 3" xfId="30039"/>
    <cellStyle name="Normal 15 2 4 2 3" xfId="13880"/>
    <cellStyle name="Normal 15 2 4 2 3 2" xfId="49098"/>
    <cellStyle name="Normal 15 2 4 2 4" xfId="40053"/>
    <cellStyle name="Normal 15 2 4 2 5" xfId="26487"/>
    <cellStyle name="Normal 15 2 4 3" xfId="6257"/>
    <cellStyle name="Normal 15 2 4 3 2" xfId="18888"/>
    <cellStyle name="Normal 15 2 4 3 2 2" xfId="54104"/>
    <cellStyle name="Normal 15 2 4 3 3" xfId="41507"/>
    <cellStyle name="Normal 15 2 4 3 4" xfId="31493"/>
    <cellStyle name="Normal 15 2 4 4" xfId="7716"/>
    <cellStyle name="Normal 15 2 4 4 2" xfId="20342"/>
    <cellStyle name="Normal 15 2 4 4 2 2" xfId="55558"/>
    <cellStyle name="Normal 15 2 4 4 3" xfId="42961"/>
    <cellStyle name="Normal 15 2 4 4 4" xfId="32947"/>
    <cellStyle name="Normal 15 2 4 5" xfId="9497"/>
    <cellStyle name="Normal 15 2 4 5 2" xfId="22118"/>
    <cellStyle name="Normal 15 2 4 5 2 2" xfId="57334"/>
    <cellStyle name="Normal 15 2 4 5 3" xfId="44737"/>
    <cellStyle name="Normal 15 2 4 5 4" xfId="34723"/>
    <cellStyle name="Normal 15 2 4 6" xfId="11291"/>
    <cellStyle name="Normal 15 2 4 6 2" xfId="23894"/>
    <cellStyle name="Normal 15 2 4 6 2 2" xfId="59110"/>
    <cellStyle name="Normal 15 2 4 6 3" xfId="46513"/>
    <cellStyle name="Normal 15 2 4 6 4" xfId="36499"/>
    <cellStyle name="Normal 15 2 4 7" xfId="15658"/>
    <cellStyle name="Normal 15 2 4 7 2" xfId="50874"/>
    <cellStyle name="Normal 15 2 4 7 3" xfId="28263"/>
    <cellStyle name="Normal 15 2 4 8" xfId="12749"/>
    <cellStyle name="Normal 15 2 4 8 2" xfId="47967"/>
    <cellStyle name="Normal 15 2 4 9" xfId="38277"/>
    <cellStyle name="Normal 15 2 5" xfId="2809"/>
    <cellStyle name="Normal 15 2 5 10" xfId="25201"/>
    <cellStyle name="Normal 15 2 5 11" xfId="60736"/>
    <cellStyle name="Normal 15 2 5 2" xfId="4632"/>
    <cellStyle name="Normal 15 2 5 2 2" xfId="17279"/>
    <cellStyle name="Normal 15 2 5 2 2 2" xfId="52495"/>
    <cellStyle name="Normal 15 2 5 2 2 3" xfId="29884"/>
    <cellStyle name="Normal 15 2 5 2 3" xfId="13725"/>
    <cellStyle name="Normal 15 2 5 2 3 2" xfId="48943"/>
    <cellStyle name="Normal 15 2 5 2 4" xfId="39898"/>
    <cellStyle name="Normal 15 2 5 2 5" xfId="26332"/>
    <cellStyle name="Normal 15 2 5 3" xfId="6102"/>
    <cellStyle name="Normal 15 2 5 3 2" xfId="18733"/>
    <cellStyle name="Normal 15 2 5 3 2 2" xfId="53949"/>
    <cellStyle name="Normal 15 2 5 3 3" xfId="41352"/>
    <cellStyle name="Normal 15 2 5 3 4" xfId="31338"/>
    <cellStyle name="Normal 15 2 5 4" xfId="7561"/>
    <cellStyle name="Normal 15 2 5 4 2" xfId="20187"/>
    <cellStyle name="Normal 15 2 5 4 2 2" xfId="55403"/>
    <cellStyle name="Normal 15 2 5 4 3" xfId="42806"/>
    <cellStyle name="Normal 15 2 5 4 4" xfId="32792"/>
    <cellStyle name="Normal 15 2 5 5" xfId="9342"/>
    <cellStyle name="Normal 15 2 5 5 2" xfId="21963"/>
    <cellStyle name="Normal 15 2 5 5 2 2" xfId="57179"/>
    <cellStyle name="Normal 15 2 5 5 3" xfId="44582"/>
    <cellStyle name="Normal 15 2 5 5 4" xfId="34568"/>
    <cellStyle name="Normal 15 2 5 6" xfId="11136"/>
    <cellStyle name="Normal 15 2 5 6 2" xfId="23739"/>
    <cellStyle name="Normal 15 2 5 6 2 2" xfId="58955"/>
    <cellStyle name="Normal 15 2 5 6 3" xfId="46358"/>
    <cellStyle name="Normal 15 2 5 6 4" xfId="36344"/>
    <cellStyle name="Normal 15 2 5 7" xfId="15503"/>
    <cellStyle name="Normal 15 2 5 7 2" xfId="50719"/>
    <cellStyle name="Normal 15 2 5 7 3" xfId="28108"/>
    <cellStyle name="Normal 15 2 5 8" xfId="12594"/>
    <cellStyle name="Normal 15 2 5 8 2" xfId="47812"/>
    <cellStyle name="Normal 15 2 5 9" xfId="38122"/>
    <cellStyle name="Normal 15 2 6" xfId="3323"/>
    <cellStyle name="Normal 15 2 6 10" xfId="26819"/>
    <cellStyle name="Normal 15 2 6 11" xfId="61223"/>
    <cellStyle name="Normal 15 2 6 2" xfId="5119"/>
    <cellStyle name="Normal 15 2 6 2 2" xfId="17766"/>
    <cellStyle name="Normal 15 2 6 2 2 2" xfId="52982"/>
    <cellStyle name="Normal 15 2 6 2 3" xfId="40385"/>
    <cellStyle name="Normal 15 2 6 2 4" xfId="30371"/>
    <cellStyle name="Normal 15 2 6 3" xfId="6589"/>
    <cellStyle name="Normal 15 2 6 3 2" xfId="19220"/>
    <cellStyle name="Normal 15 2 6 3 2 2" xfId="54436"/>
    <cellStyle name="Normal 15 2 6 3 3" xfId="41839"/>
    <cellStyle name="Normal 15 2 6 3 4" xfId="31825"/>
    <cellStyle name="Normal 15 2 6 4" xfId="8048"/>
    <cellStyle name="Normal 15 2 6 4 2" xfId="20674"/>
    <cellStyle name="Normal 15 2 6 4 2 2" xfId="55890"/>
    <cellStyle name="Normal 15 2 6 4 3" xfId="43293"/>
    <cellStyle name="Normal 15 2 6 4 4" xfId="33279"/>
    <cellStyle name="Normal 15 2 6 5" xfId="9829"/>
    <cellStyle name="Normal 15 2 6 5 2" xfId="22450"/>
    <cellStyle name="Normal 15 2 6 5 2 2" xfId="57666"/>
    <cellStyle name="Normal 15 2 6 5 3" xfId="45069"/>
    <cellStyle name="Normal 15 2 6 5 4" xfId="35055"/>
    <cellStyle name="Normal 15 2 6 6" xfId="11623"/>
    <cellStyle name="Normal 15 2 6 6 2" xfId="24226"/>
    <cellStyle name="Normal 15 2 6 6 2 2" xfId="59442"/>
    <cellStyle name="Normal 15 2 6 6 3" xfId="46845"/>
    <cellStyle name="Normal 15 2 6 6 4" xfId="36831"/>
    <cellStyle name="Normal 15 2 6 7" xfId="15990"/>
    <cellStyle name="Normal 15 2 6 7 2" xfId="51206"/>
    <cellStyle name="Normal 15 2 6 7 3" xfId="28595"/>
    <cellStyle name="Normal 15 2 6 8" xfId="14212"/>
    <cellStyle name="Normal 15 2 6 8 2" xfId="49430"/>
    <cellStyle name="Normal 15 2 6 9" xfId="38609"/>
    <cellStyle name="Normal 15 2 7" xfId="2479"/>
    <cellStyle name="Normal 15 2 7 10" xfId="26010"/>
    <cellStyle name="Normal 15 2 7 11" xfId="60414"/>
    <cellStyle name="Normal 15 2 7 2" xfId="4310"/>
    <cellStyle name="Normal 15 2 7 2 2" xfId="16957"/>
    <cellStyle name="Normal 15 2 7 2 2 2" xfId="52173"/>
    <cellStyle name="Normal 15 2 7 2 3" xfId="39576"/>
    <cellStyle name="Normal 15 2 7 2 4" xfId="29562"/>
    <cellStyle name="Normal 15 2 7 3" xfId="5780"/>
    <cellStyle name="Normal 15 2 7 3 2" xfId="18411"/>
    <cellStyle name="Normal 15 2 7 3 2 2" xfId="53627"/>
    <cellStyle name="Normal 15 2 7 3 3" xfId="41030"/>
    <cellStyle name="Normal 15 2 7 3 4" xfId="31016"/>
    <cellStyle name="Normal 15 2 7 4" xfId="7239"/>
    <cellStyle name="Normal 15 2 7 4 2" xfId="19865"/>
    <cellStyle name="Normal 15 2 7 4 2 2" xfId="55081"/>
    <cellStyle name="Normal 15 2 7 4 3" xfId="42484"/>
    <cellStyle name="Normal 15 2 7 4 4" xfId="32470"/>
    <cellStyle name="Normal 15 2 7 5" xfId="9020"/>
    <cellStyle name="Normal 15 2 7 5 2" xfId="21641"/>
    <cellStyle name="Normal 15 2 7 5 2 2" xfId="56857"/>
    <cellStyle name="Normal 15 2 7 5 3" xfId="44260"/>
    <cellStyle name="Normal 15 2 7 5 4" xfId="34246"/>
    <cellStyle name="Normal 15 2 7 6" xfId="10814"/>
    <cellStyle name="Normal 15 2 7 6 2" xfId="23417"/>
    <cellStyle name="Normal 15 2 7 6 2 2" xfId="58633"/>
    <cellStyle name="Normal 15 2 7 6 3" xfId="46036"/>
    <cellStyle name="Normal 15 2 7 6 4" xfId="36022"/>
    <cellStyle name="Normal 15 2 7 7" xfId="15181"/>
    <cellStyle name="Normal 15 2 7 7 2" xfId="50397"/>
    <cellStyle name="Normal 15 2 7 7 3" xfId="27786"/>
    <cellStyle name="Normal 15 2 7 8" xfId="13403"/>
    <cellStyle name="Normal 15 2 7 8 2" xfId="48621"/>
    <cellStyle name="Normal 15 2 7 9" xfId="37800"/>
    <cellStyle name="Normal 15 2 8" xfId="3647"/>
    <cellStyle name="Normal 15 2 8 2" xfId="8371"/>
    <cellStyle name="Normal 15 2 8 2 2" xfId="20997"/>
    <cellStyle name="Normal 15 2 8 2 2 2" xfId="56213"/>
    <cellStyle name="Normal 15 2 8 2 3" xfId="43616"/>
    <cellStyle name="Normal 15 2 8 2 4" xfId="33602"/>
    <cellStyle name="Normal 15 2 8 3" xfId="10152"/>
    <cellStyle name="Normal 15 2 8 3 2" xfId="22773"/>
    <cellStyle name="Normal 15 2 8 3 2 2" xfId="57989"/>
    <cellStyle name="Normal 15 2 8 3 3" xfId="45392"/>
    <cellStyle name="Normal 15 2 8 3 4" xfId="35378"/>
    <cellStyle name="Normal 15 2 8 4" xfId="11948"/>
    <cellStyle name="Normal 15 2 8 4 2" xfId="24549"/>
    <cellStyle name="Normal 15 2 8 4 2 2" xfId="59765"/>
    <cellStyle name="Normal 15 2 8 4 3" xfId="47168"/>
    <cellStyle name="Normal 15 2 8 4 4" xfId="37154"/>
    <cellStyle name="Normal 15 2 8 5" xfId="16313"/>
    <cellStyle name="Normal 15 2 8 5 2" xfId="51529"/>
    <cellStyle name="Normal 15 2 8 5 3" xfId="28918"/>
    <cellStyle name="Normal 15 2 8 6" xfId="14535"/>
    <cellStyle name="Normal 15 2 8 6 2" xfId="49753"/>
    <cellStyle name="Normal 15 2 8 7" xfId="38932"/>
    <cellStyle name="Normal 15 2 8 8" xfId="27142"/>
    <cellStyle name="Normal 15 2 9" xfId="3977"/>
    <cellStyle name="Normal 15 2 9 2" xfId="16635"/>
    <cellStyle name="Normal 15 2 9 2 2" xfId="51851"/>
    <cellStyle name="Normal 15 2 9 2 3" xfId="29240"/>
    <cellStyle name="Normal 15 2 9 3" xfId="13081"/>
    <cellStyle name="Normal 15 2 9 3 2" xfId="48299"/>
    <cellStyle name="Normal 15 2 9 4" xfId="39254"/>
    <cellStyle name="Normal 15 2 9 5" xfId="25688"/>
    <cellStyle name="Normal 15 2_District Target Attainment" xfId="1111"/>
    <cellStyle name="Normal 15 3" xfId="1277"/>
    <cellStyle name="Normal 15 3 10" xfId="6959"/>
    <cellStyle name="Normal 15 3 10 2" xfId="19586"/>
    <cellStyle name="Normal 15 3 10 2 2" xfId="54802"/>
    <cellStyle name="Normal 15 3 10 3" xfId="42205"/>
    <cellStyle name="Normal 15 3 10 4" xfId="32191"/>
    <cellStyle name="Normal 15 3 11" xfId="8740"/>
    <cellStyle name="Normal 15 3 11 2" xfId="21362"/>
    <cellStyle name="Normal 15 3 11 2 2" xfId="56578"/>
    <cellStyle name="Normal 15 3 11 3" xfId="43981"/>
    <cellStyle name="Normal 15 3 11 4" xfId="33967"/>
    <cellStyle name="Normal 15 3 12" xfId="10544"/>
    <cellStyle name="Normal 15 3 12 2" xfId="23155"/>
    <cellStyle name="Normal 15 3 12 2 2" xfId="58371"/>
    <cellStyle name="Normal 15 3 12 3" xfId="45774"/>
    <cellStyle name="Normal 15 3 12 4" xfId="35760"/>
    <cellStyle name="Normal 15 3 13" xfId="14901"/>
    <cellStyle name="Normal 15 3 13 2" xfId="50118"/>
    <cellStyle name="Normal 15 3 13 3" xfId="27507"/>
    <cellStyle name="Normal 15 3 14" xfId="12315"/>
    <cellStyle name="Normal 15 3 14 2" xfId="47533"/>
    <cellStyle name="Normal 15 3 15" xfId="37520"/>
    <cellStyle name="Normal 15 3 16" xfId="24922"/>
    <cellStyle name="Normal 15 3 17" xfId="60135"/>
    <cellStyle name="Normal 15 3 2" xfId="2345"/>
    <cellStyle name="Normal 15 3 2 10" xfId="10545"/>
    <cellStyle name="Normal 15 3 2 10 2" xfId="23156"/>
    <cellStyle name="Normal 15 3 2 10 2 2" xfId="58372"/>
    <cellStyle name="Normal 15 3 2 10 3" xfId="45775"/>
    <cellStyle name="Normal 15 3 2 10 4" xfId="35761"/>
    <cellStyle name="Normal 15 3 2 11" xfId="15056"/>
    <cellStyle name="Normal 15 3 2 11 2" xfId="50272"/>
    <cellStyle name="Normal 15 3 2 11 3" xfId="27661"/>
    <cellStyle name="Normal 15 3 2 12" xfId="12469"/>
    <cellStyle name="Normal 15 3 2 12 2" xfId="47687"/>
    <cellStyle name="Normal 15 3 2 13" xfId="37675"/>
    <cellStyle name="Normal 15 3 2 14" xfId="25076"/>
    <cellStyle name="Normal 15 3 2 15" xfId="60289"/>
    <cellStyle name="Normal 15 3 2 2" xfId="3191"/>
    <cellStyle name="Normal 15 3 2 2 10" xfId="25560"/>
    <cellStyle name="Normal 15 3 2 2 11" xfId="61095"/>
    <cellStyle name="Normal 15 3 2 2 2" xfId="4991"/>
    <cellStyle name="Normal 15 3 2 2 2 2" xfId="17638"/>
    <cellStyle name="Normal 15 3 2 2 2 2 2" xfId="52854"/>
    <cellStyle name="Normal 15 3 2 2 2 2 3" xfId="30243"/>
    <cellStyle name="Normal 15 3 2 2 2 3" xfId="14084"/>
    <cellStyle name="Normal 15 3 2 2 2 3 2" xfId="49302"/>
    <cellStyle name="Normal 15 3 2 2 2 4" xfId="40257"/>
    <cellStyle name="Normal 15 3 2 2 2 5" xfId="26691"/>
    <cellStyle name="Normal 15 3 2 2 3" xfId="6461"/>
    <cellStyle name="Normal 15 3 2 2 3 2" xfId="19092"/>
    <cellStyle name="Normal 15 3 2 2 3 2 2" xfId="54308"/>
    <cellStyle name="Normal 15 3 2 2 3 3" xfId="41711"/>
    <cellStyle name="Normal 15 3 2 2 3 4" xfId="31697"/>
    <cellStyle name="Normal 15 3 2 2 4" xfId="7920"/>
    <cellStyle name="Normal 15 3 2 2 4 2" xfId="20546"/>
    <cellStyle name="Normal 15 3 2 2 4 2 2" xfId="55762"/>
    <cellStyle name="Normal 15 3 2 2 4 3" xfId="43165"/>
    <cellStyle name="Normal 15 3 2 2 4 4" xfId="33151"/>
    <cellStyle name="Normal 15 3 2 2 5" xfId="9701"/>
    <cellStyle name="Normal 15 3 2 2 5 2" xfId="22322"/>
    <cellStyle name="Normal 15 3 2 2 5 2 2" xfId="57538"/>
    <cellStyle name="Normal 15 3 2 2 5 3" xfId="44941"/>
    <cellStyle name="Normal 15 3 2 2 5 4" xfId="34927"/>
    <cellStyle name="Normal 15 3 2 2 6" xfId="11495"/>
    <cellStyle name="Normal 15 3 2 2 6 2" xfId="24098"/>
    <cellStyle name="Normal 15 3 2 2 6 2 2" xfId="59314"/>
    <cellStyle name="Normal 15 3 2 2 6 3" xfId="46717"/>
    <cellStyle name="Normal 15 3 2 2 6 4" xfId="36703"/>
    <cellStyle name="Normal 15 3 2 2 7" xfId="15862"/>
    <cellStyle name="Normal 15 3 2 2 7 2" xfId="51078"/>
    <cellStyle name="Normal 15 3 2 2 7 3" xfId="28467"/>
    <cellStyle name="Normal 15 3 2 2 8" xfId="12953"/>
    <cellStyle name="Normal 15 3 2 2 8 2" xfId="48171"/>
    <cellStyle name="Normal 15 3 2 2 9" xfId="38481"/>
    <cellStyle name="Normal 15 3 2 3" xfId="3520"/>
    <cellStyle name="Normal 15 3 2 3 10" xfId="27016"/>
    <cellStyle name="Normal 15 3 2 3 11" xfId="61420"/>
    <cellStyle name="Normal 15 3 2 3 2" xfId="5316"/>
    <cellStyle name="Normal 15 3 2 3 2 2" xfId="17963"/>
    <cellStyle name="Normal 15 3 2 3 2 2 2" xfId="53179"/>
    <cellStyle name="Normal 15 3 2 3 2 3" xfId="40582"/>
    <cellStyle name="Normal 15 3 2 3 2 4" xfId="30568"/>
    <cellStyle name="Normal 15 3 2 3 3" xfId="6786"/>
    <cellStyle name="Normal 15 3 2 3 3 2" xfId="19417"/>
    <cellStyle name="Normal 15 3 2 3 3 2 2" xfId="54633"/>
    <cellStyle name="Normal 15 3 2 3 3 3" xfId="42036"/>
    <cellStyle name="Normal 15 3 2 3 3 4" xfId="32022"/>
    <cellStyle name="Normal 15 3 2 3 4" xfId="8245"/>
    <cellStyle name="Normal 15 3 2 3 4 2" xfId="20871"/>
    <cellStyle name="Normal 15 3 2 3 4 2 2" xfId="56087"/>
    <cellStyle name="Normal 15 3 2 3 4 3" xfId="43490"/>
    <cellStyle name="Normal 15 3 2 3 4 4" xfId="33476"/>
    <cellStyle name="Normal 15 3 2 3 5" xfId="10026"/>
    <cellStyle name="Normal 15 3 2 3 5 2" xfId="22647"/>
    <cellStyle name="Normal 15 3 2 3 5 2 2" xfId="57863"/>
    <cellStyle name="Normal 15 3 2 3 5 3" xfId="45266"/>
    <cellStyle name="Normal 15 3 2 3 5 4" xfId="35252"/>
    <cellStyle name="Normal 15 3 2 3 6" xfId="11820"/>
    <cellStyle name="Normal 15 3 2 3 6 2" xfId="24423"/>
    <cellStyle name="Normal 15 3 2 3 6 2 2" xfId="59639"/>
    <cellStyle name="Normal 15 3 2 3 6 3" xfId="47042"/>
    <cellStyle name="Normal 15 3 2 3 6 4" xfId="37028"/>
    <cellStyle name="Normal 15 3 2 3 7" xfId="16187"/>
    <cellStyle name="Normal 15 3 2 3 7 2" xfId="51403"/>
    <cellStyle name="Normal 15 3 2 3 7 3" xfId="28792"/>
    <cellStyle name="Normal 15 3 2 3 8" xfId="14409"/>
    <cellStyle name="Normal 15 3 2 3 8 2" xfId="49627"/>
    <cellStyle name="Normal 15 3 2 3 9" xfId="38806"/>
    <cellStyle name="Normal 15 3 2 4" xfId="2681"/>
    <cellStyle name="Normal 15 3 2 4 10" xfId="26207"/>
    <cellStyle name="Normal 15 3 2 4 11" xfId="60611"/>
    <cellStyle name="Normal 15 3 2 4 2" xfId="4507"/>
    <cellStyle name="Normal 15 3 2 4 2 2" xfId="17154"/>
    <cellStyle name="Normal 15 3 2 4 2 2 2" xfId="52370"/>
    <cellStyle name="Normal 15 3 2 4 2 3" xfId="39773"/>
    <cellStyle name="Normal 15 3 2 4 2 4" xfId="29759"/>
    <cellStyle name="Normal 15 3 2 4 3" xfId="5977"/>
    <cellStyle name="Normal 15 3 2 4 3 2" xfId="18608"/>
    <cellStyle name="Normal 15 3 2 4 3 2 2" xfId="53824"/>
    <cellStyle name="Normal 15 3 2 4 3 3" xfId="41227"/>
    <cellStyle name="Normal 15 3 2 4 3 4" xfId="31213"/>
    <cellStyle name="Normal 15 3 2 4 4" xfId="7436"/>
    <cellStyle name="Normal 15 3 2 4 4 2" xfId="20062"/>
    <cellStyle name="Normal 15 3 2 4 4 2 2" xfId="55278"/>
    <cellStyle name="Normal 15 3 2 4 4 3" xfId="42681"/>
    <cellStyle name="Normal 15 3 2 4 4 4" xfId="32667"/>
    <cellStyle name="Normal 15 3 2 4 5" xfId="9217"/>
    <cellStyle name="Normal 15 3 2 4 5 2" xfId="21838"/>
    <cellStyle name="Normal 15 3 2 4 5 2 2" xfId="57054"/>
    <cellStyle name="Normal 15 3 2 4 5 3" xfId="44457"/>
    <cellStyle name="Normal 15 3 2 4 5 4" xfId="34443"/>
    <cellStyle name="Normal 15 3 2 4 6" xfId="11011"/>
    <cellStyle name="Normal 15 3 2 4 6 2" xfId="23614"/>
    <cellStyle name="Normal 15 3 2 4 6 2 2" xfId="58830"/>
    <cellStyle name="Normal 15 3 2 4 6 3" xfId="46233"/>
    <cellStyle name="Normal 15 3 2 4 6 4" xfId="36219"/>
    <cellStyle name="Normal 15 3 2 4 7" xfId="15378"/>
    <cellStyle name="Normal 15 3 2 4 7 2" xfId="50594"/>
    <cellStyle name="Normal 15 3 2 4 7 3" xfId="27983"/>
    <cellStyle name="Normal 15 3 2 4 8" xfId="13600"/>
    <cellStyle name="Normal 15 3 2 4 8 2" xfId="48818"/>
    <cellStyle name="Normal 15 3 2 4 9" xfId="37997"/>
    <cellStyle name="Normal 15 3 2 5" xfId="3845"/>
    <cellStyle name="Normal 15 3 2 5 2" xfId="8568"/>
    <cellStyle name="Normal 15 3 2 5 2 2" xfId="21194"/>
    <cellStyle name="Normal 15 3 2 5 2 2 2" xfId="56410"/>
    <cellStyle name="Normal 15 3 2 5 2 3" xfId="43813"/>
    <cellStyle name="Normal 15 3 2 5 2 4" xfId="33799"/>
    <cellStyle name="Normal 15 3 2 5 3" xfId="10349"/>
    <cellStyle name="Normal 15 3 2 5 3 2" xfId="22970"/>
    <cellStyle name="Normal 15 3 2 5 3 2 2" xfId="58186"/>
    <cellStyle name="Normal 15 3 2 5 3 3" xfId="45589"/>
    <cellStyle name="Normal 15 3 2 5 3 4" xfId="35575"/>
    <cellStyle name="Normal 15 3 2 5 4" xfId="12145"/>
    <cellStyle name="Normal 15 3 2 5 4 2" xfId="24746"/>
    <cellStyle name="Normal 15 3 2 5 4 2 2" xfId="59962"/>
    <cellStyle name="Normal 15 3 2 5 4 3" xfId="47365"/>
    <cellStyle name="Normal 15 3 2 5 4 4" xfId="37351"/>
    <cellStyle name="Normal 15 3 2 5 5" xfId="16510"/>
    <cellStyle name="Normal 15 3 2 5 5 2" xfId="51726"/>
    <cellStyle name="Normal 15 3 2 5 5 3" xfId="29115"/>
    <cellStyle name="Normal 15 3 2 5 6" xfId="14732"/>
    <cellStyle name="Normal 15 3 2 5 6 2" xfId="49950"/>
    <cellStyle name="Normal 15 3 2 5 7" xfId="39129"/>
    <cellStyle name="Normal 15 3 2 5 8" xfId="27339"/>
    <cellStyle name="Normal 15 3 2 6" xfId="4185"/>
    <cellStyle name="Normal 15 3 2 6 2" xfId="16832"/>
    <cellStyle name="Normal 15 3 2 6 2 2" xfId="52048"/>
    <cellStyle name="Normal 15 3 2 6 2 3" xfId="29437"/>
    <cellStyle name="Normal 15 3 2 6 3" xfId="13278"/>
    <cellStyle name="Normal 15 3 2 6 3 2" xfId="48496"/>
    <cellStyle name="Normal 15 3 2 6 4" xfId="39451"/>
    <cellStyle name="Normal 15 3 2 6 5" xfId="25885"/>
    <cellStyle name="Normal 15 3 2 7" xfId="5655"/>
    <cellStyle name="Normal 15 3 2 7 2" xfId="18286"/>
    <cellStyle name="Normal 15 3 2 7 2 2" xfId="53502"/>
    <cellStyle name="Normal 15 3 2 7 3" xfId="40905"/>
    <cellStyle name="Normal 15 3 2 7 4" xfId="30891"/>
    <cellStyle name="Normal 15 3 2 8" xfId="7114"/>
    <cellStyle name="Normal 15 3 2 8 2" xfId="19740"/>
    <cellStyle name="Normal 15 3 2 8 2 2" xfId="54956"/>
    <cellStyle name="Normal 15 3 2 8 3" xfId="42359"/>
    <cellStyle name="Normal 15 3 2 8 4" xfId="32345"/>
    <cellStyle name="Normal 15 3 2 9" xfId="8895"/>
    <cellStyle name="Normal 15 3 2 9 2" xfId="21516"/>
    <cellStyle name="Normal 15 3 2 9 2 2" xfId="56732"/>
    <cellStyle name="Normal 15 3 2 9 3" xfId="44135"/>
    <cellStyle name="Normal 15 3 2 9 4" xfId="34121"/>
    <cellStyle name="Normal 15 3 3" xfId="3030"/>
    <cellStyle name="Normal 15 3 3 10" xfId="25403"/>
    <cellStyle name="Normal 15 3 3 11" xfId="60938"/>
    <cellStyle name="Normal 15 3 3 2" xfId="4834"/>
    <cellStyle name="Normal 15 3 3 2 2" xfId="17481"/>
    <cellStyle name="Normal 15 3 3 2 2 2" xfId="52697"/>
    <cellStyle name="Normal 15 3 3 2 2 3" xfId="30086"/>
    <cellStyle name="Normal 15 3 3 2 3" xfId="13927"/>
    <cellStyle name="Normal 15 3 3 2 3 2" xfId="49145"/>
    <cellStyle name="Normal 15 3 3 2 4" xfId="40100"/>
    <cellStyle name="Normal 15 3 3 2 5" xfId="26534"/>
    <cellStyle name="Normal 15 3 3 3" xfId="6304"/>
    <cellStyle name="Normal 15 3 3 3 2" xfId="18935"/>
    <cellStyle name="Normal 15 3 3 3 2 2" xfId="54151"/>
    <cellStyle name="Normal 15 3 3 3 3" xfId="41554"/>
    <cellStyle name="Normal 15 3 3 3 4" xfId="31540"/>
    <cellStyle name="Normal 15 3 3 4" xfId="7763"/>
    <cellStyle name="Normal 15 3 3 4 2" xfId="20389"/>
    <cellStyle name="Normal 15 3 3 4 2 2" xfId="55605"/>
    <cellStyle name="Normal 15 3 3 4 3" xfId="43008"/>
    <cellStyle name="Normal 15 3 3 4 4" xfId="32994"/>
    <cellStyle name="Normal 15 3 3 5" xfId="9544"/>
    <cellStyle name="Normal 15 3 3 5 2" xfId="22165"/>
    <cellStyle name="Normal 15 3 3 5 2 2" xfId="57381"/>
    <cellStyle name="Normal 15 3 3 5 3" xfId="44784"/>
    <cellStyle name="Normal 15 3 3 5 4" xfId="34770"/>
    <cellStyle name="Normal 15 3 3 6" xfId="11338"/>
    <cellStyle name="Normal 15 3 3 6 2" xfId="23941"/>
    <cellStyle name="Normal 15 3 3 6 2 2" xfId="59157"/>
    <cellStyle name="Normal 15 3 3 6 3" xfId="46560"/>
    <cellStyle name="Normal 15 3 3 6 4" xfId="36546"/>
    <cellStyle name="Normal 15 3 3 7" xfId="15705"/>
    <cellStyle name="Normal 15 3 3 7 2" xfId="50921"/>
    <cellStyle name="Normal 15 3 3 7 3" xfId="28310"/>
    <cellStyle name="Normal 15 3 3 8" xfId="12796"/>
    <cellStyle name="Normal 15 3 3 8 2" xfId="48014"/>
    <cellStyle name="Normal 15 3 3 9" xfId="38324"/>
    <cellStyle name="Normal 15 3 4" xfId="2857"/>
    <cellStyle name="Normal 15 3 4 10" xfId="25244"/>
    <cellStyle name="Normal 15 3 4 11" xfId="60779"/>
    <cellStyle name="Normal 15 3 4 2" xfId="4675"/>
    <cellStyle name="Normal 15 3 4 2 2" xfId="17322"/>
    <cellStyle name="Normal 15 3 4 2 2 2" xfId="52538"/>
    <cellStyle name="Normal 15 3 4 2 2 3" xfId="29927"/>
    <cellStyle name="Normal 15 3 4 2 3" xfId="13768"/>
    <cellStyle name="Normal 15 3 4 2 3 2" xfId="48986"/>
    <cellStyle name="Normal 15 3 4 2 4" xfId="39941"/>
    <cellStyle name="Normal 15 3 4 2 5" xfId="26375"/>
    <cellStyle name="Normal 15 3 4 3" xfId="6145"/>
    <cellStyle name="Normal 15 3 4 3 2" xfId="18776"/>
    <cellStyle name="Normal 15 3 4 3 2 2" xfId="53992"/>
    <cellStyle name="Normal 15 3 4 3 3" xfId="41395"/>
    <cellStyle name="Normal 15 3 4 3 4" xfId="31381"/>
    <cellStyle name="Normal 15 3 4 4" xfId="7604"/>
    <cellStyle name="Normal 15 3 4 4 2" xfId="20230"/>
    <cellStyle name="Normal 15 3 4 4 2 2" xfId="55446"/>
    <cellStyle name="Normal 15 3 4 4 3" xfId="42849"/>
    <cellStyle name="Normal 15 3 4 4 4" xfId="32835"/>
    <cellStyle name="Normal 15 3 4 5" xfId="9385"/>
    <cellStyle name="Normal 15 3 4 5 2" xfId="22006"/>
    <cellStyle name="Normal 15 3 4 5 2 2" xfId="57222"/>
    <cellStyle name="Normal 15 3 4 5 3" xfId="44625"/>
    <cellStyle name="Normal 15 3 4 5 4" xfId="34611"/>
    <cellStyle name="Normal 15 3 4 6" xfId="11179"/>
    <cellStyle name="Normal 15 3 4 6 2" xfId="23782"/>
    <cellStyle name="Normal 15 3 4 6 2 2" xfId="58998"/>
    <cellStyle name="Normal 15 3 4 6 3" xfId="46401"/>
    <cellStyle name="Normal 15 3 4 6 4" xfId="36387"/>
    <cellStyle name="Normal 15 3 4 7" xfId="15546"/>
    <cellStyle name="Normal 15 3 4 7 2" xfId="50762"/>
    <cellStyle name="Normal 15 3 4 7 3" xfId="28151"/>
    <cellStyle name="Normal 15 3 4 8" xfId="12637"/>
    <cellStyle name="Normal 15 3 4 8 2" xfId="47855"/>
    <cellStyle name="Normal 15 3 4 9" xfId="38165"/>
    <cellStyle name="Normal 15 3 5" xfId="3366"/>
    <cellStyle name="Normal 15 3 5 10" xfId="26862"/>
    <cellStyle name="Normal 15 3 5 11" xfId="61266"/>
    <cellStyle name="Normal 15 3 5 2" xfId="5162"/>
    <cellStyle name="Normal 15 3 5 2 2" xfId="17809"/>
    <cellStyle name="Normal 15 3 5 2 2 2" xfId="53025"/>
    <cellStyle name="Normal 15 3 5 2 3" xfId="40428"/>
    <cellStyle name="Normal 15 3 5 2 4" xfId="30414"/>
    <cellStyle name="Normal 15 3 5 3" xfId="6632"/>
    <cellStyle name="Normal 15 3 5 3 2" xfId="19263"/>
    <cellStyle name="Normal 15 3 5 3 2 2" xfId="54479"/>
    <cellStyle name="Normal 15 3 5 3 3" xfId="41882"/>
    <cellStyle name="Normal 15 3 5 3 4" xfId="31868"/>
    <cellStyle name="Normal 15 3 5 4" xfId="8091"/>
    <cellStyle name="Normal 15 3 5 4 2" xfId="20717"/>
    <cellStyle name="Normal 15 3 5 4 2 2" xfId="55933"/>
    <cellStyle name="Normal 15 3 5 4 3" xfId="43336"/>
    <cellStyle name="Normal 15 3 5 4 4" xfId="33322"/>
    <cellStyle name="Normal 15 3 5 5" xfId="9872"/>
    <cellStyle name="Normal 15 3 5 5 2" xfId="22493"/>
    <cellStyle name="Normal 15 3 5 5 2 2" xfId="57709"/>
    <cellStyle name="Normal 15 3 5 5 3" xfId="45112"/>
    <cellStyle name="Normal 15 3 5 5 4" xfId="35098"/>
    <cellStyle name="Normal 15 3 5 6" xfId="11666"/>
    <cellStyle name="Normal 15 3 5 6 2" xfId="24269"/>
    <cellStyle name="Normal 15 3 5 6 2 2" xfId="59485"/>
    <cellStyle name="Normal 15 3 5 6 3" xfId="46888"/>
    <cellStyle name="Normal 15 3 5 6 4" xfId="36874"/>
    <cellStyle name="Normal 15 3 5 7" xfId="16033"/>
    <cellStyle name="Normal 15 3 5 7 2" xfId="51249"/>
    <cellStyle name="Normal 15 3 5 7 3" xfId="28638"/>
    <cellStyle name="Normal 15 3 5 8" xfId="14255"/>
    <cellStyle name="Normal 15 3 5 8 2" xfId="49473"/>
    <cellStyle name="Normal 15 3 5 9" xfId="38652"/>
    <cellStyle name="Normal 15 3 6" xfId="2526"/>
    <cellStyle name="Normal 15 3 6 10" xfId="26053"/>
    <cellStyle name="Normal 15 3 6 11" xfId="60457"/>
    <cellStyle name="Normal 15 3 6 2" xfId="4353"/>
    <cellStyle name="Normal 15 3 6 2 2" xfId="17000"/>
    <cellStyle name="Normal 15 3 6 2 2 2" xfId="52216"/>
    <cellStyle name="Normal 15 3 6 2 3" xfId="39619"/>
    <cellStyle name="Normal 15 3 6 2 4" xfId="29605"/>
    <cellStyle name="Normal 15 3 6 3" xfId="5823"/>
    <cellStyle name="Normal 15 3 6 3 2" xfId="18454"/>
    <cellStyle name="Normal 15 3 6 3 2 2" xfId="53670"/>
    <cellStyle name="Normal 15 3 6 3 3" xfId="41073"/>
    <cellStyle name="Normal 15 3 6 3 4" xfId="31059"/>
    <cellStyle name="Normal 15 3 6 4" xfId="7282"/>
    <cellStyle name="Normal 15 3 6 4 2" xfId="19908"/>
    <cellStyle name="Normal 15 3 6 4 2 2" xfId="55124"/>
    <cellStyle name="Normal 15 3 6 4 3" xfId="42527"/>
    <cellStyle name="Normal 15 3 6 4 4" xfId="32513"/>
    <cellStyle name="Normal 15 3 6 5" xfId="9063"/>
    <cellStyle name="Normal 15 3 6 5 2" xfId="21684"/>
    <cellStyle name="Normal 15 3 6 5 2 2" xfId="56900"/>
    <cellStyle name="Normal 15 3 6 5 3" xfId="44303"/>
    <cellStyle name="Normal 15 3 6 5 4" xfId="34289"/>
    <cellStyle name="Normal 15 3 6 6" xfId="10857"/>
    <cellStyle name="Normal 15 3 6 6 2" xfId="23460"/>
    <cellStyle name="Normal 15 3 6 6 2 2" xfId="58676"/>
    <cellStyle name="Normal 15 3 6 6 3" xfId="46079"/>
    <cellStyle name="Normal 15 3 6 6 4" xfId="36065"/>
    <cellStyle name="Normal 15 3 6 7" xfId="15224"/>
    <cellStyle name="Normal 15 3 6 7 2" xfId="50440"/>
    <cellStyle name="Normal 15 3 6 7 3" xfId="27829"/>
    <cellStyle name="Normal 15 3 6 8" xfId="13446"/>
    <cellStyle name="Normal 15 3 6 8 2" xfId="48664"/>
    <cellStyle name="Normal 15 3 6 9" xfId="37843"/>
    <cellStyle name="Normal 15 3 7" xfId="3690"/>
    <cellStyle name="Normal 15 3 7 2" xfId="8414"/>
    <cellStyle name="Normal 15 3 7 2 2" xfId="21040"/>
    <cellStyle name="Normal 15 3 7 2 2 2" xfId="56256"/>
    <cellStyle name="Normal 15 3 7 2 3" xfId="43659"/>
    <cellStyle name="Normal 15 3 7 2 4" xfId="33645"/>
    <cellStyle name="Normal 15 3 7 3" xfId="10195"/>
    <cellStyle name="Normal 15 3 7 3 2" xfId="22816"/>
    <cellStyle name="Normal 15 3 7 3 2 2" xfId="58032"/>
    <cellStyle name="Normal 15 3 7 3 3" xfId="45435"/>
    <cellStyle name="Normal 15 3 7 3 4" xfId="35421"/>
    <cellStyle name="Normal 15 3 7 4" xfId="11991"/>
    <cellStyle name="Normal 15 3 7 4 2" xfId="24592"/>
    <cellStyle name="Normal 15 3 7 4 2 2" xfId="59808"/>
    <cellStyle name="Normal 15 3 7 4 3" xfId="47211"/>
    <cellStyle name="Normal 15 3 7 4 4" xfId="37197"/>
    <cellStyle name="Normal 15 3 7 5" xfId="16356"/>
    <cellStyle name="Normal 15 3 7 5 2" xfId="51572"/>
    <cellStyle name="Normal 15 3 7 5 3" xfId="28961"/>
    <cellStyle name="Normal 15 3 7 6" xfId="14578"/>
    <cellStyle name="Normal 15 3 7 6 2" xfId="49796"/>
    <cellStyle name="Normal 15 3 7 7" xfId="38975"/>
    <cellStyle name="Normal 15 3 7 8" xfId="27185"/>
    <cellStyle name="Normal 15 3 8" xfId="4026"/>
    <cellStyle name="Normal 15 3 8 2" xfId="16678"/>
    <cellStyle name="Normal 15 3 8 2 2" xfId="51894"/>
    <cellStyle name="Normal 15 3 8 2 3" xfId="29283"/>
    <cellStyle name="Normal 15 3 8 3" xfId="13124"/>
    <cellStyle name="Normal 15 3 8 3 2" xfId="48342"/>
    <cellStyle name="Normal 15 3 8 4" xfId="39297"/>
    <cellStyle name="Normal 15 3 8 5" xfId="25731"/>
    <cellStyle name="Normal 15 3 9" xfId="5501"/>
    <cellStyle name="Normal 15 3 9 2" xfId="18132"/>
    <cellStyle name="Normal 15 3 9 2 2" xfId="53348"/>
    <cellStyle name="Normal 15 3 9 3" xfId="40751"/>
    <cellStyle name="Normal 15 3 9 4" xfId="30737"/>
    <cellStyle name="Normal 15 4" xfId="2263"/>
    <cellStyle name="Normal 15 4 10" xfId="10546"/>
    <cellStyle name="Normal 15 4 10 2" xfId="23157"/>
    <cellStyle name="Normal 15 4 10 2 2" xfId="58373"/>
    <cellStyle name="Normal 15 4 10 3" xfId="45776"/>
    <cellStyle name="Normal 15 4 10 4" xfId="35762"/>
    <cellStyle name="Normal 15 4 11" xfId="14982"/>
    <cellStyle name="Normal 15 4 11 2" xfId="50198"/>
    <cellStyle name="Normal 15 4 11 3" xfId="27587"/>
    <cellStyle name="Normal 15 4 12" xfId="12395"/>
    <cellStyle name="Normal 15 4 12 2" xfId="47613"/>
    <cellStyle name="Normal 15 4 13" xfId="37601"/>
    <cellStyle name="Normal 15 4 14" xfId="25002"/>
    <cellStyle name="Normal 15 4 15" xfId="60215"/>
    <cellStyle name="Normal 15 4 2" xfId="3117"/>
    <cellStyle name="Normal 15 4 2 10" xfId="25486"/>
    <cellStyle name="Normal 15 4 2 11" xfId="61021"/>
    <cellStyle name="Normal 15 4 2 2" xfId="4917"/>
    <cellStyle name="Normal 15 4 2 2 2" xfId="17564"/>
    <cellStyle name="Normal 15 4 2 2 2 2" xfId="52780"/>
    <cellStyle name="Normal 15 4 2 2 2 3" xfId="30169"/>
    <cellStyle name="Normal 15 4 2 2 3" xfId="14010"/>
    <cellStyle name="Normal 15 4 2 2 3 2" xfId="49228"/>
    <cellStyle name="Normal 15 4 2 2 4" xfId="40183"/>
    <cellStyle name="Normal 15 4 2 2 5" xfId="26617"/>
    <cellStyle name="Normal 15 4 2 3" xfId="6387"/>
    <cellStyle name="Normal 15 4 2 3 2" xfId="19018"/>
    <cellStyle name="Normal 15 4 2 3 2 2" xfId="54234"/>
    <cellStyle name="Normal 15 4 2 3 3" xfId="41637"/>
    <cellStyle name="Normal 15 4 2 3 4" xfId="31623"/>
    <cellStyle name="Normal 15 4 2 4" xfId="7846"/>
    <cellStyle name="Normal 15 4 2 4 2" xfId="20472"/>
    <cellStyle name="Normal 15 4 2 4 2 2" xfId="55688"/>
    <cellStyle name="Normal 15 4 2 4 3" xfId="43091"/>
    <cellStyle name="Normal 15 4 2 4 4" xfId="33077"/>
    <cellStyle name="Normal 15 4 2 5" xfId="9627"/>
    <cellStyle name="Normal 15 4 2 5 2" xfId="22248"/>
    <cellStyle name="Normal 15 4 2 5 2 2" xfId="57464"/>
    <cellStyle name="Normal 15 4 2 5 3" xfId="44867"/>
    <cellStyle name="Normal 15 4 2 5 4" xfId="34853"/>
    <cellStyle name="Normal 15 4 2 6" xfId="11421"/>
    <cellStyle name="Normal 15 4 2 6 2" xfId="24024"/>
    <cellStyle name="Normal 15 4 2 6 2 2" xfId="59240"/>
    <cellStyle name="Normal 15 4 2 6 3" xfId="46643"/>
    <cellStyle name="Normal 15 4 2 6 4" xfId="36629"/>
    <cellStyle name="Normal 15 4 2 7" xfId="15788"/>
    <cellStyle name="Normal 15 4 2 7 2" xfId="51004"/>
    <cellStyle name="Normal 15 4 2 7 3" xfId="28393"/>
    <cellStyle name="Normal 15 4 2 8" xfId="12879"/>
    <cellStyle name="Normal 15 4 2 8 2" xfId="48097"/>
    <cellStyle name="Normal 15 4 2 9" xfId="38407"/>
    <cellStyle name="Normal 15 4 3" xfId="3446"/>
    <cellStyle name="Normal 15 4 3 10" xfId="26942"/>
    <cellStyle name="Normal 15 4 3 11" xfId="61346"/>
    <cellStyle name="Normal 15 4 3 2" xfId="5242"/>
    <cellStyle name="Normal 15 4 3 2 2" xfId="17889"/>
    <cellStyle name="Normal 15 4 3 2 2 2" xfId="53105"/>
    <cellStyle name="Normal 15 4 3 2 3" xfId="40508"/>
    <cellStyle name="Normal 15 4 3 2 4" xfId="30494"/>
    <cellStyle name="Normal 15 4 3 3" xfId="6712"/>
    <cellStyle name="Normal 15 4 3 3 2" xfId="19343"/>
    <cellStyle name="Normal 15 4 3 3 2 2" xfId="54559"/>
    <cellStyle name="Normal 15 4 3 3 3" xfId="41962"/>
    <cellStyle name="Normal 15 4 3 3 4" xfId="31948"/>
    <cellStyle name="Normal 15 4 3 4" xfId="8171"/>
    <cellStyle name="Normal 15 4 3 4 2" xfId="20797"/>
    <cellStyle name="Normal 15 4 3 4 2 2" xfId="56013"/>
    <cellStyle name="Normal 15 4 3 4 3" xfId="43416"/>
    <cellStyle name="Normal 15 4 3 4 4" xfId="33402"/>
    <cellStyle name="Normal 15 4 3 5" xfId="9952"/>
    <cellStyle name="Normal 15 4 3 5 2" xfId="22573"/>
    <cellStyle name="Normal 15 4 3 5 2 2" xfId="57789"/>
    <cellStyle name="Normal 15 4 3 5 3" xfId="45192"/>
    <cellStyle name="Normal 15 4 3 5 4" xfId="35178"/>
    <cellStyle name="Normal 15 4 3 6" xfId="11746"/>
    <cellStyle name="Normal 15 4 3 6 2" xfId="24349"/>
    <cellStyle name="Normal 15 4 3 6 2 2" xfId="59565"/>
    <cellStyle name="Normal 15 4 3 6 3" xfId="46968"/>
    <cellStyle name="Normal 15 4 3 6 4" xfId="36954"/>
    <cellStyle name="Normal 15 4 3 7" xfId="16113"/>
    <cellStyle name="Normal 15 4 3 7 2" xfId="51329"/>
    <cellStyle name="Normal 15 4 3 7 3" xfId="28718"/>
    <cellStyle name="Normal 15 4 3 8" xfId="14335"/>
    <cellStyle name="Normal 15 4 3 8 2" xfId="49553"/>
    <cellStyle name="Normal 15 4 3 9" xfId="38732"/>
    <cellStyle name="Normal 15 4 4" xfId="2607"/>
    <cellStyle name="Normal 15 4 4 10" xfId="26133"/>
    <cellStyle name="Normal 15 4 4 11" xfId="60537"/>
    <cellStyle name="Normal 15 4 4 2" xfId="4433"/>
    <cellStyle name="Normal 15 4 4 2 2" xfId="17080"/>
    <cellStyle name="Normal 15 4 4 2 2 2" xfId="52296"/>
    <cellStyle name="Normal 15 4 4 2 3" xfId="39699"/>
    <cellStyle name="Normal 15 4 4 2 4" xfId="29685"/>
    <cellStyle name="Normal 15 4 4 3" xfId="5903"/>
    <cellStyle name="Normal 15 4 4 3 2" xfId="18534"/>
    <cellStyle name="Normal 15 4 4 3 2 2" xfId="53750"/>
    <cellStyle name="Normal 15 4 4 3 3" xfId="41153"/>
    <cellStyle name="Normal 15 4 4 3 4" xfId="31139"/>
    <cellStyle name="Normal 15 4 4 4" xfId="7362"/>
    <cellStyle name="Normal 15 4 4 4 2" xfId="19988"/>
    <cellStyle name="Normal 15 4 4 4 2 2" xfId="55204"/>
    <cellStyle name="Normal 15 4 4 4 3" xfId="42607"/>
    <cellStyle name="Normal 15 4 4 4 4" xfId="32593"/>
    <cellStyle name="Normal 15 4 4 5" xfId="9143"/>
    <cellStyle name="Normal 15 4 4 5 2" xfId="21764"/>
    <cellStyle name="Normal 15 4 4 5 2 2" xfId="56980"/>
    <cellStyle name="Normal 15 4 4 5 3" xfId="44383"/>
    <cellStyle name="Normal 15 4 4 5 4" xfId="34369"/>
    <cellStyle name="Normal 15 4 4 6" xfId="10937"/>
    <cellStyle name="Normal 15 4 4 6 2" xfId="23540"/>
    <cellStyle name="Normal 15 4 4 6 2 2" xfId="58756"/>
    <cellStyle name="Normal 15 4 4 6 3" xfId="46159"/>
    <cellStyle name="Normal 15 4 4 6 4" xfId="36145"/>
    <cellStyle name="Normal 15 4 4 7" xfId="15304"/>
    <cellStyle name="Normal 15 4 4 7 2" xfId="50520"/>
    <cellStyle name="Normal 15 4 4 7 3" xfId="27909"/>
    <cellStyle name="Normal 15 4 4 8" xfId="13526"/>
    <cellStyle name="Normal 15 4 4 8 2" xfId="48744"/>
    <cellStyle name="Normal 15 4 4 9" xfId="37923"/>
    <cellStyle name="Normal 15 4 5" xfId="3771"/>
    <cellStyle name="Normal 15 4 5 2" xfId="8494"/>
    <cellStyle name="Normal 15 4 5 2 2" xfId="21120"/>
    <cellStyle name="Normal 15 4 5 2 2 2" xfId="56336"/>
    <cellStyle name="Normal 15 4 5 2 3" xfId="43739"/>
    <cellStyle name="Normal 15 4 5 2 4" xfId="33725"/>
    <cellStyle name="Normal 15 4 5 3" xfId="10275"/>
    <cellStyle name="Normal 15 4 5 3 2" xfId="22896"/>
    <cellStyle name="Normal 15 4 5 3 2 2" xfId="58112"/>
    <cellStyle name="Normal 15 4 5 3 3" xfId="45515"/>
    <cellStyle name="Normal 15 4 5 3 4" xfId="35501"/>
    <cellStyle name="Normal 15 4 5 4" xfId="12071"/>
    <cellStyle name="Normal 15 4 5 4 2" xfId="24672"/>
    <cellStyle name="Normal 15 4 5 4 2 2" xfId="59888"/>
    <cellStyle name="Normal 15 4 5 4 3" xfId="47291"/>
    <cellStyle name="Normal 15 4 5 4 4" xfId="37277"/>
    <cellStyle name="Normal 15 4 5 5" xfId="16436"/>
    <cellStyle name="Normal 15 4 5 5 2" xfId="51652"/>
    <cellStyle name="Normal 15 4 5 5 3" xfId="29041"/>
    <cellStyle name="Normal 15 4 5 6" xfId="14658"/>
    <cellStyle name="Normal 15 4 5 6 2" xfId="49876"/>
    <cellStyle name="Normal 15 4 5 7" xfId="39055"/>
    <cellStyle name="Normal 15 4 5 8" xfId="27265"/>
    <cellStyle name="Normal 15 4 6" xfId="4111"/>
    <cellStyle name="Normal 15 4 6 2" xfId="16758"/>
    <cellStyle name="Normal 15 4 6 2 2" xfId="51974"/>
    <cellStyle name="Normal 15 4 6 2 3" xfId="29363"/>
    <cellStyle name="Normal 15 4 6 3" xfId="13204"/>
    <cellStyle name="Normal 15 4 6 3 2" xfId="48422"/>
    <cellStyle name="Normal 15 4 6 4" xfId="39377"/>
    <cellStyle name="Normal 15 4 6 5" xfId="25811"/>
    <cellStyle name="Normal 15 4 7" xfId="5581"/>
    <cellStyle name="Normal 15 4 7 2" xfId="18212"/>
    <cellStyle name="Normal 15 4 7 2 2" xfId="53428"/>
    <cellStyle name="Normal 15 4 7 3" xfId="40831"/>
    <cellStyle name="Normal 15 4 7 4" xfId="30817"/>
    <cellStyle name="Normal 15 4 8" xfId="7040"/>
    <cellStyle name="Normal 15 4 8 2" xfId="19666"/>
    <cellStyle name="Normal 15 4 8 2 2" xfId="54882"/>
    <cellStyle name="Normal 15 4 8 3" xfId="42285"/>
    <cellStyle name="Normal 15 4 8 4" xfId="32271"/>
    <cellStyle name="Normal 15 4 9" xfId="8821"/>
    <cellStyle name="Normal 15 4 9 2" xfId="21442"/>
    <cellStyle name="Normal 15 4 9 2 2" xfId="56658"/>
    <cellStyle name="Normal 15 4 9 3" xfId="44061"/>
    <cellStyle name="Normal 15 4 9 4" xfId="34047"/>
    <cellStyle name="Normal 15 5" xfId="2940"/>
    <cellStyle name="Normal 15 5 10" xfId="25324"/>
    <cellStyle name="Normal 15 5 11" xfId="60859"/>
    <cellStyle name="Normal 15 5 2" xfId="4755"/>
    <cellStyle name="Normal 15 5 2 2" xfId="17402"/>
    <cellStyle name="Normal 15 5 2 2 2" xfId="52618"/>
    <cellStyle name="Normal 15 5 2 2 3" xfId="30007"/>
    <cellStyle name="Normal 15 5 2 3" xfId="13848"/>
    <cellStyle name="Normal 15 5 2 3 2" xfId="49066"/>
    <cellStyle name="Normal 15 5 2 4" xfId="40021"/>
    <cellStyle name="Normal 15 5 2 5" xfId="26455"/>
    <cellStyle name="Normal 15 5 3" xfId="6225"/>
    <cellStyle name="Normal 15 5 3 2" xfId="18856"/>
    <cellStyle name="Normal 15 5 3 2 2" xfId="54072"/>
    <cellStyle name="Normal 15 5 3 3" xfId="41475"/>
    <cellStyle name="Normal 15 5 3 4" xfId="31461"/>
    <cellStyle name="Normal 15 5 4" xfId="7684"/>
    <cellStyle name="Normal 15 5 4 2" xfId="20310"/>
    <cellStyle name="Normal 15 5 4 2 2" xfId="55526"/>
    <cellStyle name="Normal 15 5 4 3" xfId="42929"/>
    <cellStyle name="Normal 15 5 4 4" xfId="32915"/>
    <cellStyle name="Normal 15 5 5" xfId="9465"/>
    <cellStyle name="Normal 15 5 5 2" xfId="22086"/>
    <cellStyle name="Normal 15 5 5 2 2" xfId="57302"/>
    <cellStyle name="Normal 15 5 5 3" xfId="44705"/>
    <cellStyle name="Normal 15 5 5 4" xfId="34691"/>
    <cellStyle name="Normal 15 5 6" xfId="11259"/>
    <cellStyle name="Normal 15 5 6 2" xfId="23862"/>
    <cellStyle name="Normal 15 5 6 2 2" xfId="59078"/>
    <cellStyle name="Normal 15 5 6 3" xfId="46481"/>
    <cellStyle name="Normal 15 5 6 4" xfId="36467"/>
    <cellStyle name="Normal 15 5 7" xfId="15626"/>
    <cellStyle name="Normal 15 5 7 2" xfId="50842"/>
    <cellStyle name="Normal 15 5 7 3" xfId="28231"/>
    <cellStyle name="Normal 15 5 8" xfId="12717"/>
    <cellStyle name="Normal 15 5 8 2" xfId="47935"/>
    <cellStyle name="Normal 15 5 9" xfId="38245"/>
    <cellStyle name="Normal 15 6" xfId="2777"/>
    <cellStyle name="Normal 15 6 10" xfId="25172"/>
    <cellStyle name="Normal 15 6 11" xfId="60707"/>
    <cellStyle name="Normal 15 6 2" xfId="4603"/>
    <cellStyle name="Normal 15 6 2 2" xfId="17250"/>
    <cellStyle name="Normal 15 6 2 2 2" xfId="52466"/>
    <cellStyle name="Normal 15 6 2 2 3" xfId="29855"/>
    <cellStyle name="Normal 15 6 2 3" xfId="13696"/>
    <cellStyle name="Normal 15 6 2 3 2" xfId="48914"/>
    <cellStyle name="Normal 15 6 2 4" xfId="39869"/>
    <cellStyle name="Normal 15 6 2 5" xfId="26303"/>
    <cellStyle name="Normal 15 6 3" xfId="6073"/>
    <cellStyle name="Normal 15 6 3 2" xfId="18704"/>
    <cellStyle name="Normal 15 6 3 2 2" xfId="53920"/>
    <cellStyle name="Normal 15 6 3 3" xfId="41323"/>
    <cellStyle name="Normal 15 6 3 4" xfId="31309"/>
    <cellStyle name="Normal 15 6 4" xfId="7532"/>
    <cellStyle name="Normal 15 6 4 2" xfId="20158"/>
    <cellStyle name="Normal 15 6 4 2 2" xfId="55374"/>
    <cellStyle name="Normal 15 6 4 3" xfId="42777"/>
    <cellStyle name="Normal 15 6 4 4" xfId="32763"/>
    <cellStyle name="Normal 15 6 5" xfId="9313"/>
    <cellStyle name="Normal 15 6 5 2" xfId="21934"/>
    <cellStyle name="Normal 15 6 5 2 2" xfId="57150"/>
    <cellStyle name="Normal 15 6 5 3" xfId="44553"/>
    <cellStyle name="Normal 15 6 5 4" xfId="34539"/>
    <cellStyle name="Normal 15 6 6" xfId="11107"/>
    <cellStyle name="Normal 15 6 6 2" xfId="23710"/>
    <cellStyle name="Normal 15 6 6 2 2" xfId="58926"/>
    <cellStyle name="Normal 15 6 6 3" xfId="46329"/>
    <cellStyle name="Normal 15 6 6 4" xfId="36315"/>
    <cellStyle name="Normal 15 6 7" xfId="15474"/>
    <cellStyle name="Normal 15 6 7 2" xfId="50690"/>
    <cellStyle name="Normal 15 6 7 3" xfId="28079"/>
    <cellStyle name="Normal 15 6 8" xfId="12565"/>
    <cellStyle name="Normal 15 6 8 2" xfId="47783"/>
    <cellStyle name="Normal 15 6 9" xfId="38093"/>
    <cellStyle name="Normal 15 7" xfId="3293"/>
    <cellStyle name="Normal 15 7 10" xfId="26790"/>
    <cellStyle name="Normal 15 7 11" xfId="61194"/>
    <cellStyle name="Normal 15 7 2" xfId="5090"/>
    <cellStyle name="Normal 15 7 2 2" xfId="17737"/>
    <cellStyle name="Normal 15 7 2 2 2" xfId="52953"/>
    <cellStyle name="Normal 15 7 2 3" xfId="40356"/>
    <cellStyle name="Normal 15 7 2 4" xfId="30342"/>
    <cellStyle name="Normal 15 7 3" xfId="6560"/>
    <cellStyle name="Normal 15 7 3 2" xfId="19191"/>
    <cellStyle name="Normal 15 7 3 2 2" xfId="54407"/>
    <cellStyle name="Normal 15 7 3 3" xfId="41810"/>
    <cellStyle name="Normal 15 7 3 4" xfId="31796"/>
    <cellStyle name="Normal 15 7 4" xfId="8019"/>
    <cellStyle name="Normal 15 7 4 2" xfId="20645"/>
    <cellStyle name="Normal 15 7 4 2 2" xfId="55861"/>
    <cellStyle name="Normal 15 7 4 3" xfId="43264"/>
    <cellStyle name="Normal 15 7 4 4" xfId="33250"/>
    <cellStyle name="Normal 15 7 5" xfId="9800"/>
    <cellStyle name="Normal 15 7 5 2" xfId="22421"/>
    <cellStyle name="Normal 15 7 5 2 2" xfId="57637"/>
    <cellStyle name="Normal 15 7 5 3" xfId="45040"/>
    <cellStyle name="Normal 15 7 5 4" xfId="35026"/>
    <cellStyle name="Normal 15 7 6" xfId="11594"/>
    <cellStyle name="Normal 15 7 6 2" xfId="24197"/>
    <cellStyle name="Normal 15 7 6 2 2" xfId="59413"/>
    <cellStyle name="Normal 15 7 6 3" xfId="46816"/>
    <cellStyle name="Normal 15 7 6 4" xfId="36802"/>
    <cellStyle name="Normal 15 7 7" xfId="15961"/>
    <cellStyle name="Normal 15 7 7 2" xfId="51177"/>
    <cellStyle name="Normal 15 7 7 3" xfId="28566"/>
    <cellStyle name="Normal 15 7 8" xfId="14183"/>
    <cellStyle name="Normal 15 7 8 2" xfId="49401"/>
    <cellStyle name="Normal 15 7 9" xfId="38580"/>
    <cellStyle name="Normal 15 8" xfId="2447"/>
    <cellStyle name="Normal 15 8 10" xfId="25981"/>
    <cellStyle name="Normal 15 8 11" xfId="60385"/>
    <cellStyle name="Normal 15 8 2" xfId="4281"/>
    <cellStyle name="Normal 15 8 2 2" xfId="16928"/>
    <cellStyle name="Normal 15 8 2 2 2" xfId="52144"/>
    <cellStyle name="Normal 15 8 2 3" xfId="39547"/>
    <cellStyle name="Normal 15 8 2 4" xfId="29533"/>
    <cellStyle name="Normal 15 8 3" xfId="5751"/>
    <cellStyle name="Normal 15 8 3 2" xfId="18382"/>
    <cellStyle name="Normal 15 8 3 2 2" xfId="53598"/>
    <cellStyle name="Normal 15 8 3 3" xfId="41001"/>
    <cellStyle name="Normal 15 8 3 4" xfId="30987"/>
    <cellStyle name="Normal 15 8 4" xfId="7210"/>
    <cellStyle name="Normal 15 8 4 2" xfId="19836"/>
    <cellStyle name="Normal 15 8 4 2 2" xfId="55052"/>
    <cellStyle name="Normal 15 8 4 3" xfId="42455"/>
    <cellStyle name="Normal 15 8 4 4" xfId="32441"/>
    <cellStyle name="Normal 15 8 5" xfId="8991"/>
    <cellStyle name="Normal 15 8 5 2" xfId="21612"/>
    <cellStyle name="Normal 15 8 5 2 2" xfId="56828"/>
    <cellStyle name="Normal 15 8 5 3" xfId="44231"/>
    <cellStyle name="Normal 15 8 5 4" xfId="34217"/>
    <cellStyle name="Normal 15 8 6" xfId="10785"/>
    <cellStyle name="Normal 15 8 6 2" xfId="23388"/>
    <cellStyle name="Normal 15 8 6 2 2" xfId="58604"/>
    <cellStyle name="Normal 15 8 6 3" xfId="46007"/>
    <cellStyle name="Normal 15 8 6 4" xfId="35993"/>
    <cellStyle name="Normal 15 8 7" xfId="15152"/>
    <cellStyle name="Normal 15 8 7 2" xfId="50368"/>
    <cellStyle name="Normal 15 8 7 3" xfId="27757"/>
    <cellStyle name="Normal 15 8 8" xfId="13374"/>
    <cellStyle name="Normal 15 8 8 2" xfId="48592"/>
    <cellStyle name="Normal 15 8 9" xfId="37771"/>
    <cellStyle name="Normal 15 9" xfId="3617"/>
    <cellStyle name="Normal 15 9 2" xfId="8342"/>
    <cellStyle name="Normal 15 9 2 2" xfId="20968"/>
    <cellStyle name="Normal 15 9 2 2 2" xfId="56184"/>
    <cellStyle name="Normal 15 9 2 3" xfId="43587"/>
    <cellStyle name="Normal 15 9 2 4" xfId="33573"/>
    <cellStyle name="Normal 15 9 3" xfId="10123"/>
    <cellStyle name="Normal 15 9 3 2" xfId="22744"/>
    <cellStyle name="Normal 15 9 3 2 2" xfId="57960"/>
    <cellStyle name="Normal 15 9 3 3" xfId="45363"/>
    <cellStyle name="Normal 15 9 3 4" xfId="35349"/>
    <cellStyle name="Normal 15 9 4" xfId="11919"/>
    <cellStyle name="Normal 15 9 4 2" xfId="24520"/>
    <cellStyle name="Normal 15 9 4 2 2" xfId="59736"/>
    <cellStyle name="Normal 15 9 4 3" xfId="47139"/>
    <cellStyle name="Normal 15 9 4 4" xfId="37125"/>
    <cellStyle name="Normal 15 9 5" xfId="16284"/>
    <cellStyle name="Normal 15 9 5 2" xfId="51500"/>
    <cellStyle name="Normal 15 9 5 3" xfId="28889"/>
    <cellStyle name="Normal 15 9 6" xfId="14506"/>
    <cellStyle name="Normal 15 9 6 2" xfId="49724"/>
    <cellStyle name="Normal 15 9 7" xfId="38903"/>
    <cellStyle name="Normal 15 9 8" xfId="27113"/>
    <cellStyle name="Normal 15_District Target Attainment" xfId="1110"/>
    <cellStyle name="Normal 16" xfId="25"/>
    <cellStyle name="Normal 16 10" xfId="3943"/>
    <cellStyle name="Normal 16 10 2" xfId="16607"/>
    <cellStyle name="Normal 16 10 2 2" xfId="51823"/>
    <cellStyle name="Normal 16 10 2 3" xfId="29212"/>
    <cellStyle name="Normal 16 10 3" xfId="13053"/>
    <cellStyle name="Normal 16 10 3 2" xfId="48271"/>
    <cellStyle name="Normal 16 10 4" xfId="39226"/>
    <cellStyle name="Normal 16 10 5" xfId="25660"/>
    <cellStyle name="Normal 16 11" xfId="5429"/>
    <cellStyle name="Normal 16 11 2" xfId="18061"/>
    <cellStyle name="Normal 16 11 2 2" xfId="53277"/>
    <cellStyle name="Normal 16 11 3" xfId="40680"/>
    <cellStyle name="Normal 16 11 4" xfId="30666"/>
    <cellStyle name="Normal 16 12" xfId="6885"/>
    <cellStyle name="Normal 16 12 2" xfId="19515"/>
    <cellStyle name="Normal 16 12 2 2" xfId="54731"/>
    <cellStyle name="Normal 16 12 3" xfId="42134"/>
    <cellStyle name="Normal 16 12 4" xfId="32120"/>
    <cellStyle name="Normal 16 13" xfId="8667"/>
    <cellStyle name="Normal 16 13 2" xfId="21291"/>
    <cellStyle name="Normal 16 13 2 2" xfId="56507"/>
    <cellStyle name="Normal 16 13 3" xfId="43910"/>
    <cellStyle name="Normal 16 13 4" xfId="33896"/>
    <cellStyle name="Normal 16 14" xfId="10547"/>
    <cellStyle name="Normal 16 14 2" xfId="23158"/>
    <cellStyle name="Normal 16 14 2 2" xfId="58374"/>
    <cellStyle name="Normal 16 14 3" xfId="45777"/>
    <cellStyle name="Normal 16 14 4" xfId="35763"/>
    <cellStyle name="Normal 16 15" xfId="14829"/>
    <cellStyle name="Normal 16 15 2" xfId="50047"/>
    <cellStyle name="Normal 16 15 3" xfId="27436"/>
    <cellStyle name="Normal 16 16" xfId="12243"/>
    <cellStyle name="Normal 16 16 2" xfId="47462"/>
    <cellStyle name="Normal 16 17" xfId="37448"/>
    <cellStyle name="Normal 16 18" xfId="24850"/>
    <cellStyle name="Normal 16 19" xfId="60063"/>
    <cellStyle name="Normal 16 2" xfId="543"/>
    <cellStyle name="Normal 16 2 10" xfId="5459"/>
    <cellStyle name="Normal 16 2 10 2" xfId="18090"/>
    <cellStyle name="Normal 16 2 10 2 2" xfId="53306"/>
    <cellStyle name="Normal 16 2 10 3" xfId="40709"/>
    <cellStyle name="Normal 16 2 10 4" xfId="30695"/>
    <cellStyle name="Normal 16 2 11" xfId="6915"/>
    <cellStyle name="Normal 16 2 11 2" xfId="19544"/>
    <cellStyle name="Normal 16 2 11 2 2" xfId="54760"/>
    <cellStyle name="Normal 16 2 11 3" xfId="42163"/>
    <cellStyle name="Normal 16 2 11 4" xfId="32149"/>
    <cellStyle name="Normal 16 2 12" xfId="8697"/>
    <cellStyle name="Normal 16 2 12 2" xfId="21320"/>
    <cellStyle name="Normal 16 2 12 2 2" xfId="56536"/>
    <cellStyle name="Normal 16 2 12 3" xfId="43939"/>
    <cellStyle name="Normal 16 2 12 4" xfId="33925"/>
    <cellStyle name="Normal 16 2 13" xfId="10548"/>
    <cellStyle name="Normal 16 2 13 2" xfId="23159"/>
    <cellStyle name="Normal 16 2 13 2 2" xfId="58375"/>
    <cellStyle name="Normal 16 2 13 3" xfId="45778"/>
    <cellStyle name="Normal 16 2 13 4" xfId="35764"/>
    <cellStyle name="Normal 16 2 14" xfId="14859"/>
    <cellStyle name="Normal 16 2 14 2" xfId="50076"/>
    <cellStyle name="Normal 16 2 14 3" xfId="27465"/>
    <cellStyle name="Normal 16 2 15" xfId="12273"/>
    <cellStyle name="Normal 16 2 15 2" xfId="47491"/>
    <cellStyle name="Normal 16 2 16" xfId="37478"/>
    <cellStyle name="Normal 16 2 17" xfId="24880"/>
    <cellStyle name="Normal 16 2 18" xfId="60093"/>
    <cellStyle name="Normal 16 2 2" xfId="1747"/>
    <cellStyle name="Normal 16 2 2 10" xfId="6989"/>
    <cellStyle name="Normal 16 2 2 10 2" xfId="19616"/>
    <cellStyle name="Normal 16 2 2 10 2 2" xfId="54832"/>
    <cellStyle name="Normal 16 2 2 10 3" xfId="42235"/>
    <cellStyle name="Normal 16 2 2 10 4" xfId="32221"/>
    <cellStyle name="Normal 16 2 2 11" xfId="8770"/>
    <cellStyle name="Normal 16 2 2 11 2" xfId="21392"/>
    <cellStyle name="Normal 16 2 2 11 2 2" xfId="56608"/>
    <cellStyle name="Normal 16 2 2 11 3" xfId="44011"/>
    <cellStyle name="Normal 16 2 2 11 4" xfId="33997"/>
    <cellStyle name="Normal 16 2 2 12" xfId="10549"/>
    <cellStyle name="Normal 16 2 2 12 2" xfId="23160"/>
    <cellStyle name="Normal 16 2 2 12 2 2" xfId="58376"/>
    <cellStyle name="Normal 16 2 2 12 3" xfId="45779"/>
    <cellStyle name="Normal 16 2 2 12 4" xfId="35765"/>
    <cellStyle name="Normal 16 2 2 13" xfId="14931"/>
    <cellStyle name="Normal 16 2 2 13 2" xfId="50148"/>
    <cellStyle name="Normal 16 2 2 13 3" xfId="27537"/>
    <cellStyle name="Normal 16 2 2 14" xfId="12345"/>
    <cellStyle name="Normal 16 2 2 14 2" xfId="47563"/>
    <cellStyle name="Normal 16 2 2 15" xfId="37550"/>
    <cellStyle name="Normal 16 2 2 16" xfId="24952"/>
    <cellStyle name="Normal 16 2 2 17" xfId="60165"/>
    <cellStyle name="Normal 16 2 2 2" xfId="2375"/>
    <cellStyle name="Normal 16 2 2 2 10" xfId="10550"/>
    <cellStyle name="Normal 16 2 2 2 10 2" xfId="23161"/>
    <cellStyle name="Normal 16 2 2 2 10 2 2" xfId="58377"/>
    <cellStyle name="Normal 16 2 2 2 10 3" xfId="45780"/>
    <cellStyle name="Normal 16 2 2 2 10 4" xfId="35766"/>
    <cellStyle name="Normal 16 2 2 2 11" xfId="15086"/>
    <cellStyle name="Normal 16 2 2 2 11 2" xfId="50302"/>
    <cellStyle name="Normal 16 2 2 2 11 3" xfId="27691"/>
    <cellStyle name="Normal 16 2 2 2 12" xfId="12499"/>
    <cellStyle name="Normal 16 2 2 2 12 2" xfId="47717"/>
    <cellStyle name="Normal 16 2 2 2 13" xfId="37705"/>
    <cellStyle name="Normal 16 2 2 2 14" xfId="25106"/>
    <cellStyle name="Normal 16 2 2 2 15" xfId="60319"/>
    <cellStyle name="Normal 16 2 2 2 2" xfId="3221"/>
    <cellStyle name="Normal 16 2 2 2 2 10" xfId="25590"/>
    <cellStyle name="Normal 16 2 2 2 2 11" xfId="61125"/>
    <cellStyle name="Normal 16 2 2 2 2 2" xfId="5021"/>
    <cellStyle name="Normal 16 2 2 2 2 2 2" xfId="17668"/>
    <cellStyle name="Normal 16 2 2 2 2 2 2 2" xfId="52884"/>
    <cellStyle name="Normal 16 2 2 2 2 2 2 3" xfId="30273"/>
    <cellStyle name="Normal 16 2 2 2 2 2 3" xfId="14114"/>
    <cellStyle name="Normal 16 2 2 2 2 2 3 2" xfId="49332"/>
    <cellStyle name="Normal 16 2 2 2 2 2 4" xfId="40287"/>
    <cellStyle name="Normal 16 2 2 2 2 2 5" xfId="26721"/>
    <cellStyle name="Normal 16 2 2 2 2 3" xfId="6491"/>
    <cellStyle name="Normal 16 2 2 2 2 3 2" xfId="19122"/>
    <cellStyle name="Normal 16 2 2 2 2 3 2 2" xfId="54338"/>
    <cellStyle name="Normal 16 2 2 2 2 3 3" xfId="41741"/>
    <cellStyle name="Normal 16 2 2 2 2 3 4" xfId="31727"/>
    <cellStyle name="Normal 16 2 2 2 2 4" xfId="7950"/>
    <cellStyle name="Normal 16 2 2 2 2 4 2" xfId="20576"/>
    <cellStyle name="Normal 16 2 2 2 2 4 2 2" xfId="55792"/>
    <cellStyle name="Normal 16 2 2 2 2 4 3" xfId="43195"/>
    <cellStyle name="Normal 16 2 2 2 2 4 4" xfId="33181"/>
    <cellStyle name="Normal 16 2 2 2 2 5" xfId="9731"/>
    <cellStyle name="Normal 16 2 2 2 2 5 2" xfId="22352"/>
    <cellStyle name="Normal 16 2 2 2 2 5 2 2" xfId="57568"/>
    <cellStyle name="Normal 16 2 2 2 2 5 3" xfId="44971"/>
    <cellStyle name="Normal 16 2 2 2 2 5 4" xfId="34957"/>
    <cellStyle name="Normal 16 2 2 2 2 6" xfId="11525"/>
    <cellStyle name="Normal 16 2 2 2 2 6 2" xfId="24128"/>
    <cellStyle name="Normal 16 2 2 2 2 6 2 2" xfId="59344"/>
    <cellStyle name="Normal 16 2 2 2 2 6 3" xfId="46747"/>
    <cellStyle name="Normal 16 2 2 2 2 6 4" xfId="36733"/>
    <cellStyle name="Normal 16 2 2 2 2 7" xfId="15892"/>
    <cellStyle name="Normal 16 2 2 2 2 7 2" xfId="51108"/>
    <cellStyle name="Normal 16 2 2 2 2 7 3" xfId="28497"/>
    <cellStyle name="Normal 16 2 2 2 2 8" xfId="12983"/>
    <cellStyle name="Normal 16 2 2 2 2 8 2" xfId="48201"/>
    <cellStyle name="Normal 16 2 2 2 2 9" xfId="38511"/>
    <cellStyle name="Normal 16 2 2 2 3" xfId="3550"/>
    <cellStyle name="Normal 16 2 2 2 3 10" xfId="27046"/>
    <cellStyle name="Normal 16 2 2 2 3 11" xfId="61450"/>
    <cellStyle name="Normal 16 2 2 2 3 2" xfId="5346"/>
    <cellStyle name="Normal 16 2 2 2 3 2 2" xfId="17993"/>
    <cellStyle name="Normal 16 2 2 2 3 2 2 2" xfId="53209"/>
    <cellStyle name="Normal 16 2 2 2 3 2 3" xfId="40612"/>
    <cellStyle name="Normal 16 2 2 2 3 2 4" xfId="30598"/>
    <cellStyle name="Normal 16 2 2 2 3 3" xfId="6816"/>
    <cellStyle name="Normal 16 2 2 2 3 3 2" xfId="19447"/>
    <cellStyle name="Normal 16 2 2 2 3 3 2 2" xfId="54663"/>
    <cellStyle name="Normal 16 2 2 2 3 3 3" xfId="42066"/>
    <cellStyle name="Normal 16 2 2 2 3 3 4" xfId="32052"/>
    <cellStyle name="Normal 16 2 2 2 3 4" xfId="8275"/>
    <cellStyle name="Normal 16 2 2 2 3 4 2" xfId="20901"/>
    <cellStyle name="Normal 16 2 2 2 3 4 2 2" xfId="56117"/>
    <cellStyle name="Normal 16 2 2 2 3 4 3" xfId="43520"/>
    <cellStyle name="Normal 16 2 2 2 3 4 4" xfId="33506"/>
    <cellStyle name="Normal 16 2 2 2 3 5" xfId="10056"/>
    <cellStyle name="Normal 16 2 2 2 3 5 2" xfId="22677"/>
    <cellStyle name="Normal 16 2 2 2 3 5 2 2" xfId="57893"/>
    <cellStyle name="Normal 16 2 2 2 3 5 3" xfId="45296"/>
    <cellStyle name="Normal 16 2 2 2 3 5 4" xfId="35282"/>
    <cellStyle name="Normal 16 2 2 2 3 6" xfId="11850"/>
    <cellStyle name="Normal 16 2 2 2 3 6 2" xfId="24453"/>
    <cellStyle name="Normal 16 2 2 2 3 6 2 2" xfId="59669"/>
    <cellStyle name="Normal 16 2 2 2 3 6 3" xfId="47072"/>
    <cellStyle name="Normal 16 2 2 2 3 6 4" xfId="37058"/>
    <cellStyle name="Normal 16 2 2 2 3 7" xfId="16217"/>
    <cellStyle name="Normal 16 2 2 2 3 7 2" xfId="51433"/>
    <cellStyle name="Normal 16 2 2 2 3 7 3" xfId="28822"/>
    <cellStyle name="Normal 16 2 2 2 3 8" xfId="14439"/>
    <cellStyle name="Normal 16 2 2 2 3 8 2" xfId="49657"/>
    <cellStyle name="Normal 16 2 2 2 3 9" xfId="38836"/>
    <cellStyle name="Normal 16 2 2 2 4" xfId="2711"/>
    <cellStyle name="Normal 16 2 2 2 4 10" xfId="26237"/>
    <cellStyle name="Normal 16 2 2 2 4 11" xfId="60641"/>
    <cellStyle name="Normal 16 2 2 2 4 2" xfId="4537"/>
    <cellStyle name="Normal 16 2 2 2 4 2 2" xfId="17184"/>
    <cellStyle name="Normal 16 2 2 2 4 2 2 2" xfId="52400"/>
    <cellStyle name="Normal 16 2 2 2 4 2 3" xfId="39803"/>
    <cellStyle name="Normal 16 2 2 2 4 2 4" xfId="29789"/>
    <cellStyle name="Normal 16 2 2 2 4 3" xfId="6007"/>
    <cellStyle name="Normal 16 2 2 2 4 3 2" xfId="18638"/>
    <cellStyle name="Normal 16 2 2 2 4 3 2 2" xfId="53854"/>
    <cellStyle name="Normal 16 2 2 2 4 3 3" xfId="41257"/>
    <cellStyle name="Normal 16 2 2 2 4 3 4" xfId="31243"/>
    <cellStyle name="Normal 16 2 2 2 4 4" xfId="7466"/>
    <cellStyle name="Normal 16 2 2 2 4 4 2" xfId="20092"/>
    <cellStyle name="Normal 16 2 2 2 4 4 2 2" xfId="55308"/>
    <cellStyle name="Normal 16 2 2 2 4 4 3" xfId="42711"/>
    <cellStyle name="Normal 16 2 2 2 4 4 4" xfId="32697"/>
    <cellStyle name="Normal 16 2 2 2 4 5" xfId="9247"/>
    <cellStyle name="Normal 16 2 2 2 4 5 2" xfId="21868"/>
    <cellStyle name="Normal 16 2 2 2 4 5 2 2" xfId="57084"/>
    <cellStyle name="Normal 16 2 2 2 4 5 3" xfId="44487"/>
    <cellStyle name="Normal 16 2 2 2 4 5 4" xfId="34473"/>
    <cellStyle name="Normal 16 2 2 2 4 6" xfId="11041"/>
    <cellStyle name="Normal 16 2 2 2 4 6 2" xfId="23644"/>
    <cellStyle name="Normal 16 2 2 2 4 6 2 2" xfId="58860"/>
    <cellStyle name="Normal 16 2 2 2 4 6 3" xfId="46263"/>
    <cellStyle name="Normal 16 2 2 2 4 6 4" xfId="36249"/>
    <cellStyle name="Normal 16 2 2 2 4 7" xfId="15408"/>
    <cellStyle name="Normal 16 2 2 2 4 7 2" xfId="50624"/>
    <cellStyle name="Normal 16 2 2 2 4 7 3" xfId="28013"/>
    <cellStyle name="Normal 16 2 2 2 4 8" xfId="13630"/>
    <cellStyle name="Normal 16 2 2 2 4 8 2" xfId="48848"/>
    <cellStyle name="Normal 16 2 2 2 4 9" xfId="38027"/>
    <cellStyle name="Normal 16 2 2 2 5" xfId="3875"/>
    <cellStyle name="Normal 16 2 2 2 5 2" xfId="8598"/>
    <cellStyle name="Normal 16 2 2 2 5 2 2" xfId="21224"/>
    <cellStyle name="Normal 16 2 2 2 5 2 2 2" xfId="56440"/>
    <cellStyle name="Normal 16 2 2 2 5 2 3" xfId="43843"/>
    <cellStyle name="Normal 16 2 2 2 5 2 4" xfId="33829"/>
    <cellStyle name="Normal 16 2 2 2 5 3" xfId="10379"/>
    <cellStyle name="Normal 16 2 2 2 5 3 2" xfId="23000"/>
    <cellStyle name="Normal 16 2 2 2 5 3 2 2" xfId="58216"/>
    <cellStyle name="Normal 16 2 2 2 5 3 3" xfId="45619"/>
    <cellStyle name="Normal 16 2 2 2 5 3 4" xfId="35605"/>
    <cellStyle name="Normal 16 2 2 2 5 4" xfId="12175"/>
    <cellStyle name="Normal 16 2 2 2 5 4 2" xfId="24776"/>
    <cellStyle name="Normal 16 2 2 2 5 4 2 2" xfId="59992"/>
    <cellStyle name="Normal 16 2 2 2 5 4 3" xfId="47395"/>
    <cellStyle name="Normal 16 2 2 2 5 4 4" xfId="37381"/>
    <cellStyle name="Normal 16 2 2 2 5 5" xfId="16540"/>
    <cellStyle name="Normal 16 2 2 2 5 5 2" xfId="51756"/>
    <cellStyle name="Normal 16 2 2 2 5 5 3" xfId="29145"/>
    <cellStyle name="Normal 16 2 2 2 5 6" xfId="14762"/>
    <cellStyle name="Normal 16 2 2 2 5 6 2" xfId="49980"/>
    <cellStyle name="Normal 16 2 2 2 5 7" xfId="39159"/>
    <cellStyle name="Normal 16 2 2 2 5 8" xfId="27369"/>
    <cellStyle name="Normal 16 2 2 2 6" xfId="4215"/>
    <cellStyle name="Normal 16 2 2 2 6 2" xfId="16862"/>
    <cellStyle name="Normal 16 2 2 2 6 2 2" xfId="52078"/>
    <cellStyle name="Normal 16 2 2 2 6 2 3" xfId="29467"/>
    <cellStyle name="Normal 16 2 2 2 6 3" xfId="13308"/>
    <cellStyle name="Normal 16 2 2 2 6 3 2" xfId="48526"/>
    <cellStyle name="Normal 16 2 2 2 6 4" xfId="39481"/>
    <cellStyle name="Normal 16 2 2 2 6 5" xfId="25915"/>
    <cellStyle name="Normal 16 2 2 2 7" xfId="5685"/>
    <cellStyle name="Normal 16 2 2 2 7 2" xfId="18316"/>
    <cellStyle name="Normal 16 2 2 2 7 2 2" xfId="53532"/>
    <cellStyle name="Normal 16 2 2 2 7 3" xfId="40935"/>
    <cellStyle name="Normal 16 2 2 2 7 4" xfId="30921"/>
    <cellStyle name="Normal 16 2 2 2 8" xfId="7144"/>
    <cellStyle name="Normal 16 2 2 2 8 2" xfId="19770"/>
    <cellStyle name="Normal 16 2 2 2 8 2 2" xfId="54986"/>
    <cellStyle name="Normal 16 2 2 2 8 3" xfId="42389"/>
    <cellStyle name="Normal 16 2 2 2 8 4" xfId="32375"/>
    <cellStyle name="Normal 16 2 2 2 9" xfId="8925"/>
    <cellStyle name="Normal 16 2 2 2 9 2" xfId="21546"/>
    <cellStyle name="Normal 16 2 2 2 9 2 2" xfId="56762"/>
    <cellStyle name="Normal 16 2 2 2 9 3" xfId="44165"/>
    <cellStyle name="Normal 16 2 2 2 9 4" xfId="34151"/>
    <cellStyle name="Normal 16 2 2 3" xfId="3061"/>
    <cellStyle name="Normal 16 2 2 3 10" xfId="25433"/>
    <cellStyle name="Normal 16 2 2 3 11" xfId="60968"/>
    <cellStyle name="Normal 16 2 2 3 2" xfId="4864"/>
    <cellStyle name="Normal 16 2 2 3 2 2" xfId="17511"/>
    <cellStyle name="Normal 16 2 2 3 2 2 2" xfId="52727"/>
    <cellStyle name="Normal 16 2 2 3 2 2 3" xfId="30116"/>
    <cellStyle name="Normal 16 2 2 3 2 3" xfId="13957"/>
    <cellStyle name="Normal 16 2 2 3 2 3 2" xfId="49175"/>
    <cellStyle name="Normal 16 2 2 3 2 4" xfId="40130"/>
    <cellStyle name="Normal 16 2 2 3 2 5" xfId="26564"/>
    <cellStyle name="Normal 16 2 2 3 3" xfId="6334"/>
    <cellStyle name="Normal 16 2 2 3 3 2" xfId="18965"/>
    <cellStyle name="Normal 16 2 2 3 3 2 2" xfId="54181"/>
    <cellStyle name="Normal 16 2 2 3 3 3" xfId="41584"/>
    <cellStyle name="Normal 16 2 2 3 3 4" xfId="31570"/>
    <cellStyle name="Normal 16 2 2 3 4" xfId="7793"/>
    <cellStyle name="Normal 16 2 2 3 4 2" xfId="20419"/>
    <cellStyle name="Normal 16 2 2 3 4 2 2" xfId="55635"/>
    <cellStyle name="Normal 16 2 2 3 4 3" xfId="43038"/>
    <cellStyle name="Normal 16 2 2 3 4 4" xfId="33024"/>
    <cellStyle name="Normal 16 2 2 3 5" xfId="9574"/>
    <cellStyle name="Normal 16 2 2 3 5 2" xfId="22195"/>
    <cellStyle name="Normal 16 2 2 3 5 2 2" xfId="57411"/>
    <cellStyle name="Normal 16 2 2 3 5 3" xfId="44814"/>
    <cellStyle name="Normal 16 2 2 3 5 4" xfId="34800"/>
    <cellStyle name="Normal 16 2 2 3 6" xfId="11368"/>
    <cellStyle name="Normal 16 2 2 3 6 2" xfId="23971"/>
    <cellStyle name="Normal 16 2 2 3 6 2 2" xfId="59187"/>
    <cellStyle name="Normal 16 2 2 3 6 3" xfId="46590"/>
    <cellStyle name="Normal 16 2 2 3 6 4" xfId="36576"/>
    <cellStyle name="Normal 16 2 2 3 7" xfId="15735"/>
    <cellStyle name="Normal 16 2 2 3 7 2" xfId="50951"/>
    <cellStyle name="Normal 16 2 2 3 7 3" xfId="28340"/>
    <cellStyle name="Normal 16 2 2 3 8" xfId="12826"/>
    <cellStyle name="Normal 16 2 2 3 8 2" xfId="48044"/>
    <cellStyle name="Normal 16 2 2 3 9" xfId="38354"/>
    <cellStyle name="Normal 16 2 2 4" xfId="2887"/>
    <cellStyle name="Normal 16 2 2 4 10" xfId="25274"/>
    <cellStyle name="Normal 16 2 2 4 11" xfId="60809"/>
    <cellStyle name="Normal 16 2 2 4 2" xfId="4705"/>
    <cellStyle name="Normal 16 2 2 4 2 2" xfId="17352"/>
    <cellStyle name="Normal 16 2 2 4 2 2 2" xfId="52568"/>
    <cellStyle name="Normal 16 2 2 4 2 2 3" xfId="29957"/>
    <cellStyle name="Normal 16 2 2 4 2 3" xfId="13798"/>
    <cellStyle name="Normal 16 2 2 4 2 3 2" xfId="49016"/>
    <cellStyle name="Normal 16 2 2 4 2 4" xfId="39971"/>
    <cellStyle name="Normal 16 2 2 4 2 5" xfId="26405"/>
    <cellStyle name="Normal 16 2 2 4 3" xfId="6175"/>
    <cellStyle name="Normal 16 2 2 4 3 2" xfId="18806"/>
    <cellStyle name="Normal 16 2 2 4 3 2 2" xfId="54022"/>
    <cellStyle name="Normal 16 2 2 4 3 3" xfId="41425"/>
    <cellStyle name="Normal 16 2 2 4 3 4" xfId="31411"/>
    <cellStyle name="Normal 16 2 2 4 4" xfId="7634"/>
    <cellStyle name="Normal 16 2 2 4 4 2" xfId="20260"/>
    <cellStyle name="Normal 16 2 2 4 4 2 2" xfId="55476"/>
    <cellStyle name="Normal 16 2 2 4 4 3" xfId="42879"/>
    <cellStyle name="Normal 16 2 2 4 4 4" xfId="32865"/>
    <cellStyle name="Normal 16 2 2 4 5" xfId="9415"/>
    <cellStyle name="Normal 16 2 2 4 5 2" xfId="22036"/>
    <cellStyle name="Normal 16 2 2 4 5 2 2" xfId="57252"/>
    <cellStyle name="Normal 16 2 2 4 5 3" xfId="44655"/>
    <cellStyle name="Normal 16 2 2 4 5 4" xfId="34641"/>
    <cellStyle name="Normal 16 2 2 4 6" xfId="11209"/>
    <cellStyle name="Normal 16 2 2 4 6 2" xfId="23812"/>
    <cellStyle name="Normal 16 2 2 4 6 2 2" xfId="59028"/>
    <cellStyle name="Normal 16 2 2 4 6 3" xfId="46431"/>
    <cellStyle name="Normal 16 2 2 4 6 4" xfId="36417"/>
    <cellStyle name="Normal 16 2 2 4 7" xfId="15576"/>
    <cellStyle name="Normal 16 2 2 4 7 2" xfId="50792"/>
    <cellStyle name="Normal 16 2 2 4 7 3" xfId="28181"/>
    <cellStyle name="Normal 16 2 2 4 8" xfId="12667"/>
    <cellStyle name="Normal 16 2 2 4 8 2" xfId="47885"/>
    <cellStyle name="Normal 16 2 2 4 9" xfId="38195"/>
    <cellStyle name="Normal 16 2 2 5" xfId="3396"/>
    <cellStyle name="Normal 16 2 2 5 10" xfId="26892"/>
    <cellStyle name="Normal 16 2 2 5 11" xfId="61296"/>
    <cellStyle name="Normal 16 2 2 5 2" xfId="5192"/>
    <cellStyle name="Normal 16 2 2 5 2 2" xfId="17839"/>
    <cellStyle name="Normal 16 2 2 5 2 2 2" xfId="53055"/>
    <cellStyle name="Normal 16 2 2 5 2 3" xfId="40458"/>
    <cellStyle name="Normal 16 2 2 5 2 4" xfId="30444"/>
    <cellStyle name="Normal 16 2 2 5 3" xfId="6662"/>
    <cellStyle name="Normal 16 2 2 5 3 2" xfId="19293"/>
    <cellStyle name="Normal 16 2 2 5 3 2 2" xfId="54509"/>
    <cellStyle name="Normal 16 2 2 5 3 3" xfId="41912"/>
    <cellStyle name="Normal 16 2 2 5 3 4" xfId="31898"/>
    <cellStyle name="Normal 16 2 2 5 4" xfId="8121"/>
    <cellStyle name="Normal 16 2 2 5 4 2" xfId="20747"/>
    <cellStyle name="Normal 16 2 2 5 4 2 2" xfId="55963"/>
    <cellStyle name="Normal 16 2 2 5 4 3" xfId="43366"/>
    <cellStyle name="Normal 16 2 2 5 4 4" xfId="33352"/>
    <cellStyle name="Normal 16 2 2 5 5" xfId="9902"/>
    <cellStyle name="Normal 16 2 2 5 5 2" xfId="22523"/>
    <cellStyle name="Normal 16 2 2 5 5 2 2" xfId="57739"/>
    <cellStyle name="Normal 16 2 2 5 5 3" xfId="45142"/>
    <cellStyle name="Normal 16 2 2 5 5 4" xfId="35128"/>
    <cellStyle name="Normal 16 2 2 5 6" xfId="11696"/>
    <cellStyle name="Normal 16 2 2 5 6 2" xfId="24299"/>
    <cellStyle name="Normal 16 2 2 5 6 2 2" xfId="59515"/>
    <cellStyle name="Normal 16 2 2 5 6 3" xfId="46918"/>
    <cellStyle name="Normal 16 2 2 5 6 4" xfId="36904"/>
    <cellStyle name="Normal 16 2 2 5 7" xfId="16063"/>
    <cellStyle name="Normal 16 2 2 5 7 2" xfId="51279"/>
    <cellStyle name="Normal 16 2 2 5 7 3" xfId="28668"/>
    <cellStyle name="Normal 16 2 2 5 8" xfId="14285"/>
    <cellStyle name="Normal 16 2 2 5 8 2" xfId="49503"/>
    <cellStyle name="Normal 16 2 2 5 9" xfId="38682"/>
    <cellStyle name="Normal 16 2 2 6" xfId="2556"/>
    <cellStyle name="Normal 16 2 2 6 10" xfId="26083"/>
    <cellStyle name="Normal 16 2 2 6 11" xfId="60487"/>
    <cellStyle name="Normal 16 2 2 6 2" xfId="4383"/>
    <cellStyle name="Normal 16 2 2 6 2 2" xfId="17030"/>
    <cellStyle name="Normal 16 2 2 6 2 2 2" xfId="52246"/>
    <cellStyle name="Normal 16 2 2 6 2 3" xfId="39649"/>
    <cellStyle name="Normal 16 2 2 6 2 4" xfId="29635"/>
    <cellStyle name="Normal 16 2 2 6 3" xfId="5853"/>
    <cellStyle name="Normal 16 2 2 6 3 2" xfId="18484"/>
    <cellStyle name="Normal 16 2 2 6 3 2 2" xfId="53700"/>
    <cellStyle name="Normal 16 2 2 6 3 3" xfId="41103"/>
    <cellStyle name="Normal 16 2 2 6 3 4" xfId="31089"/>
    <cellStyle name="Normal 16 2 2 6 4" xfId="7312"/>
    <cellStyle name="Normal 16 2 2 6 4 2" xfId="19938"/>
    <cellStyle name="Normal 16 2 2 6 4 2 2" xfId="55154"/>
    <cellStyle name="Normal 16 2 2 6 4 3" xfId="42557"/>
    <cellStyle name="Normal 16 2 2 6 4 4" xfId="32543"/>
    <cellStyle name="Normal 16 2 2 6 5" xfId="9093"/>
    <cellStyle name="Normal 16 2 2 6 5 2" xfId="21714"/>
    <cellStyle name="Normal 16 2 2 6 5 2 2" xfId="56930"/>
    <cellStyle name="Normal 16 2 2 6 5 3" xfId="44333"/>
    <cellStyle name="Normal 16 2 2 6 5 4" xfId="34319"/>
    <cellStyle name="Normal 16 2 2 6 6" xfId="10887"/>
    <cellStyle name="Normal 16 2 2 6 6 2" xfId="23490"/>
    <cellStyle name="Normal 16 2 2 6 6 2 2" xfId="58706"/>
    <cellStyle name="Normal 16 2 2 6 6 3" xfId="46109"/>
    <cellStyle name="Normal 16 2 2 6 6 4" xfId="36095"/>
    <cellStyle name="Normal 16 2 2 6 7" xfId="15254"/>
    <cellStyle name="Normal 16 2 2 6 7 2" xfId="50470"/>
    <cellStyle name="Normal 16 2 2 6 7 3" xfId="27859"/>
    <cellStyle name="Normal 16 2 2 6 8" xfId="13476"/>
    <cellStyle name="Normal 16 2 2 6 8 2" xfId="48694"/>
    <cellStyle name="Normal 16 2 2 6 9" xfId="37873"/>
    <cellStyle name="Normal 16 2 2 7" xfId="3720"/>
    <cellStyle name="Normal 16 2 2 7 2" xfId="8444"/>
    <cellStyle name="Normal 16 2 2 7 2 2" xfId="21070"/>
    <cellStyle name="Normal 16 2 2 7 2 2 2" xfId="56286"/>
    <cellStyle name="Normal 16 2 2 7 2 3" xfId="43689"/>
    <cellStyle name="Normal 16 2 2 7 2 4" xfId="33675"/>
    <cellStyle name="Normal 16 2 2 7 3" xfId="10225"/>
    <cellStyle name="Normal 16 2 2 7 3 2" xfId="22846"/>
    <cellStyle name="Normal 16 2 2 7 3 2 2" xfId="58062"/>
    <cellStyle name="Normal 16 2 2 7 3 3" xfId="45465"/>
    <cellStyle name="Normal 16 2 2 7 3 4" xfId="35451"/>
    <cellStyle name="Normal 16 2 2 7 4" xfId="12021"/>
    <cellStyle name="Normal 16 2 2 7 4 2" xfId="24622"/>
    <cellStyle name="Normal 16 2 2 7 4 2 2" xfId="59838"/>
    <cellStyle name="Normal 16 2 2 7 4 3" xfId="47241"/>
    <cellStyle name="Normal 16 2 2 7 4 4" xfId="37227"/>
    <cellStyle name="Normal 16 2 2 7 5" xfId="16386"/>
    <cellStyle name="Normal 16 2 2 7 5 2" xfId="51602"/>
    <cellStyle name="Normal 16 2 2 7 5 3" xfId="28991"/>
    <cellStyle name="Normal 16 2 2 7 6" xfId="14608"/>
    <cellStyle name="Normal 16 2 2 7 6 2" xfId="49826"/>
    <cellStyle name="Normal 16 2 2 7 7" xfId="39005"/>
    <cellStyle name="Normal 16 2 2 7 8" xfId="27215"/>
    <cellStyle name="Normal 16 2 2 8" xfId="4058"/>
    <cellStyle name="Normal 16 2 2 8 2" xfId="16708"/>
    <cellStyle name="Normal 16 2 2 8 2 2" xfId="51924"/>
    <cellStyle name="Normal 16 2 2 8 2 3" xfId="29313"/>
    <cellStyle name="Normal 16 2 2 8 3" xfId="13154"/>
    <cellStyle name="Normal 16 2 2 8 3 2" xfId="48372"/>
    <cellStyle name="Normal 16 2 2 8 4" xfId="39327"/>
    <cellStyle name="Normal 16 2 2 8 5" xfId="25761"/>
    <cellStyle name="Normal 16 2 2 9" xfId="5531"/>
    <cellStyle name="Normal 16 2 2 9 2" xfId="18162"/>
    <cellStyle name="Normal 16 2 2 9 2 2" xfId="53378"/>
    <cellStyle name="Normal 16 2 2 9 3" xfId="40781"/>
    <cellStyle name="Normal 16 2 2 9 4" xfId="30767"/>
    <cellStyle name="Normal 16 2 3" xfId="2296"/>
    <cellStyle name="Normal 16 2 3 10" xfId="10551"/>
    <cellStyle name="Normal 16 2 3 10 2" xfId="23162"/>
    <cellStyle name="Normal 16 2 3 10 2 2" xfId="58378"/>
    <cellStyle name="Normal 16 2 3 10 3" xfId="45781"/>
    <cellStyle name="Normal 16 2 3 10 4" xfId="35767"/>
    <cellStyle name="Normal 16 2 3 11" xfId="15012"/>
    <cellStyle name="Normal 16 2 3 11 2" xfId="50228"/>
    <cellStyle name="Normal 16 2 3 11 3" xfId="27617"/>
    <cellStyle name="Normal 16 2 3 12" xfId="12425"/>
    <cellStyle name="Normal 16 2 3 12 2" xfId="47643"/>
    <cellStyle name="Normal 16 2 3 13" xfId="37631"/>
    <cellStyle name="Normal 16 2 3 14" xfId="25032"/>
    <cellStyle name="Normal 16 2 3 15" xfId="60245"/>
    <cellStyle name="Normal 16 2 3 2" xfId="3147"/>
    <cellStyle name="Normal 16 2 3 2 10" xfId="25516"/>
    <cellStyle name="Normal 16 2 3 2 11" xfId="61051"/>
    <cellStyle name="Normal 16 2 3 2 2" xfId="4947"/>
    <cellStyle name="Normal 16 2 3 2 2 2" xfId="17594"/>
    <cellStyle name="Normal 16 2 3 2 2 2 2" xfId="52810"/>
    <cellStyle name="Normal 16 2 3 2 2 2 3" xfId="30199"/>
    <cellStyle name="Normal 16 2 3 2 2 3" xfId="14040"/>
    <cellStyle name="Normal 16 2 3 2 2 3 2" xfId="49258"/>
    <cellStyle name="Normal 16 2 3 2 2 4" xfId="40213"/>
    <cellStyle name="Normal 16 2 3 2 2 5" xfId="26647"/>
    <cellStyle name="Normal 16 2 3 2 3" xfId="6417"/>
    <cellStyle name="Normal 16 2 3 2 3 2" xfId="19048"/>
    <cellStyle name="Normal 16 2 3 2 3 2 2" xfId="54264"/>
    <cellStyle name="Normal 16 2 3 2 3 3" xfId="41667"/>
    <cellStyle name="Normal 16 2 3 2 3 4" xfId="31653"/>
    <cellStyle name="Normal 16 2 3 2 4" xfId="7876"/>
    <cellStyle name="Normal 16 2 3 2 4 2" xfId="20502"/>
    <cellStyle name="Normal 16 2 3 2 4 2 2" xfId="55718"/>
    <cellStyle name="Normal 16 2 3 2 4 3" xfId="43121"/>
    <cellStyle name="Normal 16 2 3 2 4 4" xfId="33107"/>
    <cellStyle name="Normal 16 2 3 2 5" xfId="9657"/>
    <cellStyle name="Normal 16 2 3 2 5 2" xfId="22278"/>
    <cellStyle name="Normal 16 2 3 2 5 2 2" xfId="57494"/>
    <cellStyle name="Normal 16 2 3 2 5 3" xfId="44897"/>
    <cellStyle name="Normal 16 2 3 2 5 4" xfId="34883"/>
    <cellStyle name="Normal 16 2 3 2 6" xfId="11451"/>
    <cellStyle name="Normal 16 2 3 2 6 2" xfId="24054"/>
    <cellStyle name="Normal 16 2 3 2 6 2 2" xfId="59270"/>
    <cellStyle name="Normal 16 2 3 2 6 3" xfId="46673"/>
    <cellStyle name="Normal 16 2 3 2 6 4" xfId="36659"/>
    <cellStyle name="Normal 16 2 3 2 7" xfId="15818"/>
    <cellStyle name="Normal 16 2 3 2 7 2" xfId="51034"/>
    <cellStyle name="Normal 16 2 3 2 7 3" xfId="28423"/>
    <cellStyle name="Normal 16 2 3 2 8" xfId="12909"/>
    <cellStyle name="Normal 16 2 3 2 8 2" xfId="48127"/>
    <cellStyle name="Normal 16 2 3 2 9" xfId="38437"/>
    <cellStyle name="Normal 16 2 3 3" xfId="3476"/>
    <cellStyle name="Normal 16 2 3 3 10" xfId="26972"/>
    <cellStyle name="Normal 16 2 3 3 11" xfId="61376"/>
    <cellStyle name="Normal 16 2 3 3 2" xfId="5272"/>
    <cellStyle name="Normal 16 2 3 3 2 2" xfId="17919"/>
    <cellStyle name="Normal 16 2 3 3 2 2 2" xfId="53135"/>
    <cellStyle name="Normal 16 2 3 3 2 3" xfId="40538"/>
    <cellStyle name="Normal 16 2 3 3 2 4" xfId="30524"/>
    <cellStyle name="Normal 16 2 3 3 3" xfId="6742"/>
    <cellStyle name="Normal 16 2 3 3 3 2" xfId="19373"/>
    <cellStyle name="Normal 16 2 3 3 3 2 2" xfId="54589"/>
    <cellStyle name="Normal 16 2 3 3 3 3" xfId="41992"/>
    <cellStyle name="Normal 16 2 3 3 3 4" xfId="31978"/>
    <cellStyle name="Normal 16 2 3 3 4" xfId="8201"/>
    <cellStyle name="Normal 16 2 3 3 4 2" xfId="20827"/>
    <cellStyle name="Normal 16 2 3 3 4 2 2" xfId="56043"/>
    <cellStyle name="Normal 16 2 3 3 4 3" xfId="43446"/>
    <cellStyle name="Normal 16 2 3 3 4 4" xfId="33432"/>
    <cellStyle name="Normal 16 2 3 3 5" xfId="9982"/>
    <cellStyle name="Normal 16 2 3 3 5 2" xfId="22603"/>
    <cellStyle name="Normal 16 2 3 3 5 2 2" xfId="57819"/>
    <cellStyle name="Normal 16 2 3 3 5 3" xfId="45222"/>
    <cellStyle name="Normal 16 2 3 3 5 4" xfId="35208"/>
    <cellStyle name="Normal 16 2 3 3 6" xfId="11776"/>
    <cellStyle name="Normal 16 2 3 3 6 2" xfId="24379"/>
    <cellStyle name="Normal 16 2 3 3 6 2 2" xfId="59595"/>
    <cellStyle name="Normal 16 2 3 3 6 3" xfId="46998"/>
    <cellStyle name="Normal 16 2 3 3 6 4" xfId="36984"/>
    <cellStyle name="Normal 16 2 3 3 7" xfId="16143"/>
    <cellStyle name="Normal 16 2 3 3 7 2" xfId="51359"/>
    <cellStyle name="Normal 16 2 3 3 7 3" xfId="28748"/>
    <cellStyle name="Normal 16 2 3 3 8" xfId="14365"/>
    <cellStyle name="Normal 16 2 3 3 8 2" xfId="49583"/>
    <cellStyle name="Normal 16 2 3 3 9" xfId="38762"/>
    <cellStyle name="Normal 16 2 3 4" xfId="2637"/>
    <cellStyle name="Normal 16 2 3 4 10" xfId="26163"/>
    <cellStyle name="Normal 16 2 3 4 11" xfId="60567"/>
    <cellStyle name="Normal 16 2 3 4 2" xfId="4463"/>
    <cellStyle name="Normal 16 2 3 4 2 2" xfId="17110"/>
    <cellStyle name="Normal 16 2 3 4 2 2 2" xfId="52326"/>
    <cellStyle name="Normal 16 2 3 4 2 3" xfId="39729"/>
    <cellStyle name="Normal 16 2 3 4 2 4" xfId="29715"/>
    <cellStyle name="Normal 16 2 3 4 3" xfId="5933"/>
    <cellStyle name="Normal 16 2 3 4 3 2" xfId="18564"/>
    <cellStyle name="Normal 16 2 3 4 3 2 2" xfId="53780"/>
    <cellStyle name="Normal 16 2 3 4 3 3" xfId="41183"/>
    <cellStyle name="Normal 16 2 3 4 3 4" xfId="31169"/>
    <cellStyle name="Normal 16 2 3 4 4" xfId="7392"/>
    <cellStyle name="Normal 16 2 3 4 4 2" xfId="20018"/>
    <cellStyle name="Normal 16 2 3 4 4 2 2" xfId="55234"/>
    <cellStyle name="Normal 16 2 3 4 4 3" xfId="42637"/>
    <cellStyle name="Normal 16 2 3 4 4 4" xfId="32623"/>
    <cellStyle name="Normal 16 2 3 4 5" xfId="9173"/>
    <cellStyle name="Normal 16 2 3 4 5 2" xfId="21794"/>
    <cellStyle name="Normal 16 2 3 4 5 2 2" xfId="57010"/>
    <cellStyle name="Normal 16 2 3 4 5 3" xfId="44413"/>
    <cellStyle name="Normal 16 2 3 4 5 4" xfId="34399"/>
    <cellStyle name="Normal 16 2 3 4 6" xfId="10967"/>
    <cellStyle name="Normal 16 2 3 4 6 2" xfId="23570"/>
    <cellStyle name="Normal 16 2 3 4 6 2 2" xfId="58786"/>
    <cellStyle name="Normal 16 2 3 4 6 3" xfId="46189"/>
    <cellStyle name="Normal 16 2 3 4 6 4" xfId="36175"/>
    <cellStyle name="Normal 16 2 3 4 7" xfId="15334"/>
    <cellStyle name="Normal 16 2 3 4 7 2" xfId="50550"/>
    <cellStyle name="Normal 16 2 3 4 7 3" xfId="27939"/>
    <cellStyle name="Normal 16 2 3 4 8" xfId="13556"/>
    <cellStyle name="Normal 16 2 3 4 8 2" xfId="48774"/>
    <cellStyle name="Normal 16 2 3 4 9" xfId="37953"/>
    <cellStyle name="Normal 16 2 3 5" xfId="3801"/>
    <cellStyle name="Normal 16 2 3 5 2" xfId="8524"/>
    <cellStyle name="Normal 16 2 3 5 2 2" xfId="21150"/>
    <cellStyle name="Normal 16 2 3 5 2 2 2" xfId="56366"/>
    <cellStyle name="Normal 16 2 3 5 2 3" xfId="43769"/>
    <cellStyle name="Normal 16 2 3 5 2 4" xfId="33755"/>
    <cellStyle name="Normal 16 2 3 5 3" xfId="10305"/>
    <cellStyle name="Normal 16 2 3 5 3 2" xfId="22926"/>
    <cellStyle name="Normal 16 2 3 5 3 2 2" xfId="58142"/>
    <cellStyle name="Normal 16 2 3 5 3 3" xfId="45545"/>
    <cellStyle name="Normal 16 2 3 5 3 4" xfId="35531"/>
    <cellStyle name="Normal 16 2 3 5 4" xfId="12101"/>
    <cellStyle name="Normal 16 2 3 5 4 2" xfId="24702"/>
    <cellStyle name="Normal 16 2 3 5 4 2 2" xfId="59918"/>
    <cellStyle name="Normal 16 2 3 5 4 3" xfId="47321"/>
    <cellStyle name="Normal 16 2 3 5 4 4" xfId="37307"/>
    <cellStyle name="Normal 16 2 3 5 5" xfId="16466"/>
    <cellStyle name="Normal 16 2 3 5 5 2" xfId="51682"/>
    <cellStyle name="Normal 16 2 3 5 5 3" xfId="29071"/>
    <cellStyle name="Normal 16 2 3 5 6" xfId="14688"/>
    <cellStyle name="Normal 16 2 3 5 6 2" xfId="49906"/>
    <cellStyle name="Normal 16 2 3 5 7" xfId="39085"/>
    <cellStyle name="Normal 16 2 3 5 8" xfId="27295"/>
    <cellStyle name="Normal 16 2 3 6" xfId="4141"/>
    <cellStyle name="Normal 16 2 3 6 2" xfId="16788"/>
    <cellStyle name="Normal 16 2 3 6 2 2" xfId="52004"/>
    <cellStyle name="Normal 16 2 3 6 2 3" xfId="29393"/>
    <cellStyle name="Normal 16 2 3 6 3" xfId="13234"/>
    <cellStyle name="Normal 16 2 3 6 3 2" xfId="48452"/>
    <cellStyle name="Normal 16 2 3 6 4" xfId="39407"/>
    <cellStyle name="Normal 16 2 3 6 5" xfId="25841"/>
    <cellStyle name="Normal 16 2 3 7" xfId="5611"/>
    <cellStyle name="Normal 16 2 3 7 2" xfId="18242"/>
    <cellStyle name="Normal 16 2 3 7 2 2" xfId="53458"/>
    <cellStyle name="Normal 16 2 3 7 3" xfId="40861"/>
    <cellStyle name="Normal 16 2 3 7 4" xfId="30847"/>
    <cellStyle name="Normal 16 2 3 8" xfId="7070"/>
    <cellStyle name="Normal 16 2 3 8 2" xfId="19696"/>
    <cellStyle name="Normal 16 2 3 8 2 2" xfId="54912"/>
    <cellStyle name="Normal 16 2 3 8 3" xfId="42315"/>
    <cellStyle name="Normal 16 2 3 8 4" xfId="32301"/>
    <cellStyle name="Normal 16 2 3 9" xfId="8851"/>
    <cellStyle name="Normal 16 2 3 9 2" xfId="21472"/>
    <cellStyle name="Normal 16 2 3 9 2 2" xfId="56688"/>
    <cellStyle name="Normal 16 2 3 9 3" xfId="44091"/>
    <cellStyle name="Normal 16 2 3 9 4" xfId="34077"/>
    <cellStyle name="Normal 16 2 4" xfId="2977"/>
    <cellStyle name="Normal 16 2 4 10" xfId="25357"/>
    <cellStyle name="Normal 16 2 4 11" xfId="60892"/>
    <cellStyle name="Normal 16 2 4 2" xfId="4788"/>
    <cellStyle name="Normal 16 2 4 2 2" xfId="17435"/>
    <cellStyle name="Normal 16 2 4 2 2 2" xfId="52651"/>
    <cellStyle name="Normal 16 2 4 2 2 3" xfId="30040"/>
    <cellStyle name="Normal 16 2 4 2 3" xfId="13881"/>
    <cellStyle name="Normal 16 2 4 2 3 2" xfId="49099"/>
    <cellStyle name="Normal 16 2 4 2 4" xfId="40054"/>
    <cellStyle name="Normal 16 2 4 2 5" xfId="26488"/>
    <cellStyle name="Normal 16 2 4 3" xfId="6258"/>
    <cellStyle name="Normal 16 2 4 3 2" xfId="18889"/>
    <cellStyle name="Normal 16 2 4 3 2 2" xfId="54105"/>
    <cellStyle name="Normal 16 2 4 3 3" xfId="41508"/>
    <cellStyle name="Normal 16 2 4 3 4" xfId="31494"/>
    <cellStyle name="Normal 16 2 4 4" xfId="7717"/>
    <cellStyle name="Normal 16 2 4 4 2" xfId="20343"/>
    <cellStyle name="Normal 16 2 4 4 2 2" xfId="55559"/>
    <cellStyle name="Normal 16 2 4 4 3" xfId="42962"/>
    <cellStyle name="Normal 16 2 4 4 4" xfId="32948"/>
    <cellStyle name="Normal 16 2 4 5" xfId="9498"/>
    <cellStyle name="Normal 16 2 4 5 2" xfId="22119"/>
    <cellStyle name="Normal 16 2 4 5 2 2" xfId="57335"/>
    <cellStyle name="Normal 16 2 4 5 3" xfId="44738"/>
    <cellStyle name="Normal 16 2 4 5 4" xfId="34724"/>
    <cellStyle name="Normal 16 2 4 6" xfId="11292"/>
    <cellStyle name="Normal 16 2 4 6 2" xfId="23895"/>
    <cellStyle name="Normal 16 2 4 6 2 2" xfId="59111"/>
    <cellStyle name="Normal 16 2 4 6 3" xfId="46514"/>
    <cellStyle name="Normal 16 2 4 6 4" xfId="36500"/>
    <cellStyle name="Normal 16 2 4 7" xfId="15659"/>
    <cellStyle name="Normal 16 2 4 7 2" xfId="50875"/>
    <cellStyle name="Normal 16 2 4 7 3" xfId="28264"/>
    <cellStyle name="Normal 16 2 4 8" xfId="12750"/>
    <cellStyle name="Normal 16 2 4 8 2" xfId="47968"/>
    <cellStyle name="Normal 16 2 4 9" xfId="38278"/>
    <cellStyle name="Normal 16 2 5" xfId="2810"/>
    <cellStyle name="Normal 16 2 5 10" xfId="25202"/>
    <cellStyle name="Normal 16 2 5 11" xfId="60737"/>
    <cellStyle name="Normal 16 2 5 2" xfId="4633"/>
    <cellStyle name="Normal 16 2 5 2 2" xfId="17280"/>
    <cellStyle name="Normal 16 2 5 2 2 2" xfId="52496"/>
    <cellStyle name="Normal 16 2 5 2 2 3" xfId="29885"/>
    <cellStyle name="Normal 16 2 5 2 3" xfId="13726"/>
    <cellStyle name="Normal 16 2 5 2 3 2" xfId="48944"/>
    <cellStyle name="Normal 16 2 5 2 4" xfId="39899"/>
    <cellStyle name="Normal 16 2 5 2 5" xfId="26333"/>
    <cellStyle name="Normal 16 2 5 3" xfId="6103"/>
    <cellStyle name="Normal 16 2 5 3 2" xfId="18734"/>
    <cellStyle name="Normal 16 2 5 3 2 2" xfId="53950"/>
    <cellStyle name="Normal 16 2 5 3 3" xfId="41353"/>
    <cellStyle name="Normal 16 2 5 3 4" xfId="31339"/>
    <cellStyle name="Normal 16 2 5 4" xfId="7562"/>
    <cellStyle name="Normal 16 2 5 4 2" xfId="20188"/>
    <cellStyle name="Normal 16 2 5 4 2 2" xfId="55404"/>
    <cellStyle name="Normal 16 2 5 4 3" xfId="42807"/>
    <cellStyle name="Normal 16 2 5 4 4" xfId="32793"/>
    <cellStyle name="Normal 16 2 5 5" xfId="9343"/>
    <cellStyle name="Normal 16 2 5 5 2" xfId="21964"/>
    <cellStyle name="Normal 16 2 5 5 2 2" xfId="57180"/>
    <cellStyle name="Normal 16 2 5 5 3" xfId="44583"/>
    <cellStyle name="Normal 16 2 5 5 4" xfId="34569"/>
    <cellStyle name="Normal 16 2 5 6" xfId="11137"/>
    <cellStyle name="Normal 16 2 5 6 2" xfId="23740"/>
    <cellStyle name="Normal 16 2 5 6 2 2" xfId="58956"/>
    <cellStyle name="Normal 16 2 5 6 3" xfId="46359"/>
    <cellStyle name="Normal 16 2 5 6 4" xfId="36345"/>
    <cellStyle name="Normal 16 2 5 7" xfId="15504"/>
    <cellStyle name="Normal 16 2 5 7 2" xfId="50720"/>
    <cellStyle name="Normal 16 2 5 7 3" xfId="28109"/>
    <cellStyle name="Normal 16 2 5 8" xfId="12595"/>
    <cellStyle name="Normal 16 2 5 8 2" xfId="47813"/>
    <cellStyle name="Normal 16 2 5 9" xfId="38123"/>
    <cellStyle name="Normal 16 2 6" xfId="3324"/>
    <cellStyle name="Normal 16 2 6 10" xfId="26820"/>
    <cellStyle name="Normal 16 2 6 11" xfId="61224"/>
    <cellStyle name="Normal 16 2 6 2" xfId="5120"/>
    <cellStyle name="Normal 16 2 6 2 2" xfId="17767"/>
    <cellStyle name="Normal 16 2 6 2 2 2" xfId="52983"/>
    <cellStyle name="Normal 16 2 6 2 3" xfId="40386"/>
    <cellStyle name="Normal 16 2 6 2 4" xfId="30372"/>
    <cellStyle name="Normal 16 2 6 3" xfId="6590"/>
    <cellStyle name="Normal 16 2 6 3 2" xfId="19221"/>
    <cellStyle name="Normal 16 2 6 3 2 2" xfId="54437"/>
    <cellStyle name="Normal 16 2 6 3 3" xfId="41840"/>
    <cellStyle name="Normal 16 2 6 3 4" xfId="31826"/>
    <cellStyle name="Normal 16 2 6 4" xfId="8049"/>
    <cellStyle name="Normal 16 2 6 4 2" xfId="20675"/>
    <cellStyle name="Normal 16 2 6 4 2 2" xfId="55891"/>
    <cellStyle name="Normal 16 2 6 4 3" xfId="43294"/>
    <cellStyle name="Normal 16 2 6 4 4" xfId="33280"/>
    <cellStyle name="Normal 16 2 6 5" xfId="9830"/>
    <cellStyle name="Normal 16 2 6 5 2" xfId="22451"/>
    <cellStyle name="Normal 16 2 6 5 2 2" xfId="57667"/>
    <cellStyle name="Normal 16 2 6 5 3" xfId="45070"/>
    <cellStyle name="Normal 16 2 6 5 4" xfId="35056"/>
    <cellStyle name="Normal 16 2 6 6" xfId="11624"/>
    <cellStyle name="Normal 16 2 6 6 2" xfId="24227"/>
    <cellStyle name="Normal 16 2 6 6 2 2" xfId="59443"/>
    <cellStyle name="Normal 16 2 6 6 3" xfId="46846"/>
    <cellStyle name="Normal 16 2 6 6 4" xfId="36832"/>
    <cellStyle name="Normal 16 2 6 7" xfId="15991"/>
    <cellStyle name="Normal 16 2 6 7 2" xfId="51207"/>
    <cellStyle name="Normal 16 2 6 7 3" xfId="28596"/>
    <cellStyle name="Normal 16 2 6 8" xfId="14213"/>
    <cellStyle name="Normal 16 2 6 8 2" xfId="49431"/>
    <cellStyle name="Normal 16 2 6 9" xfId="38610"/>
    <cellStyle name="Normal 16 2 7" xfId="2480"/>
    <cellStyle name="Normal 16 2 7 10" xfId="26011"/>
    <cellStyle name="Normal 16 2 7 11" xfId="60415"/>
    <cellStyle name="Normal 16 2 7 2" xfId="4311"/>
    <cellStyle name="Normal 16 2 7 2 2" xfId="16958"/>
    <cellStyle name="Normal 16 2 7 2 2 2" xfId="52174"/>
    <cellStyle name="Normal 16 2 7 2 3" xfId="39577"/>
    <cellStyle name="Normal 16 2 7 2 4" xfId="29563"/>
    <cellStyle name="Normal 16 2 7 3" xfId="5781"/>
    <cellStyle name="Normal 16 2 7 3 2" xfId="18412"/>
    <cellStyle name="Normal 16 2 7 3 2 2" xfId="53628"/>
    <cellStyle name="Normal 16 2 7 3 3" xfId="41031"/>
    <cellStyle name="Normal 16 2 7 3 4" xfId="31017"/>
    <cellStyle name="Normal 16 2 7 4" xfId="7240"/>
    <cellStyle name="Normal 16 2 7 4 2" xfId="19866"/>
    <cellStyle name="Normal 16 2 7 4 2 2" xfId="55082"/>
    <cellStyle name="Normal 16 2 7 4 3" xfId="42485"/>
    <cellStyle name="Normal 16 2 7 4 4" xfId="32471"/>
    <cellStyle name="Normal 16 2 7 5" xfId="9021"/>
    <cellStyle name="Normal 16 2 7 5 2" xfId="21642"/>
    <cellStyle name="Normal 16 2 7 5 2 2" xfId="56858"/>
    <cellStyle name="Normal 16 2 7 5 3" xfId="44261"/>
    <cellStyle name="Normal 16 2 7 5 4" xfId="34247"/>
    <cellStyle name="Normal 16 2 7 6" xfId="10815"/>
    <cellStyle name="Normal 16 2 7 6 2" xfId="23418"/>
    <cellStyle name="Normal 16 2 7 6 2 2" xfId="58634"/>
    <cellStyle name="Normal 16 2 7 6 3" xfId="46037"/>
    <cellStyle name="Normal 16 2 7 6 4" xfId="36023"/>
    <cellStyle name="Normal 16 2 7 7" xfId="15182"/>
    <cellStyle name="Normal 16 2 7 7 2" xfId="50398"/>
    <cellStyle name="Normal 16 2 7 7 3" xfId="27787"/>
    <cellStyle name="Normal 16 2 7 8" xfId="13404"/>
    <cellStyle name="Normal 16 2 7 8 2" xfId="48622"/>
    <cellStyle name="Normal 16 2 7 9" xfId="37801"/>
    <cellStyle name="Normal 16 2 8" xfId="3648"/>
    <cellStyle name="Normal 16 2 8 2" xfId="8372"/>
    <cellStyle name="Normal 16 2 8 2 2" xfId="20998"/>
    <cellStyle name="Normal 16 2 8 2 2 2" xfId="56214"/>
    <cellStyle name="Normal 16 2 8 2 3" xfId="43617"/>
    <cellStyle name="Normal 16 2 8 2 4" xfId="33603"/>
    <cellStyle name="Normal 16 2 8 3" xfId="10153"/>
    <cellStyle name="Normal 16 2 8 3 2" xfId="22774"/>
    <cellStyle name="Normal 16 2 8 3 2 2" xfId="57990"/>
    <cellStyle name="Normal 16 2 8 3 3" xfId="45393"/>
    <cellStyle name="Normal 16 2 8 3 4" xfId="35379"/>
    <cellStyle name="Normal 16 2 8 4" xfId="11949"/>
    <cellStyle name="Normal 16 2 8 4 2" xfId="24550"/>
    <cellStyle name="Normal 16 2 8 4 2 2" xfId="59766"/>
    <cellStyle name="Normal 16 2 8 4 3" xfId="47169"/>
    <cellStyle name="Normal 16 2 8 4 4" xfId="37155"/>
    <cellStyle name="Normal 16 2 8 5" xfId="16314"/>
    <cellStyle name="Normal 16 2 8 5 2" xfId="51530"/>
    <cellStyle name="Normal 16 2 8 5 3" xfId="28919"/>
    <cellStyle name="Normal 16 2 8 6" xfId="14536"/>
    <cellStyle name="Normal 16 2 8 6 2" xfId="49754"/>
    <cellStyle name="Normal 16 2 8 7" xfId="38933"/>
    <cellStyle name="Normal 16 2 8 8" xfId="27143"/>
    <cellStyle name="Normal 16 2 9" xfId="3978"/>
    <cellStyle name="Normal 16 2 9 2" xfId="16636"/>
    <cellStyle name="Normal 16 2 9 2 2" xfId="51852"/>
    <cellStyle name="Normal 16 2 9 2 3" xfId="29241"/>
    <cellStyle name="Normal 16 2 9 3" xfId="13082"/>
    <cellStyle name="Normal 16 2 9 3 2" xfId="48300"/>
    <cellStyle name="Normal 16 2 9 4" xfId="39255"/>
    <cellStyle name="Normal 16 2 9 5" xfId="25689"/>
    <cellStyle name="Normal 16 2_District Target Attainment" xfId="1113"/>
    <cellStyle name="Normal 16 3" xfId="1278"/>
    <cellStyle name="Normal 16 3 10" xfId="6960"/>
    <cellStyle name="Normal 16 3 10 2" xfId="19587"/>
    <cellStyle name="Normal 16 3 10 2 2" xfId="54803"/>
    <cellStyle name="Normal 16 3 10 3" xfId="42206"/>
    <cellStyle name="Normal 16 3 10 4" xfId="32192"/>
    <cellStyle name="Normal 16 3 11" xfId="8741"/>
    <cellStyle name="Normal 16 3 11 2" xfId="21363"/>
    <cellStyle name="Normal 16 3 11 2 2" xfId="56579"/>
    <cellStyle name="Normal 16 3 11 3" xfId="43982"/>
    <cellStyle name="Normal 16 3 11 4" xfId="33968"/>
    <cellStyle name="Normal 16 3 12" xfId="10552"/>
    <cellStyle name="Normal 16 3 12 2" xfId="23163"/>
    <cellStyle name="Normal 16 3 12 2 2" xfId="58379"/>
    <cellStyle name="Normal 16 3 12 3" xfId="45782"/>
    <cellStyle name="Normal 16 3 12 4" xfId="35768"/>
    <cellStyle name="Normal 16 3 13" xfId="14902"/>
    <cellStyle name="Normal 16 3 13 2" xfId="50119"/>
    <cellStyle name="Normal 16 3 13 3" xfId="27508"/>
    <cellStyle name="Normal 16 3 14" xfId="12316"/>
    <cellStyle name="Normal 16 3 14 2" xfId="47534"/>
    <cellStyle name="Normal 16 3 15" xfId="37521"/>
    <cellStyle name="Normal 16 3 16" xfId="24923"/>
    <cellStyle name="Normal 16 3 17" xfId="60136"/>
    <cellStyle name="Normal 16 3 2" xfId="2346"/>
    <cellStyle name="Normal 16 3 2 10" xfId="10553"/>
    <cellStyle name="Normal 16 3 2 10 2" xfId="23164"/>
    <cellStyle name="Normal 16 3 2 10 2 2" xfId="58380"/>
    <cellStyle name="Normal 16 3 2 10 3" xfId="45783"/>
    <cellStyle name="Normal 16 3 2 10 4" xfId="35769"/>
    <cellStyle name="Normal 16 3 2 11" xfId="15057"/>
    <cellStyle name="Normal 16 3 2 11 2" xfId="50273"/>
    <cellStyle name="Normal 16 3 2 11 3" xfId="27662"/>
    <cellStyle name="Normal 16 3 2 12" xfId="12470"/>
    <cellStyle name="Normal 16 3 2 12 2" xfId="47688"/>
    <cellStyle name="Normal 16 3 2 13" xfId="37676"/>
    <cellStyle name="Normal 16 3 2 14" xfId="25077"/>
    <cellStyle name="Normal 16 3 2 15" xfId="60290"/>
    <cellStyle name="Normal 16 3 2 2" xfId="3192"/>
    <cellStyle name="Normal 16 3 2 2 10" xfId="25561"/>
    <cellStyle name="Normal 16 3 2 2 11" xfId="61096"/>
    <cellStyle name="Normal 16 3 2 2 2" xfId="4992"/>
    <cellStyle name="Normal 16 3 2 2 2 2" xfId="17639"/>
    <cellStyle name="Normal 16 3 2 2 2 2 2" xfId="52855"/>
    <cellStyle name="Normal 16 3 2 2 2 2 3" xfId="30244"/>
    <cellStyle name="Normal 16 3 2 2 2 3" xfId="14085"/>
    <cellStyle name="Normal 16 3 2 2 2 3 2" xfId="49303"/>
    <cellStyle name="Normal 16 3 2 2 2 4" xfId="40258"/>
    <cellStyle name="Normal 16 3 2 2 2 5" xfId="26692"/>
    <cellStyle name="Normal 16 3 2 2 3" xfId="6462"/>
    <cellStyle name="Normal 16 3 2 2 3 2" xfId="19093"/>
    <cellStyle name="Normal 16 3 2 2 3 2 2" xfId="54309"/>
    <cellStyle name="Normal 16 3 2 2 3 3" xfId="41712"/>
    <cellStyle name="Normal 16 3 2 2 3 4" xfId="31698"/>
    <cellStyle name="Normal 16 3 2 2 4" xfId="7921"/>
    <cellStyle name="Normal 16 3 2 2 4 2" xfId="20547"/>
    <cellStyle name="Normal 16 3 2 2 4 2 2" xfId="55763"/>
    <cellStyle name="Normal 16 3 2 2 4 3" xfId="43166"/>
    <cellStyle name="Normal 16 3 2 2 4 4" xfId="33152"/>
    <cellStyle name="Normal 16 3 2 2 5" xfId="9702"/>
    <cellStyle name="Normal 16 3 2 2 5 2" xfId="22323"/>
    <cellStyle name="Normal 16 3 2 2 5 2 2" xfId="57539"/>
    <cellStyle name="Normal 16 3 2 2 5 3" xfId="44942"/>
    <cellStyle name="Normal 16 3 2 2 5 4" xfId="34928"/>
    <cellStyle name="Normal 16 3 2 2 6" xfId="11496"/>
    <cellStyle name="Normal 16 3 2 2 6 2" xfId="24099"/>
    <cellStyle name="Normal 16 3 2 2 6 2 2" xfId="59315"/>
    <cellStyle name="Normal 16 3 2 2 6 3" xfId="46718"/>
    <cellStyle name="Normal 16 3 2 2 6 4" xfId="36704"/>
    <cellStyle name="Normal 16 3 2 2 7" xfId="15863"/>
    <cellStyle name="Normal 16 3 2 2 7 2" xfId="51079"/>
    <cellStyle name="Normal 16 3 2 2 7 3" xfId="28468"/>
    <cellStyle name="Normal 16 3 2 2 8" xfId="12954"/>
    <cellStyle name="Normal 16 3 2 2 8 2" xfId="48172"/>
    <cellStyle name="Normal 16 3 2 2 9" xfId="38482"/>
    <cellStyle name="Normal 16 3 2 3" xfId="3521"/>
    <cellStyle name="Normal 16 3 2 3 10" xfId="27017"/>
    <cellStyle name="Normal 16 3 2 3 11" xfId="61421"/>
    <cellStyle name="Normal 16 3 2 3 2" xfId="5317"/>
    <cellStyle name="Normal 16 3 2 3 2 2" xfId="17964"/>
    <cellStyle name="Normal 16 3 2 3 2 2 2" xfId="53180"/>
    <cellStyle name="Normal 16 3 2 3 2 3" xfId="40583"/>
    <cellStyle name="Normal 16 3 2 3 2 4" xfId="30569"/>
    <cellStyle name="Normal 16 3 2 3 3" xfId="6787"/>
    <cellStyle name="Normal 16 3 2 3 3 2" xfId="19418"/>
    <cellStyle name="Normal 16 3 2 3 3 2 2" xfId="54634"/>
    <cellStyle name="Normal 16 3 2 3 3 3" xfId="42037"/>
    <cellStyle name="Normal 16 3 2 3 3 4" xfId="32023"/>
    <cellStyle name="Normal 16 3 2 3 4" xfId="8246"/>
    <cellStyle name="Normal 16 3 2 3 4 2" xfId="20872"/>
    <cellStyle name="Normal 16 3 2 3 4 2 2" xfId="56088"/>
    <cellStyle name="Normal 16 3 2 3 4 3" xfId="43491"/>
    <cellStyle name="Normal 16 3 2 3 4 4" xfId="33477"/>
    <cellStyle name="Normal 16 3 2 3 5" xfId="10027"/>
    <cellStyle name="Normal 16 3 2 3 5 2" xfId="22648"/>
    <cellStyle name="Normal 16 3 2 3 5 2 2" xfId="57864"/>
    <cellStyle name="Normal 16 3 2 3 5 3" xfId="45267"/>
    <cellStyle name="Normal 16 3 2 3 5 4" xfId="35253"/>
    <cellStyle name="Normal 16 3 2 3 6" xfId="11821"/>
    <cellStyle name="Normal 16 3 2 3 6 2" xfId="24424"/>
    <cellStyle name="Normal 16 3 2 3 6 2 2" xfId="59640"/>
    <cellStyle name="Normal 16 3 2 3 6 3" xfId="47043"/>
    <cellStyle name="Normal 16 3 2 3 6 4" xfId="37029"/>
    <cellStyle name="Normal 16 3 2 3 7" xfId="16188"/>
    <cellStyle name="Normal 16 3 2 3 7 2" xfId="51404"/>
    <cellStyle name="Normal 16 3 2 3 7 3" xfId="28793"/>
    <cellStyle name="Normal 16 3 2 3 8" xfId="14410"/>
    <cellStyle name="Normal 16 3 2 3 8 2" xfId="49628"/>
    <cellStyle name="Normal 16 3 2 3 9" xfId="38807"/>
    <cellStyle name="Normal 16 3 2 4" xfId="2682"/>
    <cellStyle name="Normal 16 3 2 4 10" xfId="26208"/>
    <cellStyle name="Normal 16 3 2 4 11" xfId="60612"/>
    <cellStyle name="Normal 16 3 2 4 2" xfId="4508"/>
    <cellStyle name="Normal 16 3 2 4 2 2" xfId="17155"/>
    <cellStyle name="Normal 16 3 2 4 2 2 2" xfId="52371"/>
    <cellStyle name="Normal 16 3 2 4 2 3" xfId="39774"/>
    <cellStyle name="Normal 16 3 2 4 2 4" xfId="29760"/>
    <cellStyle name="Normal 16 3 2 4 3" xfId="5978"/>
    <cellStyle name="Normal 16 3 2 4 3 2" xfId="18609"/>
    <cellStyle name="Normal 16 3 2 4 3 2 2" xfId="53825"/>
    <cellStyle name="Normal 16 3 2 4 3 3" xfId="41228"/>
    <cellStyle name="Normal 16 3 2 4 3 4" xfId="31214"/>
    <cellStyle name="Normal 16 3 2 4 4" xfId="7437"/>
    <cellStyle name="Normal 16 3 2 4 4 2" xfId="20063"/>
    <cellStyle name="Normal 16 3 2 4 4 2 2" xfId="55279"/>
    <cellStyle name="Normal 16 3 2 4 4 3" xfId="42682"/>
    <cellStyle name="Normal 16 3 2 4 4 4" xfId="32668"/>
    <cellStyle name="Normal 16 3 2 4 5" xfId="9218"/>
    <cellStyle name="Normal 16 3 2 4 5 2" xfId="21839"/>
    <cellStyle name="Normal 16 3 2 4 5 2 2" xfId="57055"/>
    <cellStyle name="Normal 16 3 2 4 5 3" xfId="44458"/>
    <cellStyle name="Normal 16 3 2 4 5 4" xfId="34444"/>
    <cellStyle name="Normal 16 3 2 4 6" xfId="11012"/>
    <cellStyle name="Normal 16 3 2 4 6 2" xfId="23615"/>
    <cellStyle name="Normal 16 3 2 4 6 2 2" xfId="58831"/>
    <cellStyle name="Normal 16 3 2 4 6 3" xfId="46234"/>
    <cellStyle name="Normal 16 3 2 4 6 4" xfId="36220"/>
    <cellStyle name="Normal 16 3 2 4 7" xfId="15379"/>
    <cellStyle name="Normal 16 3 2 4 7 2" xfId="50595"/>
    <cellStyle name="Normal 16 3 2 4 7 3" xfId="27984"/>
    <cellStyle name="Normal 16 3 2 4 8" xfId="13601"/>
    <cellStyle name="Normal 16 3 2 4 8 2" xfId="48819"/>
    <cellStyle name="Normal 16 3 2 4 9" xfId="37998"/>
    <cellStyle name="Normal 16 3 2 5" xfId="3846"/>
    <cellStyle name="Normal 16 3 2 5 2" xfId="8569"/>
    <cellStyle name="Normal 16 3 2 5 2 2" xfId="21195"/>
    <cellStyle name="Normal 16 3 2 5 2 2 2" xfId="56411"/>
    <cellStyle name="Normal 16 3 2 5 2 3" xfId="43814"/>
    <cellStyle name="Normal 16 3 2 5 2 4" xfId="33800"/>
    <cellStyle name="Normal 16 3 2 5 3" xfId="10350"/>
    <cellStyle name="Normal 16 3 2 5 3 2" xfId="22971"/>
    <cellStyle name="Normal 16 3 2 5 3 2 2" xfId="58187"/>
    <cellStyle name="Normal 16 3 2 5 3 3" xfId="45590"/>
    <cellStyle name="Normal 16 3 2 5 3 4" xfId="35576"/>
    <cellStyle name="Normal 16 3 2 5 4" xfId="12146"/>
    <cellStyle name="Normal 16 3 2 5 4 2" xfId="24747"/>
    <cellStyle name="Normal 16 3 2 5 4 2 2" xfId="59963"/>
    <cellStyle name="Normal 16 3 2 5 4 3" xfId="47366"/>
    <cellStyle name="Normal 16 3 2 5 4 4" xfId="37352"/>
    <cellStyle name="Normal 16 3 2 5 5" xfId="16511"/>
    <cellStyle name="Normal 16 3 2 5 5 2" xfId="51727"/>
    <cellStyle name="Normal 16 3 2 5 5 3" xfId="29116"/>
    <cellStyle name="Normal 16 3 2 5 6" xfId="14733"/>
    <cellStyle name="Normal 16 3 2 5 6 2" xfId="49951"/>
    <cellStyle name="Normal 16 3 2 5 7" xfId="39130"/>
    <cellStyle name="Normal 16 3 2 5 8" xfId="27340"/>
    <cellStyle name="Normal 16 3 2 6" xfId="4186"/>
    <cellStyle name="Normal 16 3 2 6 2" xfId="16833"/>
    <cellStyle name="Normal 16 3 2 6 2 2" xfId="52049"/>
    <cellStyle name="Normal 16 3 2 6 2 3" xfId="29438"/>
    <cellStyle name="Normal 16 3 2 6 3" xfId="13279"/>
    <cellStyle name="Normal 16 3 2 6 3 2" xfId="48497"/>
    <cellStyle name="Normal 16 3 2 6 4" xfId="39452"/>
    <cellStyle name="Normal 16 3 2 6 5" xfId="25886"/>
    <cellStyle name="Normal 16 3 2 7" xfId="5656"/>
    <cellStyle name="Normal 16 3 2 7 2" xfId="18287"/>
    <cellStyle name="Normal 16 3 2 7 2 2" xfId="53503"/>
    <cellStyle name="Normal 16 3 2 7 3" xfId="40906"/>
    <cellStyle name="Normal 16 3 2 7 4" xfId="30892"/>
    <cellStyle name="Normal 16 3 2 8" xfId="7115"/>
    <cellStyle name="Normal 16 3 2 8 2" xfId="19741"/>
    <cellStyle name="Normal 16 3 2 8 2 2" xfId="54957"/>
    <cellStyle name="Normal 16 3 2 8 3" xfId="42360"/>
    <cellStyle name="Normal 16 3 2 8 4" xfId="32346"/>
    <cellStyle name="Normal 16 3 2 9" xfId="8896"/>
    <cellStyle name="Normal 16 3 2 9 2" xfId="21517"/>
    <cellStyle name="Normal 16 3 2 9 2 2" xfId="56733"/>
    <cellStyle name="Normal 16 3 2 9 3" xfId="44136"/>
    <cellStyle name="Normal 16 3 2 9 4" xfId="34122"/>
    <cellStyle name="Normal 16 3 3" xfId="3031"/>
    <cellStyle name="Normal 16 3 3 10" xfId="25404"/>
    <cellStyle name="Normal 16 3 3 11" xfId="60939"/>
    <cellStyle name="Normal 16 3 3 2" xfId="4835"/>
    <cellStyle name="Normal 16 3 3 2 2" xfId="17482"/>
    <cellStyle name="Normal 16 3 3 2 2 2" xfId="52698"/>
    <cellStyle name="Normal 16 3 3 2 2 3" xfId="30087"/>
    <cellStyle name="Normal 16 3 3 2 3" xfId="13928"/>
    <cellStyle name="Normal 16 3 3 2 3 2" xfId="49146"/>
    <cellStyle name="Normal 16 3 3 2 4" xfId="40101"/>
    <cellStyle name="Normal 16 3 3 2 5" xfId="26535"/>
    <cellStyle name="Normal 16 3 3 3" xfId="6305"/>
    <cellStyle name="Normal 16 3 3 3 2" xfId="18936"/>
    <cellStyle name="Normal 16 3 3 3 2 2" xfId="54152"/>
    <cellStyle name="Normal 16 3 3 3 3" xfId="41555"/>
    <cellStyle name="Normal 16 3 3 3 4" xfId="31541"/>
    <cellStyle name="Normal 16 3 3 4" xfId="7764"/>
    <cellStyle name="Normal 16 3 3 4 2" xfId="20390"/>
    <cellStyle name="Normal 16 3 3 4 2 2" xfId="55606"/>
    <cellStyle name="Normal 16 3 3 4 3" xfId="43009"/>
    <cellStyle name="Normal 16 3 3 4 4" xfId="32995"/>
    <cellStyle name="Normal 16 3 3 5" xfId="9545"/>
    <cellStyle name="Normal 16 3 3 5 2" xfId="22166"/>
    <cellStyle name="Normal 16 3 3 5 2 2" xfId="57382"/>
    <cellStyle name="Normal 16 3 3 5 3" xfId="44785"/>
    <cellStyle name="Normal 16 3 3 5 4" xfId="34771"/>
    <cellStyle name="Normal 16 3 3 6" xfId="11339"/>
    <cellStyle name="Normal 16 3 3 6 2" xfId="23942"/>
    <cellStyle name="Normal 16 3 3 6 2 2" xfId="59158"/>
    <cellStyle name="Normal 16 3 3 6 3" xfId="46561"/>
    <cellStyle name="Normal 16 3 3 6 4" xfId="36547"/>
    <cellStyle name="Normal 16 3 3 7" xfId="15706"/>
    <cellStyle name="Normal 16 3 3 7 2" xfId="50922"/>
    <cellStyle name="Normal 16 3 3 7 3" xfId="28311"/>
    <cellStyle name="Normal 16 3 3 8" xfId="12797"/>
    <cellStyle name="Normal 16 3 3 8 2" xfId="48015"/>
    <cellStyle name="Normal 16 3 3 9" xfId="38325"/>
    <cellStyle name="Normal 16 3 4" xfId="2858"/>
    <cellStyle name="Normal 16 3 4 10" xfId="25245"/>
    <cellStyle name="Normal 16 3 4 11" xfId="60780"/>
    <cellStyle name="Normal 16 3 4 2" xfId="4676"/>
    <cellStyle name="Normal 16 3 4 2 2" xfId="17323"/>
    <cellStyle name="Normal 16 3 4 2 2 2" xfId="52539"/>
    <cellStyle name="Normal 16 3 4 2 2 3" xfId="29928"/>
    <cellStyle name="Normal 16 3 4 2 3" xfId="13769"/>
    <cellStyle name="Normal 16 3 4 2 3 2" xfId="48987"/>
    <cellStyle name="Normal 16 3 4 2 4" xfId="39942"/>
    <cellStyle name="Normal 16 3 4 2 5" xfId="26376"/>
    <cellStyle name="Normal 16 3 4 3" xfId="6146"/>
    <cellStyle name="Normal 16 3 4 3 2" xfId="18777"/>
    <cellStyle name="Normal 16 3 4 3 2 2" xfId="53993"/>
    <cellStyle name="Normal 16 3 4 3 3" xfId="41396"/>
    <cellStyle name="Normal 16 3 4 3 4" xfId="31382"/>
    <cellStyle name="Normal 16 3 4 4" xfId="7605"/>
    <cellStyle name="Normal 16 3 4 4 2" xfId="20231"/>
    <cellStyle name="Normal 16 3 4 4 2 2" xfId="55447"/>
    <cellStyle name="Normal 16 3 4 4 3" xfId="42850"/>
    <cellStyle name="Normal 16 3 4 4 4" xfId="32836"/>
    <cellStyle name="Normal 16 3 4 5" xfId="9386"/>
    <cellStyle name="Normal 16 3 4 5 2" xfId="22007"/>
    <cellStyle name="Normal 16 3 4 5 2 2" xfId="57223"/>
    <cellStyle name="Normal 16 3 4 5 3" xfId="44626"/>
    <cellStyle name="Normal 16 3 4 5 4" xfId="34612"/>
    <cellStyle name="Normal 16 3 4 6" xfId="11180"/>
    <cellStyle name="Normal 16 3 4 6 2" xfId="23783"/>
    <cellStyle name="Normal 16 3 4 6 2 2" xfId="58999"/>
    <cellStyle name="Normal 16 3 4 6 3" xfId="46402"/>
    <cellStyle name="Normal 16 3 4 6 4" xfId="36388"/>
    <cellStyle name="Normal 16 3 4 7" xfId="15547"/>
    <cellStyle name="Normal 16 3 4 7 2" xfId="50763"/>
    <cellStyle name="Normal 16 3 4 7 3" xfId="28152"/>
    <cellStyle name="Normal 16 3 4 8" xfId="12638"/>
    <cellStyle name="Normal 16 3 4 8 2" xfId="47856"/>
    <cellStyle name="Normal 16 3 4 9" xfId="38166"/>
    <cellStyle name="Normal 16 3 5" xfId="3367"/>
    <cellStyle name="Normal 16 3 5 10" xfId="26863"/>
    <cellStyle name="Normal 16 3 5 11" xfId="61267"/>
    <cellStyle name="Normal 16 3 5 2" xfId="5163"/>
    <cellStyle name="Normal 16 3 5 2 2" xfId="17810"/>
    <cellStyle name="Normal 16 3 5 2 2 2" xfId="53026"/>
    <cellStyle name="Normal 16 3 5 2 3" xfId="40429"/>
    <cellStyle name="Normal 16 3 5 2 4" xfId="30415"/>
    <cellStyle name="Normal 16 3 5 3" xfId="6633"/>
    <cellStyle name="Normal 16 3 5 3 2" xfId="19264"/>
    <cellStyle name="Normal 16 3 5 3 2 2" xfId="54480"/>
    <cellStyle name="Normal 16 3 5 3 3" xfId="41883"/>
    <cellStyle name="Normal 16 3 5 3 4" xfId="31869"/>
    <cellStyle name="Normal 16 3 5 4" xfId="8092"/>
    <cellStyle name="Normal 16 3 5 4 2" xfId="20718"/>
    <cellStyle name="Normal 16 3 5 4 2 2" xfId="55934"/>
    <cellStyle name="Normal 16 3 5 4 3" xfId="43337"/>
    <cellStyle name="Normal 16 3 5 4 4" xfId="33323"/>
    <cellStyle name="Normal 16 3 5 5" xfId="9873"/>
    <cellStyle name="Normal 16 3 5 5 2" xfId="22494"/>
    <cellStyle name="Normal 16 3 5 5 2 2" xfId="57710"/>
    <cellStyle name="Normal 16 3 5 5 3" xfId="45113"/>
    <cellStyle name="Normal 16 3 5 5 4" xfId="35099"/>
    <cellStyle name="Normal 16 3 5 6" xfId="11667"/>
    <cellStyle name="Normal 16 3 5 6 2" xfId="24270"/>
    <cellStyle name="Normal 16 3 5 6 2 2" xfId="59486"/>
    <cellStyle name="Normal 16 3 5 6 3" xfId="46889"/>
    <cellStyle name="Normal 16 3 5 6 4" xfId="36875"/>
    <cellStyle name="Normal 16 3 5 7" xfId="16034"/>
    <cellStyle name="Normal 16 3 5 7 2" xfId="51250"/>
    <cellStyle name="Normal 16 3 5 7 3" xfId="28639"/>
    <cellStyle name="Normal 16 3 5 8" xfId="14256"/>
    <cellStyle name="Normal 16 3 5 8 2" xfId="49474"/>
    <cellStyle name="Normal 16 3 5 9" xfId="38653"/>
    <cellStyle name="Normal 16 3 6" xfId="2527"/>
    <cellStyle name="Normal 16 3 6 10" xfId="26054"/>
    <cellStyle name="Normal 16 3 6 11" xfId="60458"/>
    <cellStyle name="Normal 16 3 6 2" xfId="4354"/>
    <cellStyle name="Normal 16 3 6 2 2" xfId="17001"/>
    <cellStyle name="Normal 16 3 6 2 2 2" xfId="52217"/>
    <cellStyle name="Normal 16 3 6 2 3" xfId="39620"/>
    <cellStyle name="Normal 16 3 6 2 4" xfId="29606"/>
    <cellStyle name="Normal 16 3 6 3" xfId="5824"/>
    <cellStyle name="Normal 16 3 6 3 2" xfId="18455"/>
    <cellStyle name="Normal 16 3 6 3 2 2" xfId="53671"/>
    <cellStyle name="Normal 16 3 6 3 3" xfId="41074"/>
    <cellStyle name="Normal 16 3 6 3 4" xfId="31060"/>
    <cellStyle name="Normal 16 3 6 4" xfId="7283"/>
    <cellStyle name="Normal 16 3 6 4 2" xfId="19909"/>
    <cellStyle name="Normal 16 3 6 4 2 2" xfId="55125"/>
    <cellStyle name="Normal 16 3 6 4 3" xfId="42528"/>
    <cellStyle name="Normal 16 3 6 4 4" xfId="32514"/>
    <cellStyle name="Normal 16 3 6 5" xfId="9064"/>
    <cellStyle name="Normal 16 3 6 5 2" xfId="21685"/>
    <cellStyle name="Normal 16 3 6 5 2 2" xfId="56901"/>
    <cellStyle name="Normal 16 3 6 5 3" xfId="44304"/>
    <cellStyle name="Normal 16 3 6 5 4" xfId="34290"/>
    <cellStyle name="Normal 16 3 6 6" xfId="10858"/>
    <cellStyle name="Normal 16 3 6 6 2" xfId="23461"/>
    <cellStyle name="Normal 16 3 6 6 2 2" xfId="58677"/>
    <cellStyle name="Normal 16 3 6 6 3" xfId="46080"/>
    <cellStyle name="Normal 16 3 6 6 4" xfId="36066"/>
    <cellStyle name="Normal 16 3 6 7" xfId="15225"/>
    <cellStyle name="Normal 16 3 6 7 2" xfId="50441"/>
    <cellStyle name="Normal 16 3 6 7 3" xfId="27830"/>
    <cellStyle name="Normal 16 3 6 8" xfId="13447"/>
    <cellStyle name="Normal 16 3 6 8 2" xfId="48665"/>
    <cellStyle name="Normal 16 3 6 9" xfId="37844"/>
    <cellStyle name="Normal 16 3 7" xfId="3691"/>
    <cellStyle name="Normal 16 3 7 2" xfId="8415"/>
    <cellStyle name="Normal 16 3 7 2 2" xfId="21041"/>
    <cellStyle name="Normal 16 3 7 2 2 2" xfId="56257"/>
    <cellStyle name="Normal 16 3 7 2 3" xfId="43660"/>
    <cellStyle name="Normal 16 3 7 2 4" xfId="33646"/>
    <cellStyle name="Normal 16 3 7 3" xfId="10196"/>
    <cellStyle name="Normal 16 3 7 3 2" xfId="22817"/>
    <cellStyle name="Normal 16 3 7 3 2 2" xfId="58033"/>
    <cellStyle name="Normal 16 3 7 3 3" xfId="45436"/>
    <cellStyle name="Normal 16 3 7 3 4" xfId="35422"/>
    <cellStyle name="Normal 16 3 7 4" xfId="11992"/>
    <cellStyle name="Normal 16 3 7 4 2" xfId="24593"/>
    <cellStyle name="Normal 16 3 7 4 2 2" xfId="59809"/>
    <cellStyle name="Normal 16 3 7 4 3" xfId="47212"/>
    <cellStyle name="Normal 16 3 7 4 4" xfId="37198"/>
    <cellStyle name="Normal 16 3 7 5" xfId="16357"/>
    <cellStyle name="Normal 16 3 7 5 2" xfId="51573"/>
    <cellStyle name="Normal 16 3 7 5 3" xfId="28962"/>
    <cellStyle name="Normal 16 3 7 6" xfId="14579"/>
    <cellStyle name="Normal 16 3 7 6 2" xfId="49797"/>
    <cellStyle name="Normal 16 3 7 7" xfId="38976"/>
    <cellStyle name="Normal 16 3 7 8" xfId="27186"/>
    <cellStyle name="Normal 16 3 8" xfId="4027"/>
    <cellStyle name="Normal 16 3 8 2" xfId="16679"/>
    <cellStyle name="Normal 16 3 8 2 2" xfId="51895"/>
    <cellStyle name="Normal 16 3 8 2 3" xfId="29284"/>
    <cellStyle name="Normal 16 3 8 3" xfId="13125"/>
    <cellStyle name="Normal 16 3 8 3 2" xfId="48343"/>
    <cellStyle name="Normal 16 3 8 4" xfId="39298"/>
    <cellStyle name="Normal 16 3 8 5" xfId="25732"/>
    <cellStyle name="Normal 16 3 9" xfId="5502"/>
    <cellStyle name="Normal 16 3 9 2" xfId="18133"/>
    <cellStyle name="Normal 16 3 9 2 2" xfId="53349"/>
    <cellStyle name="Normal 16 3 9 3" xfId="40752"/>
    <cellStyle name="Normal 16 3 9 4" xfId="30738"/>
    <cellStyle name="Normal 16 4" xfId="2264"/>
    <cellStyle name="Normal 16 4 10" xfId="10554"/>
    <cellStyle name="Normal 16 4 10 2" xfId="23165"/>
    <cellStyle name="Normal 16 4 10 2 2" xfId="58381"/>
    <cellStyle name="Normal 16 4 10 3" xfId="45784"/>
    <cellStyle name="Normal 16 4 10 4" xfId="35770"/>
    <cellStyle name="Normal 16 4 11" xfId="14983"/>
    <cellStyle name="Normal 16 4 11 2" xfId="50199"/>
    <cellStyle name="Normal 16 4 11 3" xfId="27588"/>
    <cellStyle name="Normal 16 4 12" xfId="12396"/>
    <cellStyle name="Normal 16 4 12 2" xfId="47614"/>
    <cellStyle name="Normal 16 4 13" xfId="37602"/>
    <cellStyle name="Normal 16 4 14" xfId="25003"/>
    <cellStyle name="Normal 16 4 15" xfId="60216"/>
    <cellStyle name="Normal 16 4 2" xfId="3118"/>
    <cellStyle name="Normal 16 4 2 10" xfId="25487"/>
    <cellStyle name="Normal 16 4 2 11" xfId="61022"/>
    <cellStyle name="Normal 16 4 2 2" xfId="4918"/>
    <cellStyle name="Normal 16 4 2 2 2" xfId="17565"/>
    <cellStyle name="Normal 16 4 2 2 2 2" xfId="52781"/>
    <cellStyle name="Normal 16 4 2 2 2 3" xfId="30170"/>
    <cellStyle name="Normal 16 4 2 2 3" xfId="14011"/>
    <cellStyle name="Normal 16 4 2 2 3 2" xfId="49229"/>
    <cellStyle name="Normal 16 4 2 2 4" xfId="40184"/>
    <cellStyle name="Normal 16 4 2 2 5" xfId="26618"/>
    <cellStyle name="Normal 16 4 2 3" xfId="6388"/>
    <cellStyle name="Normal 16 4 2 3 2" xfId="19019"/>
    <cellStyle name="Normal 16 4 2 3 2 2" xfId="54235"/>
    <cellStyle name="Normal 16 4 2 3 3" xfId="41638"/>
    <cellStyle name="Normal 16 4 2 3 4" xfId="31624"/>
    <cellStyle name="Normal 16 4 2 4" xfId="7847"/>
    <cellStyle name="Normal 16 4 2 4 2" xfId="20473"/>
    <cellStyle name="Normal 16 4 2 4 2 2" xfId="55689"/>
    <cellStyle name="Normal 16 4 2 4 3" xfId="43092"/>
    <cellStyle name="Normal 16 4 2 4 4" xfId="33078"/>
    <cellStyle name="Normal 16 4 2 5" xfId="9628"/>
    <cellStyle name="Normal 16 4 2 5 2" xfId="22249"/>
    <cellStyle name="Normal 16 4 2 5 2 2" xfId="57465"/>
    <cellStyle name="Normal 16 4 2 5 3" xfId="44868"/>
    <cellStyle name="Normal 16 4 2 5 4" xfId="34854"/>
    <cellStyle name="Normal 16 4 2 6" xfId="11422"/>
    <cellStyle name="Normal 16 4 2 6 2" xfId="24025"/>
    <cellStyle name="Normal 16 4 2 6 2 2" xfId="59241"/>
    <cellStyle name="Normal 16 4 2 6 3" xfId="46644"/>
    <cellStyle name="Normal 16 4 2 6 4" xfId="36630"/>
    <cellStyle name="Normal 16 4 2 7" xfId="15789"/>
    <cellStyle name="Normal 16 4 2 7 2" xfId="51005"/>
    <cellStyle name="Normal 16 4 2 7 3" xfId="28394"/>
    <cellStyle name="Normal 16 4 2 8" xfId="12880"/>
    <cellStyle name="Normal 16 4 2 8 2" xfId="48098"/>
    <cellStyle name="Normal 16 4 2 9" xfId="38408"/>
    <cellStyle name="Normal 16 4 3" xfId="3447"/>
    <cellStyle name="Normal 16 4 3 10" xfId="26943"/>
    <cellStyle name="Normal 16 4 3 11" xfId="61347"/>
    <cellStyle name="Normal 16 4 3 2" xfId="5243"/>
    <cellStyle name="Normal 16 4 3 2 2" xfId="17890"/>
    <cellStyle name="Normal 16 4 3 2 2 2" xfId="53106"/>
    <cellStyle name="Normal 16 4 3 2 3" xfId="40509"/>
    <cellStyle name="Normal 16 4 3 2 4" xfId="30495"/>
    <cellStyle name="Normal 16 4 3 3" xfId="6713"/>
    <cellStyle name="Normal 16 4 3 3 2" xfId="19344"/>
    <cellStyle name="Normal 16 4 3 3 2 2" xfId="54560"/>
    <cellStyle name="Normal 16 4 3 3 3" xfId="41963"/>
    <cellStyle name="Normal 16 4 3 3 4" xfId="31949"/>
    <cellStyle name="Normal 16 4 3 4" xfId="8172"/>
    <cellStyle name="Normal 16 4 3 4 2" xfId="20798"/>
    <cellStyle name="Normal 16 4 3 4 2 2" xfId="56014"/>
    <cellStyle name="Normal 16 4 3 4 3" xfId="43417"/>
    <cellStyle name="Normal 16 4 3 4 4" xfId="33403"/>
    <cellStyle name="Normal 16 4 3 5" xfId="9953"/>
    <cellStyle name="Normal 16 4 3 5 2" xfId="22574"/>
    <cellStyle name="Normal 16 4 3 5 2 2" xfId="57790"/>
    <cellStyle name="Normal 16 4 3 5 3" xfId="45193"/>
    <cellStyle name="Normal 16 4 3 5 4" xfId="35179"/>
    <cellStyle name="Normal 16 4 3 6" xfId="11747"/>
    <cellStyle name="Normal 16 4 3 6 2" xfId="24350"/>
    <cellStyle name="Normal 16 4 3 6 2 2" xfId="59566"/>
    <cellStyle name="Normal 16 4 3 6 3" xfId="46969"/>
    <cellStyle name="Normal 16 4 3 6 4" xfId="36955"/>
    <cellStyle name="Normal 16 4 3 7" xfId="16114"/>
    <cellStyle name="Normal 16 4 3 7 2" xfId="51330"/>
    <cellStyle name="Normal 16 4 3 7 3" xfId="28719"/>
    <cellStyle name="Normal 16 4 3 8" xfId="14336"/>
    <cellStyle name="Normal 16 4 3 8 2" xfId="49554"/>
    <cellStyle name="Normal 16 4 3 9" xfId="38733"/>
    <cellStyle name="Normal 16 4 4" xfId="2608"/>
    <cellStyle name="Normal 16 4 4 10" xfId="26134"/>
    <cellStyle name="Normal 16 4 4 11" xfId="60538"/>
    <cellStyle name="Normal 16 4 4 2" xfId="4434"/>
    <cellStyle name="Normal 16 4 4 2 2" xfId="17081"/>
    <cellStyle name="Normal 16 4 4 2 2 2" xfId="52297"/>
    <cellStyle name="Normal 16 4 4 2 3" xfId="39700"/>
    <cellStyle name="Normal 16 4 4 2 4" xfId="29686"/>
    <cellStyle name="Normal 16 4 4 3" xfId="5904"/>
    <cellStyle name="Normal 16 4 4 3 2" xfId="18535"/>
    <cellStyle name="Normal 16 4 4 3 2 2" xfId="53751"/>
    <cellStyle name="Normal 16 4 4 3 3" xfId="41154"/>
    <cellStyle name="Normal 16 4 4 3 4" xfId="31140"/>
    <cellStyle name="Normal 16 4 4 4" xfId="7363"/>
    <cellStyle name="Normal 16 4 4 4 2" xfId="19989"/>
    <cellStyle name="Normal 16 4 4 4 2 2" xfId="55205"/>
    <cellStyle name="Normal 16 4 4 4 3" xfId="42608"/>
    <cellStyle name="Normal 16 4 4 4 4" xfId="32594"/>
    <cellStyle name="Normal 16 4 4 5" xfId="9144"/>
    <cellStyle name="Normal 16 4 4 5 2" xfId="21765"/>
    <cellStyle name="Normal 16 4 4 5 2 2" xfId="56981"/>
    <cellStyle name="Normal 16 4 4 5 3" xfId="44384"/>
    <cellStyle name="Normal 16 4 4 5 4" xfId="34370"/>
    <cellStyle name="Normal 16 4 4 6" xfId="10938"/>
    <cellStyle name="Normal 16 4 4 6 2" xfId="23541"/>
    <cellStyle name="Normal 16 4 4 6 2 2" xfId="58757"/>
    <cellStyle name="Normal 16 4 4 6 3" xfId="46160"/>
    <cellStyle name="Normal 16 4 4 6 4" xfId="36146"/>
    <cellStyle name="Normal 16 4 4 7" xfId="15305"/>
    <cellStyle name="Normal 16 4 4 7 2" xfId="50521"/>
    <cellStyle name="Normal 16 4 4 7 3" xfId="27910"/>
    <cellStyle name="Normal 16 4 4 8" xfId="13527"/>
    <cellStyle name="Normal 16 4 4 8 2" xfId="48745"/>
    <cellStyle name="Normal 16 4 4 9" xfId="37924"/>
    <cellStyle name="Normal 16 4 5" xfId="3772"/>
    <cellStyle name="Normal 16 4 5 2" xfId="8495"/>
    <cellStyle name="Normal 16 4 5 2 2" xfId="21121"/>
    <cellStyle name="Normal 16 4 5 2 2 2" xfId="56337"/>
    <cellStyle name="Normal 16 4 5 2 3" xfId="43740"/>
    <cellStyle name="Normal 16 4 5 2 4" xfId="33726"/>
    <cellStyle name="Normal 16 4 5 3" xfId="10276"/>
    <cellStyle name="Normal 16 4 5 3 2" xfId="22897"/>
    <cellStyle name="Normal 16 4 5 3 2 2" xfId="58113"/>
    <cellStyle name="Normal 16 4 5 3 3" xfId="45516"/>
    <cellStyle name="Normal 16 4 5 3 4" xfId="35502"/>
    <cellStyle name="Normal 16 4 5 4" xfId="12072"/>
    <cellStyle name="Normal 16 4 5 4 2" xfId="24673"/>
    <cellStyle name="Normal 16 4 5 4 2 2" xfId="59889"/>
    <cellStyle name="Normal 16 4 5 4 3" xfId="47292"/>
    <cellStyle name="Normal 16 4 5 4 4" xfId="37278"/>
    <cellStyle name="Normal 16 4 5 5" xfId="16437"/>
    <cellStyle name="Normal 16 4 5 5 2" xfId="51653"/>
    <cellStyle name="Normal 16 4 5 5 3" xfId="29042"/>
    <cellStyle name="Normal 16 4 5 6" xfId="14659"/>
    <cellStyle name="Normal 16 4 5 6 2" xfId="49877"/>
    <cellStyle name="Normal 16 4 5 7" xfId="39056"/>
    <cellStyle name="Normal 16 4 5 8" xfId="27266"/>
    <cellStyle name="Normal 16 4 6" xfId="4112"/>
    <cellStyle name="Normal 16 4 6 2" xfId="16759"/>
    <cellStyle name="Normal 16 4 6 2 2" xfId="51975"/>
    <cellStyle name="Normal 16 4 6 2 3" xfId="29364"/>
    <cellStyle name="Normal 16 4 6 3" xfId="13205"/>
    <cellStyle name="Normal 16 4 6 3 2" xfId="48423"/>
    <cellStyle name="Normal 16 4 6 4" xfId="39378"/>
    <cellStyle name="Normal 16 4 6 5" xfId="25812"/>
    <cellStyle name="Normal 16 4 7" xfId="5582"/>
    <cellStyle name="Normal 16 4 7 2" xfId="18213"/>
    <cellStyle name="Normal 16 4 7 2 2" xfId="53429"/>
    <cellStyle name="Normal 16 4 7 3" xfId="40832"/>
    <cellStyle name="Normal 16 4 7 4" xfId="30818"/>
    <cellStyle name="Normal 16 4 8" xfId="7041"/>
    <cellStyle name="Normal 16 4 8 2" xfId="19667"/>
    <cellStyle name="Normal 16 4 8 2 2" xfId="54883"/>
    <cellStyle name="Normal 16 4 8 3" xfId="42286"/>
    <cellStyle name="Normal 16 4 8 4" xfId="32272"/>
    <cellStyle name="Normal 16 4 9" xfId="8822"/>
    <cellStyle name="Normal 16 4 9 2" xfId="21443"/>
    <cellStyle name="Normal 16 4 9 2 2" xfId="56659"/>
    <cellStyle name="Normal 16 4 9 3" xfId="44062"/>
    <cellStyle name="Normal 16 4 9 4" xfId="34048"/>
    <cellStyle name="Normal 16 5" xfId="2941"/>
    <cellStyle name="Normal 16 5 10" xfId="25325"/>
    <cellStyle name="Normal 16 5 11" xfId="60860"/>
    <cellStyle name="Normal 16 5 2" xfId="4756"/>
    <cellStyle name="Normal 16 5 2 2" xfId="17403"/>
    <cellStyle name="Normal 16 5 2 2 2" xfId="52619"/>
    <cellStyle name="Normal 16 5 2 2 3" xfId="30008"/>
    <cellStyle name="Normal 16 5 2 3" xfId="13849"/>
    <cellStyle name="Normal 16 5 2 3 2" xfId="49067"/>
    <cellStyle name="Normal 16 5 2 4" xfId="40022"/>
    <cellStyle name="Normal 16 5 2 5" xfId="26456"/>
    <cellStyle name="Normal 16 5 3" xfId="6226"/>
    <cellStyle name="Normal 16 5 3 2" xfId="18857"/>
    <cellStyle name="Normal 16 5 3 2 2" xfId="54073"/>
    <cellStyle name="Normal 16 5 3 3" xfId="41476"/>
    <cellStyle name="Normal 16 5 3 4" xfId="31462"/>
    <cellStyle name="Normal 16 5 4" xfId="7685"/>
    <cellStyle name="Normal 16 5 4 2" xfId="20311"/>
    <cellStyle name="Normal 16 5 4 2 2" xfId="55527"/>
    <cellStyle name="Normal 16 5 4 3" xfId="42930"/>
    <cellStyle name="Normal 16 5 4 4" xfId="32916"/>
    <cellStyle name="Normal 16 5 5" xfId="9466"/>
    <cellStyle name="Normal 16 5 5 2" xfId="22087"/>
    <cellStyle name="Normal 16 5 5 2 2" xfId="57303"/>
    <cellStyle name="Normal 16 5 5 3" xfId="44706"/>
    <cellStyle name="Normal 16 5 5 4" xfId="34692"/>
    <cellStyle name="Normal 16 5 6" xfId="11260"/>
    <cellStyle name="Normal 16 5 6 2" xfId="23863"/>
    <cellStyle name="Normal 16 5 6 2 2" xfId="59079"/>
    <cellStyle name="Normal 16 5 6 3" xfId="46482"/>
    <cellStyle name="Normal 16 5 6 4" xfId="36468"/>
    <cellStyle name="Normal 16 5 7" xfId="15627"/>
    <cellStyle name="Normal 16 5 7 2" xfId="50843"/>
    <cellStyle name="Normal 16 5 7 3" xfId="28232"/>
    <cellStyle name="Normal 16 5 8" xfId="12718"/>
    <cellStyle name="Normal 16 5 8 2" xfId="47936"/>
    <cellStyle name="Normal 16 5 9" xfId="38246"/>
    <cellStyle name="Normal 16 6" xfId="2778"/>
    <cellStyle name="Normal 16 6 10" xfId="25173"/>
    <cellStyle name="Normal 16 6 11" xfId="60708"/>
    <cellStyle name="Normal 16 6 2" xfId="4604"/>
    <cellStyle name="Normal 16 6 2 2" xfId="17251"/>
    <cellStyle name="Normal 16 6 2 2 2" xfId="52467"/>
    <cellStyle name="Normal 16 6 2 2 3" xfId="29856"/>
    <cellStyle name="Normal 16 6 2 3" xfId="13697"/>
    <cellStyle name="Normal 16 6 2 3 2" xfId="48915"/>
    <cellStyle name="Normal 16 6 2 4" xfId="39870"/>
    <cellStyle name="Normal 16 6 2 5" xfId="26304"/>
    <cellStyle name="Normal 16 6 3" xfId="6074"/>
    <cellStyle name="Normal 16 6 3 2" xfId="18705"/>
    <cellStyle name="Normal 16 6 3 2 2" xfId="53921"/>
    <cellStyle name="Normal 16 6 3 3" xfId="41324"/>
    <cellStyle name="Normal 16 6 3 4" xfId="31310"/>
    <cellStyle name="Normal 16 6 4" xfId="7533"/>
    <cellStyle name="Normal 16 6 4 2" xfId="20159"/>
    <cellStyle name="Normal 16 6 4 2 2" xfId="55375"/>
    <cellStyle name="Normal 16 6 4 3" xfId="42778"/>
    <cellStyle name="Normal 16 6 4 4" xfId="32764"/>
    <cellStyle name="Normal 16 6 5" xfId="9314"/>
    <cellStyle name="Normal 16 6 5 2" xfId="21935"/>
    <cellStyle name="Normal 16 6 5 2 2" xfId="57151"/>
    <cellStyle name="Normal 16 6 5 3" xfId="44554"/>
    <cellStyle name="Normal 16 6 5 4" xfId="34540"/>
    <cellStyle name="Normal 16 6 6" xfId="11108"/>
    <cellStyle name="Normal 16 6 6 2" xfId="23711"/>
    <cellStyle name="Normal 16 6 6 2 2" xfId="58927"/>
    <cellStyle name="Normal 16 6 6 3" xfId="46330"/>
    <cellStyle name="Normal 16 6 6 4" xfId="36316"/>
    <cellStyle name="Normal 16 6 7" xfId="15475"/>
    <cellStyle name="Normal 16 6 7 2" xfId="50691"/>
    <cellStyle name="Normal 16 6 7 3" xfId="28080"/>
    <cellStyle name="Normal 16 6 8" xfId="12566"/>
    <cellStyle name="Normal 16 6 8 2" xfId="47784"/>
    <cellStyle name="Normal 16 6 9" xfId="38094"/>
    <cellStyle name="Normal 16 7" xfId="3294"/>
    <cellStyle name="Normal 16 7 10" xfId="26791"/>
    <cellStyle name="Normal 16 7 11" xfId="61195"/>
    <cellStyle name="Normal 16 7 2" xfId="5091"/>
    <cellStyle name="Normal 16 7 2 2" xfId="17738"/>
    <cellStyle name="Normal 16 7 2 2 2" xfId="52954"/>
    <cellStyle name="Normal 16 7 2 3" xfId="40357"/>
    <cellStyle name="Normal 16 7 2 4" xfId="30343"/>
    <cellStyle name="Normal 16 7 3" xfId="6561"/>
    <cellStyle name="Normal 16 7 3 2" xfId="19192"/>
    <cellStyle name="Normal 16 7 3 2 2" xfId="54408"/>
    <cellStyle name="Normal 16 7 3 3" xfId="41811"/>
    <cellStyle name="Normal 16 7 3 4" xfId="31797"/>
    <cellStyle name="Normal 16 7 4" xfId="8020"/>
    <cellStyle name="Normal 16 7 4 2" xfId="20646"/>
    <cellStyle name="Normal 16 7 4 2 2" xfId="55862"/>
    <cellStyle name="Normal 16 7 4 3" xfId="43265"/>
    <cellStyle name="Normal 16 7 4 4" xfId="33251"/>
    <cellStyle name="Normal 16 7 5" xfId="9801"/>
    <cellStyle name="Normal 16 7 5 2" xfId="22422"/>
    <cellStyle name="Normal 16 7 5 2 2" xfId="57638"/>
    <cellStyle name="Normal 16 7 5 3" xfId="45041"/>
    <cellStyle name="Normal 16 7 5 4" xfId="35027"/>
    <cellStyle name="Normal 16 7 6" xfId="11595"/>
    <cellStyle name="Normal 16 7 6 2" xfId="24198"/>
    <cellStyle name="Normal 16 7 6 2 2" xfId="59414"/>
    <cellStyle name="Normal 16 7 6 3" xfId="46817"/>
    <cellStyle name="Normal 16 7 6 4" xfId="36803"/>
    <cellStyle name="Normal 16 7 7" xfId="15962"/>
    <cellStyle name="Normal 16 7 7 2" xfId="51178"/>
    <cellStyle name="Normal 16 7 7 3" xfId="28567"/>
    <cellStyle name="Normal 16 7 8" xfId="14184"/>
    <cellStyle name="Normal 16 7 8 2" xfId="49402"/>
    <cellStyle name="Normal 16 7 9" xfId="38581"/>
    <cellStyle name="Normal 16 8" xfId="2448"/>
    <cellStyle name="Normal 16 8 10" xfId="25982"/>
    <cellStyle name="Normal 16 8 11" xfId="60386"/>
    <cellStyle name="Normal 16 8 2" xfId="4282"/>
    <cellStyle name="Normal 16 8 2 2" xfId="16929"/>
    <cellStyle name="Normal 16 8 2 2 2" xfId="52145"/>
    <cellStyle name="Normal 16 8 2 3" xfId="39548"/>
    <cellStyle name="Normal 16 8 2 4" xfId="29534"/>
    <cellStyle name="Normal 16 8 3" xfId="5752"/>
    <cellStyle name="Normal 16 8 3 2" xfId="18383"/>
    <cellStyle name="Normal 16 8 3 2 2" xfId="53599"/>
    <cellStyle name="Normal 16 8 3 3" xfId="41002"/>
    <cellStyle name="Normal 16 8 3 4" xfId="30988"/>
    <cellStyle name="Normal 16 8 4" xfId="7211"/>
    <cellStyle name="Normal 16 8 4 2" xfId="19837"/>
    <cellStyle name="Normal 16 8 4 2 2" xfId="55053"/>
    <cellStyle name="Normal 16 8 4 3" xfId="42456"/>
    <cellStyle name="Normal 16 8 4 4" xfId="32442"/>
    <cellStyle name="Normal 16 8 5" xfId="8992"/>
    <cellStyle name="Normal 16 8 5 2" xfId="21613"/>
    <cellStyle name="Normal 16 8 5 2 2" xfId="56829"/>
    <cellStyle name="Normal 16 8 5 3" xfId="44232"/>
    <cellStyle name="Normal 16 8 5 4" xfId="34218"/>
    <cellStyle name="Normal 16 8 6" xfId="10786"/>
    <cellStyle name="Normal 16 8 6 2" xfId="23389"/>
    <cellStyle name="Normal 16 8 6 2 2" xfId="58605"/>
    <cellStyle name="Normal 16 8 6 3" xfId="46008"/>
    <cellStyle name="Normal 16 8 6 4" xfId="35994"/>
    <cellStyle name="Normal 16 8 7" xfId="15153"/>
    <cellStyle name="Normal 16 8 7 2" xfId="50369"/>
    <cellStyle name="Normal 16 8 7 3" xfId="27758"/>
    <cellStyle name="Normal 16 8 8" xfId="13375"/>
    <cellStyle name="Normal 16 8 8 2" xfId="48593"/>
    <cellStyle name="Normal 16 8 9" xfId="37772"/>
    <cellStyle name="Normal 16 9" xfId="3618"/>
    <cellStyle name="Normal 16 9 2" xfId="8343"/>
    <cellStyle name="Normal 16 9 2 2" xfId="20969"/>
    <cellStyle name="Normal 16 9 2 2 2" xfId="56185"/>
    <cellStyle name="Normal 16 9 2 3" xfId="43588"/>
    <cellStyle name="Normal 16 9 2 4" xfId="33574"/>
    <cellStyle name="Normal 16 9 3" xfId="10124"/>
    <cellStyle name="Normal 16 9 3 2" xfId="22745"/>
    <cellStyle name="Normal 16 9 3 2 2" xfId="57961"/>
    <cellStyle name="Normal 16 9 3 3" xfId="45364"/>
    <cellStyle name="Normal 16 9 3 4" xfId="35350"/>
    <cellStyle name="Normal 16 9 4" xfId="11920"/>
    <cellStyle name="Normal 16 9 4 2" xfId="24521"/>
    <cellStyle name="Normal 16 9 4 2 2" xfId="59737"/>
    <cellStyle name="Normal 16 9 4 3" xfId="47140"/>
    <cellStyle name="Normal 16 9 4 4" xfId="37126"/>
    <cellStyle name="Normal 16 9 5" xfId="16285"/>
    <cellStyle name="Normal 16 9 5 2" xfId="51501"/>
    <cellStyle name="Normal 16 9 5 3" xfId="28890"/>
    <cellStyle name="Normal 16 9 6" xfId="14507"/>
    <cellStyle name="Normal 16 9 6 2" xfId="49725"/>
    <cellStyle name="Normal 16 9 7" xfId="38904"/>
    <cellStyle name="Normal 16 9 8" xfId="27114"/>
    <cellStyle name="Normal 16_District Target Attainment" xfId="1112"/>
    <cellStyle name="Normal 17" xfId="26"/>
    <cellStyle name="Normal 17 10" xfId="3944"/>
    <cellStyle name="Normal 17 10 2" xfId="16608"/>
    <cellStyle name="Normal 17 10 2 2" xfId="51824"/>
    <cellStyle name="Normal 17 10 2 3" xfId="29213"/>
    <cellStyle name="Normal 17 10 3" xfId="13054"/>
    <cellStyle name="Normal 17 10 3 2" xfId="48272"/>
    <cellStyle name="Normal 17 10 4" xfId="39227"/>
    <cellStyle name="Normal 17 10 5" xfId="25661"/>
    <cellStyle name="Normal 17 11" xfId="5430"/>
    <cellStyle name="Normal 17 11 2" xfId="18062"/>
    <cellStyle name="Normal 17 11 2 2" xfId="53278"/>
    <cellStyle name="Normal 17 11 3" xfId="40681"/>
    <cellStyle name="Normal 17 11 4" xfId="30667"/>
    <cellStyle name="Normal 17 12" xfId="6886"/>
    <cellStyle name="Normal 17 12 2" xfId="19516"/>
    <cellStyle name="Normal 17 12 2 2" xfId="54732"/>
    <cellStyle name="Normal 17 12 3" xfId="42135"/>
    <cellStyle name="Normal 17 12 4" xfId="32121"/>
    <cellStyle name="Normal 17 13" xfId="8668"/>
    <cellStyle name="Normal 17 13 2" xfId="21292"/>
    <cellStyle name="Normal 17 13 2 2" xfId="56508"/>
    <cellStyle name="Normal 17 13 3" xfId="43911"/>
    <cellStyle name="Normal 17 13 4" xfId="33897"/>
    <cellStyle name="Normal 17 14" xfId="10555"/>
    <cellStyle name="Normal 17 14 2" xfId="23166"/>
    <cellStyle name="Normal 17 14 2 2" xfId="58382"/>
    <cellStyle name="Normal 17 14 3" xfId="45785"/>
    <cellStyle name="Normal 17 14 4" xfId="35771"/>
    <cellStyle name="Normal 17 15" xfId="14830"/>
    <cellStyle name="Normal 17 15 2" xfId="50048"/>
    <cellStyle name="Normal 17 15 3" xfId="27437"/>
    <cellStyle name="Normal 17 16" xfId="12244"/>
    <cellStyle name="Normal 17 16 2" xfId="47463"/>
    <cellStyle name="Normal 17 17" xfId="37449"/>
    <cellStyle name="Normal 17 18" xfId="24851"/>
    <cellStyle name="Normal 17 19" xfId="60064"/>
    <cellStyle name="Normal 17 2" xfId="544"/>
    <cellStyle name="Normal 17 2 10" xfId="5460"/>
    <cellStyle name="Normal 17 2 10 2" xfId="18091"/>
    <cellStyle name="Normal 17 2 10 2 2" xfId="53307"/>
    <cellStyle name="Normal 17 2 10 3" xfId="40710"/>
    <cellStyle name="Normal 17 2 10 4" xfId="30696"/>
    <cellStyle name="Normal 17 2 11" xfId="6916"/>
    <cellStyle name="Normal 17 2 11 2" xfId="19545"/>
    <cellStyle name="Normal 17 2 11 2 2" xfId="54761"/>
    <cellStyle name="Normal 17 2 11 3" xfId="42164"/>
    <cellStyle name="Normal 17 2 11 4" xfId="32150"/>
    <cellStyle name="Normal 17 2 12" xfId="8698"/>
    <cellStyle name="Normal 17 2 12 2" xfId="21321"/>
    <cellStyle name="Normal 17 2 12 2 2" xfId="56537"/>
    <cellStyle name="Normal 17 2 12 3" xfId="43940"/>
    <cellStyle name="Normal 17 2 12 4" xfId="33926"/>
    <cellStyle name="Normal 17 2 13" xfId="10556"/>
    <cellStyle name="Normal 17 2 13 2" xfId="23167"/>
    <cellStyle name="Normal 17 2 13 2 2" xfId="58383"/>
    <cellStyle name="Normal 17 2 13 3" xfId="45786"/>
    <cellStyle name="Normal 17 2 13 4" xfId="35772"/>
    <cellStyle name="Normal 17 2 14" xfId="14860"/>
    <cellStyle name="Normal 17 2 14 2" xfId="50077"/>
    <cellStyle name="Normal 17 2 14 3" xfId="27466"/>
    <cellStyle name="Normal 17 2 15" xfId="12274"/>
    <cellStyle name="Normal 17 2 15 2" xfId="47492"/>
    <cellStyle name="Normal 17 2 16" xfId="37479"/>
    <cellStyle name="Normal 17 2 17" xfId="24881"/>
    <cellStyle name="Normal 17 2 18" xfId="60094"/>
    <cellStyle name="Normal 17 2 2" xfId="1748"/>
    <cellStyle name="Normal 17 2 2 10" xfId="6990"/>
    <cellStyle name="Normal 17 2 2 10 2" xfId="19617"/>
    <cellStyle name="Normal 17 2 2 10 2 2" xfId="54833"/>
    <cellStyle name="Normal 17 2 2 10 3" xfId="42236"/>
    <cellStyle name="Normal 17 2 2 10 4" xfId="32222"/>
    <cellStyle name="Normal 17 2 2 11" xfId="8771"/>
    <cellStyle name="Normal 17 2 2 11 2" xfId="21393"/>
    <cellStyle name="Normal 17 2 2 11 2 2" xfId="56609"/>
    <cellStyle name="Normal 17 2 2 11 3" xfId="44012"/>
    <cellStyle name="Normal 17 2 2 11 4" xfId="33998"/>
    <cellStyle name="Normal 17 2 2 12" xfId="10557"/>
    <cellStyle name="Normal 17 2 2 12 2" xfId="23168"/>
    <cellStyle name="Normal 17 2 2 12 2 2" xfId="58384"/>
    <cellStyle name="Normal 17 2 2 12 3" xfId="45787"/>
    <cellStyle name="Normal 17 2 2 12 4" xfId="35773"/>
    <cellStyle name="Normal 17 2 2 13" xfId="14932"/>
    <cellStyle name="Normal 17 2 2 13 2" xfId="50149"/>
    <cellStyle name="Normal 17 2 2 13 3" xfId="27538"/>
    <cellStyle name="Normal 17 2 2 14" xfId="12346"/>
    <cellStyle name="Normal 17 2 2 14 2" xfId="47564"/>
    <cellStyle name="Normal 17 2 2 15" xfId="37551"/>
    <cellStyle name="Normal 17 2 2 16" xfId="24953"/>
    <cellStyle name="Normal 17 2 2 17" xfId="60166"/>
    <cellStyle name="Normal 17 2 2 2" xfId="2376"/>
    <cellStyle name="Normal 17 2 2 2 10" xfId="10558"/>
    <cellStyle name="Normal 17 2 2 2 10 2" xfId="23169"/>
    <cellStyle name="Normal 17 2 2 2 10 2 2" xfId="58385"/>
    <cellStyle name="Normal 17 2 2 2 10 3" xfId="45788"/>
    <cellStyle name="Normal 17 2 2 2 10 4" xfId="35774"/>
    <cellStyle name="Normal 17 2 2 2 11" xfId="15087"/>
    <cellStyle name="Normal 17 2 2 2 11 2" xfId="50303"/>
    <cellStyle name="Normal 17 2 2 2 11 3" xfId="27692"/>
    <cellStyle name="Normal 17 2 2 2 12" xfId="12500"/>
    <cellStyle name="Normal 17 2 2 2 12 2" xfId="47718"/>
    <cellStyle name="Normal 17 2 2 2 13" xfId="37706"/>
    <cellStyle name="Normal 17 2 2 2 14" xfId="25107"/>
    <cellStyle name="Normal 17 2 2 2 15" xfId="60320"/>
    <cellStyle name="Normal 17 2 2 2 2" xfId="3222"/>
    <cellStyle name="Normal 17 2 2 2 2 10" xfId="25591"/>
    <cellStyle name="Normal 17 2 2 2 2 11" xfId="61126"/>
    <cellStyle name="Normal 17 2 2 2 2 2" xfId="5022"/>
    <cellStyle name="Normal 17 2 2 2 2 2 2" xfId="17669"/>
    <cellStyle name="Normal 17 2 2 2 2 2 2 2" xfId="52885"/>
    <cellStyle name="Normal 17 2 2 2 2 2 2 3" xfId="30274"/>
    <cellStyle name="Normal 17 2 2 2 2 2 3" xfId="14115"/>
    <cellStyle name="Normal 17 2 2 2 2 2 3 2" xfId="49333"/>
    <cellStyle name="Normal 17 2 2 2 2 2 4" xfId="40288"/>
    <cellStyle name="Normal 17 2 2 2 2 2 5" xfId="26722"/>
    <cellStyle name="Normal 17 2 2 2 2 3" xfId="6492"/>
    <cellStyle name="Normal 17 2 2 2 2 3 2" xfId="19123"/>
    <cellStyle name="Normal 17 2 2 2 2 3 2 2" xfId="54339"/>
    <cellStyle name="Normal 17 2 2 2 2 3 3" xfId="41742"/>
    <cellStyle name="Normal 17 2 2 2 2 3 4" xfId="31728"/>
    <cellStyle name="Normal 17 2 2 2 2 4" xfId="7951"/>
    <cellStyle name="Normal 17 2 2 2 2 4 2" xfId="20577"/>
    <cellStyle name="Normal 17 2 2 2 2 4 2 2" xfId="55793"/>
    <cellStyle name="Normal 17 2 2 2 2 4 3" xfId="43196"/>
    <cellStyle name="Normal 17 2 2 2 2 4 4" xfId="33182"/>
    <cellStyle name="Normal 17 2 2 2 2 5" xfId="9732"/>
    <cellStyle name="Normal 17 2 2 2 2 5 2" xfId="22353"/>
    <cellStyle name="Normal 17 2 2 2 2 5 2 2" xfId="57569"/>
    <cellStyle name="Normal 17 2 2 2 2 5 3" xfId="44972"/>
    <cellStyle name="Normal 17 2 2 2 2 5 4" xfId="34958"/>
    <cellStyle name="Normal 17 2 2 2 2 6" xfId="11526"/>
    <cellStyle name="Normal 17 2 2 2 2 6 2" xfId="24129"/>
    <cellStyle name="Normal 17 2 2 2 2 6 2 2" xfId="59345"/>
    <cellStyle name="Normal 17 2 2 2 2 6 3" xfId="46748"/>
    <cellStyle name="Normal 17 2 2 2 2 6 4" xfId="36734"/>
    <cellStyle name="Normal 17 2 2 2 2 7" xfId="15893"/>
    <cellStyle name="Normal 17 2 2 2 2 7 2" xfId="51109"/>
    <cellStyle name="Normal 17 2 2 2 2 7 3" xfId="28498"/>
    <cellStyle name="Normal 17 2 2 2 2 8" xfId="12984"/>
    <cellStyle name="Normal 17 2 2 2 2 8 2" xfId="48202"/>
    <cellStyle name="Normal 17 2 2 2 2 9" xfId="38512"/>
    <cellStyle name="Normal 17 2 2 2 3" xfId="3551"/>
    <cellStyle name="Normal 17 2 2 2 3 10" xfId="27047"/>
    <cellStyle name="Normal 17 2 2 2 3 11" xfId="61451"/>
    <cellStyle name="Normal 17 2 2 2 3 2" xfId="5347"/>
    <cellStyle name="Normal 17 2 2 2 3 2 2" xfId="17994"/>
    <cellStyle name="Normal 17 2 2 2 3 2 2 2" xfId="53210"/>
    <cellStyle name="Normal 17 2 2 2 3 2 3" xfId="40613"/>
    <cellStyle name="Normal 17 2 2 2 3 2 4" xfId="30599"/>
    <cellStyle name="Normal 17 2 2 2 3 3" xfId="6817"/>
    <cellStyle name="Normal 17 2 2 2 3 3 2" xfId="19448"/>
    <cellStyle name="Normal 17 2 2 2 3 3 2 2" xfId="54664"/>
    <cellStyle name="Normal 17 2 2 2 3 3 3" xfId="42067"/>
    <cellStyle name="Normal 17 2 2 2 3 3 4" xfId="32053"/>
    <cellStyle name="Normal 17 2 2 2 3 4" xfId="8276"/>
    <cellStyle name="Normal 17 2 2 2 3 4 2" xfId="20902"/>
    <cellStyle name="Normal 17 2 2 2 3 4 2 2" xfId="56118"/>
    <cellStyle name="Normal 17 2 2 2 3 4 3" xfId="43521"/>
    <cellStyle name="Normal 17 2 2 2 3 4 4" xfId="33507"/>
    <cellStyle name="Normal 17 2 2 2 3 5" xfId="10057"/>
    <cellStyle name="Normal 17 2 2 2 3 5 2" xfId="22678"/>
    <cellStyle name="Normal 17 2 2 2 3 5 2 2" xfId="57894"/>
    <cellStyle name="Normal 17 2 2 2 3 5 3" xfId="45297"/>
    <cellStyle name="Normal 17 2 2 2 3 5 4" xfId="35283"/>
    <cellStyle name="Normal 17 2 2 2 3 6" xfId="11851"/>
    <cellStyle name="Normal 17 2 2 2 3 6 2" xfId="24454"/>
    <cellStyle name="Normal 17 2 2 2 3 6 2 2" xfId="59670"/>
    <cellStyle name="Normal 17 2 2 2 3 6 3" xfId="47073"/>
    <cellStyle name="Normal 17 2 2 2 3 6 4" xfId="37059"/>
    <cellStyle name="Normal 17 2 2 2 3 7" xfId="16218"/>
    <cellStyle name="Normal 17 2 2 2 3 7 2" xfId="51434"/>
    <cellStyle name="Normal 17 2 2 2 3 7 3" xfId="28823"/>
    <cellStyle name="Normal 17 2 2 2 3 8" xfId="14440"/>
    <cellStyle name="Normal 17 2 2 2 3 8 2" xfId="49658"/>
    <cellStyle name="Normal 17 2 2 2 3 9" xfId="38837"/>
    <cellStyle name="Normal 17 2 2 2 4" xfId="2712"/>
    <cellStyle name="Normal 17 2 2 2 4 10" xfId="26238"/>
    <cellStyle name="Normal 17 2 2 2 4 11" xfId="60642"/>
    <cellStyle name="Normal 17 2 2 2 4 2" xfId="4538"/>
    <cellStyle name="Normal 17 2 2 2 4 2 2" xfId="17185"/>
    <cellStyle name="Normal 17 2 2 2 4 2 2 2" xfId="52401"/>
    <cellStyle name="Normal 17 2 2 2 4 2 3" xfId="39804"/>
    <cellStyle name="Normal 17 2 2 2 4 2 4" xfId="29790"/>
    <cellStyle name="Normal 17 2 2 2 4 3" xfId="6008"/>
    <cellStyle name="Normal 17 2 2 2 4 3 2" xfId="18639"/>
    <cellStyle name="Normal 17 2 2 2 4 3 2 2" xfId="53855"/>
    <cellStyle name="Normal 17 2 2 2 4 3 3" xfId="41258"/>
    <cellStyle name="Normal 17 2 2 2 4 3 4" xfId="31244"/>
    <cellStyle name="Normal 17 2 2 2 4 4" xfId="7467"/>
    <cellStyle name="Normal 17 2 2 2 4 4 2" xfId="20093"/>
    <cellStyle name="Normal 17 2 2 2 4 4 2 2" xfId="55309"/>
    <cellStyle name="Normal 17 2 2 2 4 4 3" xfId="42712"/>
    <cellStyle name="Normal 17 2 2 2 4 4 4" xfId="32698"/>
    <cellStyle name="Normal 17 2 2 2 4 5" xfId="9248"/>
    <cellStyle name="Normal 17 2 2 2 4 5 2" xfId="21869"/>
    <cellStyle name="Normal 17 2 2 2 4 5 2 2" xfId="57085"/>
    <cellStyle name="Normal 17 2 2 2 4 5 3" xfId="44488"/>
    <cellStyle name="Normal 17 2 2 2 4 5 4" xfId="34474"/>
    <cellStyle name="Normal 17 2 2 2 4 6" xfId="11042"/>
    <cellStyle name="Normal 17 2 2 2 4 6 2" xfId="23645"/>
    <cellStyle name="Normal 17 2 2 2 4 6 2 2" xfId="58861"/>
    <cellStyle name="Normal 17 2 2 2 4 6 3" xfId="46264"/>
    <cellStyle name="Normal 17 2 2 2 4 6 4" xfId="36250"/>
    <cellStyle name="Normal 17 2 2 2 4 7" xfId="15409"/>
    <cellStyle name="Normal 17 2 2 2 4 7 2" xfId="50625"/>
    <cellStyle name="Normal 17 2 2 2 4 7 3" xfId="28014"/>
    <cellStyle name="Normal 17 2 2 2 4 8" xfId="13631"/>
    <cellStyle name="Normal 17 2 2 2 4 8 2" xfId="48849"/>
    <cellStyle name="Normal 17 2 2 2 4 9" xfId="38028"/>
    <cellStyle name="Normal 17 2 2 2 5" xfId="3876"/>
    <cellStyle name="Normal 17 2 2 2 5 2" xfId="8599"/>
    <cellStyle name="Normal 17 2 2 2 5 2 2" xfId="21225"/>
    <cellStyle name="Normal 17 2 2 2 5 2 2 2" xfId="56441"/>
    <cellStyle name="Normal 17 2 2 2 5 2 3" xfId="43844"/>
    <cellStyle name="Normal 17 2 2 2 5 2 4" xfId="33830"/>
    <cellStyle name="Normal 17 2 2 2 5 3" xfId="10380"/>
    <cellStyle name="Normal 17 2 2 2 5 3 2" xfId="23001"/>
    <cellStyle name="Normal 17 2 2 2 5 3 2 2" xfId="58217"/>
    <cellStyle name="Normal 17 2 2 2 5 3 3" xfId="45620"/>
    <cellStyle name="Normal 17 2 2 2 5 3 4" xfId="35606"/>
    <cellStyle name="Normal 17 2 2 2 5 4" xfId="12176"/>
    <cellStyle name="Normal 17 2 2 2 5 4 2" xfId="24777"/>
    <cellStyle name="Normal 17 2 2 2 5 4 2 2" xfId="59993"/>
    <cellStyle name="Normal 17 2 2 2 5 4 3" xfId="47396"/>
    <cellStyle name="Normal 17 2 2 2 5 4 4" xfId="37382"/>
    <cellStyle name="Normal 17 2 2 2 5 5" xfId="16541"/>
    <cellStyle name="Normal 17 2 2 2 5 5 2" xfId="51757"/>
    <cellStyle name="Normal 17 2 2 2 5 5 3" xfId="29146"/>
    <cellStyle name="Normal 17 2 2 2 5 6" xfId="14763"/>
    <cellStyle name="Normal 17 2 2 2 5 6 2" xfId="49981"/>
    <cellStyle name="Normal 17 2 2 2 5 7" xfId="39160"/>
    <cellStyle name="Normal 17 2 2 2 5 8" xfId="27370"/>
    <cellStyle name="Normal 17 2 2 2 6" xfId="4216"/>
    <cellStyle name="Normal 17 2 2 2 6 2" xfId="16863"/>
    <cellStyle name="Normal 17 2 2 2 6 2 2" xfId="52079"/>
    <cellStyle name="Normal 17 2 2 2 6 2 3" xfId="29468"/>
    <cellStyle name="Normal 17 2 2 2 6 3" xfId="13309"/>
    <cellStyle name="Normal 17 2 2 2 6 3 2" xfId="48527"/>
    <cellStyle name="Normal 17 2 2 2 6 4" xfId="39482"/>
    <cellStyle name="Normal 17 2 2 2 6 5" xfId="25916"/>
    <cellStyle name="Normal 17 2 2 2 7" xfId="5686"/>
    <cellStyle name="Normal 17 2 2 2 7 2" xfId="18317"/>
    <cellStyle name="Normal 17 2 2 2 7 2 2" xfId="53533"/>
    <cellStyle name="Normal 17 2 2 2 7 3" xfId="40936"/>
    <cellStyle name="Normal 17 2 2 2 7 4" xfId="30922"/>
    <cellStyle name="Normal 17 2 2 2 8" xfId="7145"/>
    <cellStyle name="Normal 17 2 2 2 8 2" xfId="19771"/>
    <cellStyle name="Normal 17 2 2 2 8 2 2" xfId="54987"/>
    <cellStyle name="Normal 17 2 2 2 8 3" xfId="42390"/>
    <cellStyle name="Normal 17 2 2 2 8 4" xfId="32376"/>
    <cellStyle name="Normal 17 2 2 2 9" xfId="8926"/>
    <cellStyle name="Normal 17 2 2 2 9 2" xfId="21547"/>
    <cellStyle name="Normal 17 2 2 2 9 2 2" xfId="56763"/>
    <cellStyle name="Normal 17 2 2 2 9 3" xfId="44166"/>
    <cellStyle name="Normal 17 2 2 2 9 4" xfId="34152"/>
    <cellStyle name="Normal 17 2 2 3" xfId="3062"/>
    <cellStyle name="Normal 17 2 2 3 10" xfId="25434"/>
    <cellStyle name="Normal 17 2 2 3 11" xfId="60969"/>
    <cellStyle name="Normal 17 2 2 3 2" xfId="4865"/>
    <cellStyle name="Normal 17 2 2 3 2 2" xfId="17512"/>
    <cellStyle name="Normal 17 2 2 3 2 2 2" xfId="52728"/>
    <cellStyle name="Normal 17 2 2 3 2 2 3" xfId="30117"/>
    <cellStyle name="Normal 17 2 2 3 2 3" xfId="13958"/>
    <cellStyle name="Normal 17 2 2 3 2 3 2" xfId="49176"/>
    <cellStyle name="Normal 17 2 2 3 2 4" xfId="40131"/>
    <cellStyle name="Normal 17 2 2 3 2 5" xfId="26565"/>
    <cellStyle name="Normal 17 2 2 3 3" xfId="6335"/>
    <cellStyle name="Normal 17 2 2 3 3 2" xfId="18966"/>
    <cellStyle name="Normal 17 2 2 3 3 2 2" xfId="54182"/>
    <cellStyle name="Normal 17 2 2 3 3 3" xfId="41585"/>
    <cellStyle name="Normal 17 2 2 3 3 4" xfId="31571"/>
    <cellStyle name="Normal 17 2 2 3 4" xfId="7794"/>
    <cellStyle name="Normal 17 2 2 3 4 2" xfId="20420"/>
    <cellStyle name="Normal 17 2 2 3 4 2 2" xfId="55636"/>
    <cellStyle name="Normal 17 2 2 3 4 3" xfId="43039"/>
    <cellStyle name="Normal 17 2 2 3 4 4" xfId="33025"/>
    <cellStyle name="Normal 17 2 2 3 5" xfId="9575"/>
    <cellStyle name="Normal 17 2 2 3 5 2" xfId="22196"/>
    <cellStyle name="Normal 17 2 2 3 5 2 2" xfId="57412"/>
    <cellStyle name="Normal 17 2 2 3 5 3" xfId="44815"/>
    <cellStyle name="Normal 17 2 2 3 5 4" xfId="34801"/>
    <cellStyle name="Normal 17 2 2 3 6" xfId="11369"/>
    <cellStyle name="Normal 17 2 2 3 6 2" xfId="23972"/>
    <cellStyle name="Normal 17 2 2 3 6 2 2" xfId="59188"/>
    <cellStyle name="Normal 17 2 2 3 6 3" xfId="46591"/>
    <cellStyle name="Normal 17 2 2 3 6 4" xfId="36577"/>
    <cellStyle name="Normal 17 2 2 3 7" xfId="15736"/>
    <cellStyle name="Normal 17 2 2 3 7 2" xfId="50952"/>
    <cellStyle name="Normal 17 2 2 3 7 3" xfId="28341"/>
    <cellStyle name="Normal 17 2 2 3 8" xfId="12827"/>
    <cellStyle name="Normal 17 2 2 3 8 2" xfId="48045"/>
    <cellStyle name="Normal 17 2 2 3 9" xfId="38355"/>
    <cellStyle name="Normal 17 2 2 4" xfId="2888"/>
    <cellStyle name="Normal 17 2 2 4 10" xfId="25275"/>
    <cellStyle name="Normal 17 2 2 4 11" xfId="60810"/>
    <cellStyle name="Normal 17 2 2 4 2" xfId="4706"/>
    <cellStyle name="Normal 17 2 2 4 2 2" xfId="17353"/>
    <cellStyle name="Normal 17 2 2 4 2 2 2" xfId="52569"/>
    <cellStyle name="Normal 17 2 2 4 2 2 3" xfId="29958"/>
    <cellStyle name="Normal 17 2 2 4 2 3" xfId="13799"/>
    <cellStyle name="Normal 17 2 2 4 2 3 2" xfId="49017"/>
    <cellStyle name="Normal 17 2 2 4 2 4" xfId="39972"/>
    <cellStyle name="Normal 17 2 2 4 2 5" xfId="26406"/>
    <cellStyle name="Normal 17 2 2 4 3" xfId="6176"/>
    <cellStyle name="Normal 17 2 2 4 3 2" xfId="18807"/>
    <cellStyle name="Normal 17 2 2 4 3 2 2" xfId="54023"/>
    <cellStyle name="Normal 17 2 2 4 3 3" xfId="41426"/>
    <cellStyle name="Normal 17 2 2 4 3 4" xfId="31412"/>
    <cellStyle name="Normal 17 2 2 4 4" xfId="7635"/>
    <cellStyle name="Normal 17 2 2 4 4 2" xfId="20261"/>
    <cellStyle name="Normal 17 2 2 4 4 2 2" xfId="55477"/>
    <cellStyle name="Normal 17 2 2 4 4 3" xfId="42880"/>
    <cellStyle name="Normal 17 2 2 4 4 4" xfId="32866"/>
    <cellStyle name="Normal 17 2 2 4 5" xfId="9416"/>
    <cellStyle name="Normal 17 2 2 4 5 2" xfId="22037"/>
    <cellStyle name="Normal 17 2 2 4 5 2 2" xfId="57253"/>
    <cellStyle name="Normal 17 2 2 4 5 3" xfId="44656"/>
    <cellStyle name="Normal 17 2 2 4 5 4" xfId="34642"/>
    <cellStyle name="Normal 17 2 2 4 6" xfId="11210"/>
    <cellStyle name="Normal 17 2 2 4 6 2" xfId="23813"/>
    <cellStyle name="Normal 17 2 2 4 6 2 2" xfId="59029"/>
    <cellStyle name="Normal 17 2 2 4 6 3" xfId="46432"/>
    <cellStyle name="Normal 17 2 2 4 6 4" xfId="36418"/>
    <cellStyle name="Normal 17 2 2 4 7" xfId="15577"/>
    <cellStyle name="Normal 17 2 2 4 7 2" xfId="50793"/>
    <cellStyle name="Normal 17 2 2 4 7 3" xfId="28182"/>
    <cellStyle name="Normal 17 2 2 4 8" xfId="12668"/>
    <cellStyle name="Normal 17 2 2 4 8 2" xfId="47886"/>
    <cellStyle name="Normal 17 2 2 4 9" xfId="38196"/>
    <cellStyle name="Normal 17 2 2 5" xfId="3397"/>
    <cellStyle name="Normal 17 2 2 5 10" xfId="26893"/>
    <cellStyle name="Normal 17 2 2 5 11" xfId="61297"/>
    <cellStyle name="Normal 17 2 2 5 2" xfId="5193"/>
    <cellStyle name="Normal 17 2 2 5 2 2" xfId="17840"/>
    <cellStyle name="Normal 17 2 2 5 2 2 2" xfId="53056"/>
    <cellStyle name="Normal 17 2 2 5 2 3" xfId="40459"/>
    <cellStyle name="Normal 17 2 2 5 2 4" xfId="30445"/>
    <cellStyle name="Normal 17 2 2 5 3" xfId="6663"/>
    <cellStyle name="Normal 17 2 2 5 3 2" xfId="19294"/>
    <cellStyle name="Normal 17 2 2 5 3 2 2" xfId="54510"/>
    <cellStyle name="Normal 17 2 2 5 3 3" xfId="41913"/>
    <cellStyle name="Normal 17 2 2 5 3 4" xfId="31899"/>
    <cellStyle name="Normal 17 2 2 5 4" xfId="8122"/>
    <cellStyle name="Normal 17 2 2 5 4 2" xfId="20748"/>
    <cellStyle name="Normal 17 2 2 5 4 2 2" xfId="55964"/>
    <cellStyle name="Normal 17 2 2 5 4 3" xfId="43367"/>
    <cellStyle name="Normal 17 2 2 5 4 4" xfId="33353"/>
    <cellStyle name="Normal 17 2 2 5 5" xfId="9903"/>
    <cellStyle name="Normal 17 2 2 5 5 2" xfId="22524"/>
    <cellStyle name="Normal 17 2 2 5 5 2 2" xfId="57740"/>
    <cellStyle name="Normal 17 2 2 5 5 3" xfId="45143"/>
    <cellStyle name="Normal 17 2 2 5 5 4" xfId="35129"/>
    <cellStyle name="Normal 17 2 2 5 6" xfId="11697"/>
    <cellStyle name="Normal 17 2 2 5 6 2" xfId="24300"/>
    <cellStyle name="Normal 17 2 2 5 6 2 2" xfId="59516"/>
    <cellStyle name="Normal 17 2 2 5 6 3" xfId="46919"/>
    <cellStyle name="Normal 17 2 2 5 6 4" xfId="36905"/>
    <cellStyle name="Normal 17 2 2 5 7" xfId="16064"/>
    <cellStyle name="Normal 17 2 2 5 7 2" xfId="51280"/>
    <cellStyle name="Normal 17 2 2 5 7 3" xfId="28669"/>
    <cellStyle name="Normal 17 2 2 5 8" xfId="14286"/>
    <cellStyle name="Normal 17 2 2 5 8 2" xfId="49504"/>
    <cellStyle name="Normal 17 2 2 5 9" xfId="38683"/>
    <cellStyle name="Normal 17 2 2 6" xfId="2557"/>
    <cellStyle name="Normal 17 2 2 6 10" xfId="26084"/>
    <cellStyle name="Normal 17 2 2 6 11" xfId="60488"/>
    <cellStyle name="Normal 17 2 2 6 2" xfId="4384"/>
    <cellStyle name="Normal 17 2 2 6 2 2" xfId="17031"/>
    <cellStyle name="Normal 17 2 2 6 2 2 2" xfId="52247"/>
    <cellStyle name="Normal 17 2 2 6 2 3" xfId="39650"/>
    <cellStyle name="Normal 17 2 2 6 2 4" xfId="29636"/>
    <cellStyle name="Normal 17 2 2 6 3" xfId="5854"/>
    <cellStyle name="Normal 17 2 2 6 3 2" xfId="18485"/>
    <cellStyle name="Normal 17 2 2 6 3 2 2" xfId="53701"/>
    <cellStyle name="Normal 17 2 2 6 3 3" xfId="41104"/>
    <cellStyle name="Normal 17 2 2 6 3 4" xfId="31090"/>
    <cellStyle name="Normal 17 2 2 6 4" xfId="7313"/>
    <cellStyle name="Normal 17 2 2 6 4 2" xfId="19939"/>
    <cellStyle name="Normal 17 2 2 6 4 2 2" xfId="55155"/>
    <cellStyle name="Normal 17 2 2 6 4 3" xfId="42558"/>
    <cellStyle name="Normal 17 2 2 6 4 4" xfId="32544"/>
    <cellStyle name="Normal 17 2 2 6 5" xfId="9094"/>
    <cellStyle name="Normal 17 2 2 6 5 2" xfId="21715"/>
    <cellStyle name="Normal 17 2 2 6 5 2 2" xfId="56931"/>
    <cellStyle name="Normal 17 2 2 6 5 3" xfId="44334"/>
    <cellStyle name="Normal 17 2 2 6 5 4" xfId="34320"/>
    <cellStyle name="Normal 17 2 2 6 6" xfId="10888"/>
    <cellStyle name="Normal 17 2 2 6 6 2" xfId="23491"/>
    <cellStyle name="Normal 17 2 2 6 6 2 2" xfId="58707"/>
    <cellStyle name="Normal 17 2 2 6 6 3" xfId="46110"/>
    <cellStyle name="Normal 17 2 2 6 6 4" xfId="36096"/>
    <cellStyle name="Normal 17 2 2 6 7" xfId="15255"/>
    <cellStyle name="Normal 17 2 2 6 7 2" xfId="50471"/>
    <cellStyle name="Normal 17 2 2 6 7 3" xfId="27860"/>
    <cellStyle name="Normal 17 2 2 6 8" xfId="13477"/>
    <cellStyle name="Normal 17 2 2 6 8 2" xfId="48695"/>
    <cellStyle name="Normal 17 2 2 6 9" xfId="37874"/>
    <cellStyle name="Normal 17 2 2 7" xfId="3721"/>
    <cellStyle name="Normal 17 2 2 7 2" xfId="8445"/>
    <cellStyle name="Normal 17 2 2 7 2 2" xfId="21071"/>
    <cellStyle name="Normal 17 2 2 7 2 2 2" xfId="56287"/>
    <cellStyle name="Normal 17 2 2 7 2 3" xfId="43690"/>
    <cellStyle name="Normal 17 2 2 7 2 4" xfId="33676"/>
    <cellStyle name="Normal 17 2 2 7 3" xfId="10226"/>
    <cellStyle name="Normal 17 2 2 7 3 2" xfId="22847"/>
    <cellStyle name="Normal 17 2 2 7 3 2 2" xfId="58063"/>
    <cellStyle name="Normal 17 2 2 7 3 3" xfId="45466"/>
    <cellStyle name="Normal 17 2 2 7 3 4" xfId="35452"/>
    <cellStyle name="Normal 17 2 2 7 4" xfId="12022"/>
    <cellStyle name="Normal 17 2 2 7 4 2" xfId="24623"/>
    <cellStyle name="Normal 17 2 2 7 4 2 2" xfId="59839"/>
    <cellStyle name="Normal 17 2 2 7 4 3" xfId="47242"/>
    <cellStyle name="Normal 17 2 2 7 4 4" xfId="37228"/>
    <cellStyle name="Normal 17 2 2 7 5" xfId="16387"/>
    <cellStyle name="Normal 17 2 2 7 5 2" xfId="51603"/>
    <cellStyle name="Normal 17 2 2 7 5 3" xfId="28992"/>
    <cellStyle name="Normal 17 2 2 7 6" xfId="14609"/>
    <cellStyle name="Normal 17 2 2 7 6 2" xfId="49827"/>
    <cellStyle name="Normal 17 2 2 7 7" xfId="39006"/>
    <cellStyle name="Normal 17 2 2 7 8" xfId="27216"/>
    <cellStyle name="Normal 17 2 2 8" xfId="4059"/>
    <cellStyle name="Normal 17 2 2 8 2" xfId="16709"/>
    <cellStyle name="Normal 17 2 2 8 2 2" xfId="51925"/>
    <cellStyle name="Normal 17 2 2 8 2 3" xfId="29314"/>
    <cellStyle name="Normal 17 2 2 8 3" xfId="13155"/>
    <cellStyle name="Normal 17 2 2 8 3 2" xfId="48373"/>
    <cellStyle name="Normal 17 2 2 8 4" xfId="39328"/>
    <cellStyle name="Normal 17 2 2 8 5" xfId="25762"/>
    <cellStyle name="Normal 17 2 2 9" xfId="5532"/>
    <cellStyle name="Normal 17 2 2 9 2" xfId="18163"/>
    <cellStyle name="Normal 17 2 2 9 2 2" xfId="53379"/>
    <cellStyle name="Normal 17 2 2 9 3" xfId="40782"/>
    <cellStyle name="Normal 17 2 2 9 4" xfId="30768"/>
    <cellStyle name="Normal 17 2 3" xfId="2297"/>
    <cellStyle name="Normal 17 2 3 10" xfId="10559"/>
    <cellStyle name="Normal 17 2 3 10 2" xfId="23170"/>
    <cellStyle name="Normal 17 2 3 10 2 2" xfId="58386"/>
    <cellStyle name="Normal 17 2 3 10 3" xfId="45789"/>
    <cellStyle name="Normal 17 2 3 10 4" xfId="35775"/>
    <cellStyle name="Normal 17 2 3 11" xfId="15013"/>
    <cellStyle name="Normal 17 2 3 11 2" xfId="50229"/>
    <cellStyle name="Normal 17 2 3 11 3" xfId="27618"/>
    <cellStyle name="Normal 17 2 3 12" xfId="12426"/>
    <cellStyle name="Normal 17 2 3 12 2" xfId="47644"/>
    <cellStyle name="Normal 17 2 3 13" xfId="37632"/>
    <cellStyle name="Normal 17 2 3 14" xfId="25033"/>
    <cellStyle name="Normal 17 2 3 15" xfId="60246"/>
    <cellStyle name="Normal 17 2 3 2" xfId="3148"/>
    <cellStyle name="Normal 17 2 3 2 10" xfId="25517"/>
    <cellStyle name="Normal 17 2 3 2 11" xfId="61052"/>
    <cellStyle name="Normal 17 2 3 2 2" xfId="4948"/>
    <cellStyle name="Normal 17 2 3 2 2 2" xfId="17595"/>
    <cellStyle name="Normal 17 2 3 2 2 2 2" xfId="52811"/>
    <cellStyle name="Normal 17 2 3 2 2 2 3" xfId="30200"/>
    <cellStyle name="Normal 17 2 3 2 2 3" xfId="14041"/>
    <cellStyle name="Normal 17 2 3 2 2 3 2" xfId="49259"/>
    <cellStyle name="Normal 17 2 3 2 2 4" xfId="40214"/>
    <cellStyle name="Normal 17 2 3 2 2 5" xfId="26648"/>
    <cellStyle name="Normal 17 2 3 2 3" xfId="6418"/>
    <cellStyle name="Normal 17 2 3 2 3 2" xfId="19049"/>
    <cellStyle name="Normal 17 2 3 2 3 2 2" xfId="54265"/>
    <cellStyle name="Normal 17 2 3 2 3 3" xfId="41668"/>
    <cellStyle name="Normal 17 2 3 2 3 4" xfId="31654"/>
    <cellStyle name="Normal 17 2 3 2 4" xfId="7877"/>
    <cellStyle name="Normal 17 2 3 2 4 2" xfId="20503"/>
    <cellStyle name="Normal 17 2 3 2 4 2 2" xfId="55719"/>
    <cellStyle name="Normal 17 2 3 2 4 3" xfId="43122"/>
    <cellStyle name="Normal 17 2 3 2 4 4" xfId="33108"/>
    <cellStyle name="Normal 17 2 3 2 5" xfId="9658"/>
    <cellStyle name="Normal 17 2 3 2 5 2" xfId="22279"/>
    <cellStyle name="Normal 17 2 3 2 5 2 2" xfId="57495"/>
    <cellStyle name="Normal 17 2 3 2 5 3" xfId="44898"/>
    <cellStyle name="Normal 17 2 3 2 5 4" xfId="34884"/>
    <cellStyle name="Normal 17 2 3 2 6" xfId="11452"/>
    <cellStyle name="Normal 17 2 3 2 6 2" xfId="24055"/>
    <cellStyle name="Normal 17 2 3 2 6 2 2" xfId="59271"/>
    <cellStyle name="Normal 17 2 3 2 6 3" xfId="46674"/>
    <cellStyle name="Normal 17 2 3 2 6 4" xfId="36660"/>
    <cellStyle name="Normal 17 2 3 2 7" xfId="15819"/>
    <cellStyle name="Normal 17 2 3 2 7 2" xfId="51035"/>
    <cellStyle name="Normal 17 2 3 2 7 3" xfId="28424"/>
    <cellStyle name="Normal 17 2 3 2 8" xfId="12910"/>
    <cellStyle name="Normal 17 2 3 2 8 2" xfId="48128"/>
    <cellStyle name="Normal 17 2 3 2 9" xfId="38438"/>
    <cellStyle name="Normal 17 2 3 3" xfId="3477"/>
    <cellStyle name="Normal 17 2 3 3 10" xfId="26973"/>
    <cellStyle name="Normal 17 2 3 3 11" xfId="61377"/>
    <cellStyle name="Normal 17 2 3 3 2" xfId="5273"/>
    <cellStyle name="Normal 17 2 3 3 2 2" xfId="17920"/>
    <cellStyle name="Normal 17 2 3 3 2 2 2" xfId="53136"/>
    <cellStyle name="Normal 17 2 3 3 2 3" xfId="40539"/>
    <cellStyle name="Normal 17 2 3 3 2 4" xfId="30525"/>
    <cellStyle name="Normal 17 2 3 3 3" xfId="6743"/>
    <cellStyle name="Normal 17 2 3 3 3 2" xfId="19374"/>
    <cellStyle name="Normal 17 2 3 3 3 2 2" xfId="54590"/>
    <cellStyle name="Normal 17 2 3 3 3 3" xfId="41993"/>
    <cellStyle name="Normal 17 2 3 3 3 4" xfId="31979"/>
    <cellStyle name="Normal 17 2 3 3 4" xfId="8202"/>
    <cellStyle name="Normal 17 2 3 3 4 2" xfId="20828"/>
    <cellStyle name="Normal 17 2 3 3 4 2 2" xfId="56044"/>
    <cellStyle name="Normal 17 2 3 3 4 3" xfId="43447"/>
    <cellStyle name="Normal 17 2 3 3 4 4" xfId="33433"/>
    <cellStyle name="Normal 17 2 3 3 5" xfId="9983"/>
    <cellStyle name="Normal 17 2 3 3 5 2" xfId="22604"/>
    <cellStyle name="Normal 17 2 3 3 5 2 2" xfId="57820"/>
    <cellStyle name="Normal 17 2 3 3 5 3" xfId="45223"/>
    <cellStyle name="Normal 17 2 3 3 5 4" xfId="35209"/>
    <cellStyle name="Normal 17 2 3 3 6" xfId="11777"/>
    <cellStyle name="Normal 17 2 3 3 6 2" xfId="24380"/>
    <cellStyle name="Normal 17 2 3 3 6 2 2" xfId="59596"/>
    <cellStyle name="Normal 17 2 3 3 6 3" xfId="46999"/>
    <cellStyle name="Normal 17 2 3 3 6 4" xfId="36985"/>
    <cellStyle name="Normal 17 2 3 3 7" xfId="16144"/>
    <cellStyle name="Normal 17 2 3 3 7 2" xfId="51360"/>
    <cellStyle name="Normal 17 2 3 3 7 3" xfId="28749"/>
    <cellStyle name="Normal 17 2 3 3 8" xfId="14366"/>
    <cellStyle name="Normal 17 2 3 3 8 2" xfId="49584"/>
    <cellStyle name="Normal 17 2 3 3 9" xfId="38763"/>
    <cellStyle name="Normal 17 2 3 4" xfId="2638"/>
    <cellStyle name="Normal 17 2 3 4 10" xfId="26164"/>
    <cellStyle name="Normal 17 2 3 4 11" xfId="60568"/>
    <cellStyle name="Normal 17 2 3 4 2" xfId="4464"/>
    <cellStyle name="Normal 17 2 3 4 2 2" xfId="17111"/>
    <cellStyle name="Normal 17 2 3 4 2 2 2" xfId="52327"/>
    <cellStyle name="Normal 17 2 3 4 2 3" xfId="39730"/>
    <cellStyle name="Normal 17 2 3 4 2 4" xfId="29716"/>
    <cellStyle name="Normal 17 2 3 4 3" xfId="5934"/>
    <cellStyle name="Normal 17 2 3 4 3 2" xfId="18565"/>
    <cellStyle name="Normal 17 2 3 4 3 2 2" xfId="53781"/>
    <cellStyle name="Normal 17 2 3 4 3 3" xfId="41184"/>
    <cellStyle name="Normal 17 2 3 4 3 4" xfId="31170"/>
    <cellStyle name="Normal 17 2 3 4 4" xfId="7393"/>
    <cellStyle name="Normal 17 2 3 4 4 2" xfId="20019"/>
    <cellStyle name="Normal 17 2 3 4 4 2 2" xfId="55235"/>
    <cellStyle name="Normal 17 2 3 4 4 3" xfId="42638"/>
    <cellStyle name="Normal 17 2 3 4 4 4" xfId="32624"/>
    <cellStyle name="Normal 17 2 3 4 5" xfId="9174"/>
    <cellStyle name="Normal 17 2 3 4 5 2" xfId="21795"/>
    <cellStyle name="Normal 17 2 3 4 5 2 2" xfId="57011"/>
    <cellStyle name="Normal 17 2 3 4 5 3" xfId="44414"/>
    <cellStyle name="Normal 17 2 3 4 5 4" xfId="34400"/>
    <cellStyle name="Normal 17 2 3 4 6" xfId="10968"/>
    <cellStyle name="Normal 17 2 3 4 6 2" xfId="23571"/>
    <cellStyle name="Normal 17 2 3 4 6 2 2" xfId="58787"/>
    <cellStyle name="Normal 17 2 3 4 6 3" xfId="46190"/>
    <cellStyle name="Normal 17 2 3 4 6 4" xfId="36176"/>
    <cellStyle name="Normal 17 2 3 4 7" xfId="15335"/>
    <cellStyle name="Normal 17 2 3 4 7 2" xfId="50551"/>
    <cellStyle name="Normal 17 2 3 4 7 3" xfId="27940"/>
    <cellStyle name="Normal 17 2 3 4 8" xfId="13557"/>
    <cellStyle name="Normal 17 2 3 4 8 2" xfId="48775"/>
    <cellStyle name="Normal 17 2 3 4 9" xfId="37954"/>
    <cellStyle name="Normal 17 2 3 5" xfId="3802"/>
    <cellStyle name="Normal 17 2 3 5 2" xfId="8525"/>
    <cellStyle name="Normal 17 2 3 5 2 2" xfId="21151"/>
    <cellStyle name="Normal 17 2 3 5 2 2 2" xfId="56367"/>
    <cellStyle name="Normal 17 2 3 5 2 3" xfId="43770"/>
    <cellStyle name="Normal 17 2 3 5 2 4" xfId="33756"/>
    <cellStyle name="Normal 17 2 3 5 3" xfId="10306"/>
    <cellStyle name="Normal 17 2 3 5 3 2" xfId="22927"/>
    <cellStyle name="Normal 17 2 3 5 3 2 2" xfId="58143"/>
    <cellStyle name="Normal 17 2 3 5 3 3" xfId="45546"/>
    <cellStyle name="Normal 17 2 3 5 3 4" xfId="35532"/>
    <cellStyle name="Normal 17 2 3 5 4" xfId="12102"/>
    <cellStyle name="Normal 17 2 3 5 4 2" xfId="24703"/>
    <cellStyle name="Normal 17 2 3 5 4 2 2" xfId="59919"/>
    <cellStyle name="Normal 17 2 3 5 4 3" xfId="47322"/>
    <cellStyle name="Normal 17 2 3 5 4 4" xfId="37308"/>
    <cellStyle name="Normal 17 2 3 5 5" xfId="16467"/>
    <cellStyle name="Normal 17 2 3 5 5 2" xfId="51683"/>
    <cellStyle name="Normal 17 2 3 5 5 3" xfId="29072"/>
    <cellStyle name="Normal 17 2 3 5 6" xfId="14689"/>
    <cellStyle name="Normal 17 2 3 5 6 2" xfId="49907"/>
    <cellStyle name="Normal 17 2 3 5 7" xfId="39086"/>
    <cellStyle name="Normal 17 2 3 5 8" xfId="27296"/>
    <cellStyle name="Normal 17 2 3 6" xfId="4142"/>
    <cellStyle name="Normal 17 2 3 6 2" xfId="16789"/>
    <cellStyle name="Normal 17 2 3 6 2 2" xfId="52005"/>
    <cellStyle name="Normal 17 2 3 6 2 3" xfId="29394"/>
    <cellStyle name="Normal 17 2 3 6 3" xfId="13235"/>
    <cellStyle name="Normal 17 2 3 6 3 2" xfId="48453"/>
    <cellStyle name="Normal 17 2 3 6 4" xfId="39408"/>
    <cellStyle name="Normal 17 2 3 6 5" xfId="25842"/>
    <cellStyle name="Normal 17 2 3 7" xfId="5612"/>
    <cellStyle name="Normal 17 2 3 7 2" xfId="18243"/>
    <cellStyle name="Normal 17 2 3 7 2 2" xfId="53459"/>
    <cellStyle name="Normal 17 2 3 7 3" xfId="40862"/>
    <cellStyle name="Normal 17 2 3 7 4" xfId="30848"/>
    <cellStyle name="Normal 17 2 3 8" xfId="7071"/>
    <cellStyle name="Normal 17 2 3 8 2" xfId="19697"/>
    <cellStyle name="Normal 17 2 3 8 2 2" xfId="54913"/>
    <cellStyle name="Normal 17 2 3 8 3" xfId="42316"/>
    <cellStyle name="Normal 17 2 3 8 4" xfId="32302"/>
    <cellStyle name="Normal 17 2 3 9" xfId="8852"/>
    <cellStyle name="Normal 17 2 3 9 2" xfId="21473"/>
    <cellStyle name="Normal 17 2 3 9 2 2" xfId="56689"/>
    <cellStyle name="Normal 17 2 3 9 3" xfId="44092"/>
    <cellStyle name="Normal 17 2 3 9 4" xfId="34078"/>
    <cellStyle name="Normal 17 2 4" xfId="2978"/>
    <cellStyle name="Normal 17 2 4 10" xfId="25358"/>
    <cellStyle name="Normal 17 2 4 11" xfId="60893"/>
    <cellStyle name="Normal 17 2 4 2" xfId="4789"/>
    <cellStyle name="Normal 17 2 4 2 2" xfId="17436"/>
    <cellStyle name="Normal 17 2 4 2 2 2" xfId="52652"/>
    <cellStyle name="Normal 17 2 4 2 2 3" xfId="30041"/>
    <cellStyle name="Normal 17 2 4 2 3" xfId="13882"/>
    <cellStyle name="Normal 17 2 4 2 3 2" xfId="49100"/>
    <cellStyle name="Normal 17 2 4 2 4" xfId="40055"/>
    <cellStyle name="Normal 17 2 4 2 5" xfId="26489"/>
    <cellStyle name="Normal 17 2 4 3" xfId="6259"/>
    <cellStyle name="Normal 17 2 4 3 2" xfId="18890"/>
    <cellStyle name="Normal 17 2 4 3 2 2" xfId="54106"/>
    <cellStyle name="Normal 17 2 4 3 3" xfId="41509"/>
    <cellStyle name="Normal 17 2 4 3 4" xfId="31495"/>
    <cellStyle name="Normal 17 2 4 4" xfId="7718"/>
    <cellStyle name="Normal 17 2 4 4 2" xfId="20344"/>
    <cellStyle name="Normal 17 2 4 4 2 2" xfId="55560"/>
    <cellStyle name="Normal 17 2 4 4 3" xfId="42963"/>
    <cellStyle name="Normal 17 2 4 4 4" xfId="32949"/>
    <cellStyle name="Normal 17 2 4 5" xfId="9499"/>
    <cellStyle name="Normal 17 2 4 5 2" xfId="22120"/>
    <cellStyle name="Normal 17 2 4 5 2 2" xfId="57336"/>
    <cellStyle name="Normal 17 2 4 5 3" xfId="44739"/>
    <cellStyle name="Normal 17 2 4 5 4" xfId="34725"/>
    <cellStyle name="Normal 17 2 4 6" xfId="11293"/>
    <cellStyle name="Normal 17 2 4 6 2" xfId="23896"/>
    <cellStyle name="Normal 17 2 4 6 2 2" xfId="59112"/>
    <cellStyle name="Normal 17 2 4 6 3" xfId="46515"/>
    <cellStyle name="Normal 17 2 4 6 4" xfId="36501"/>
    <cellStyle name="Normal 17 2 4 7" xfId="15660"/>
    <cellStyle name="Normal 17 2 4 7 2" xfId="50876"/>
    <cellStyle name="Normal 17 2 4 7 3" xfId="28265"/>
    <cellStyle name="Normal 17 2 4 8" xfId="12751"/>
    <cellStyle name="Normal 17 2 4 8 2" xfId="47969"/>
    <cellStyle name="Normal 17 2 4 9" xfId="38279"/>
    <cellStyle name="Normal 17 2 5" xfId="2811"/>
    <cellStyle name="Normal 17 2 5 10" xfId="25203"/>
    <cellStyle name="Normal 17 2 5 11" xfId="60738"/>
    <cellStyle name="Normal 17 2 5 2" xfId="4634"/>
    <cellStyle name="Normal 17 2 5 2 2" xfId="17281"/>
    <cellStyle name="Normal 17 2 5 2 2 2" xfId="52497"/>
    <cellStyle name="Normal 17 2 5 2 2 3" xfId="29886"/>
    <cellStyle name="Normal 17 2 5 2 3" xfId="13727"/>
    <cellStyle name="Normal 17 2 5 2 3 2" xfId="48945"/>
    <cellStyle name="Normal 17 2 5 2 4" xfId="39900"/>
    <cellStyle name="Normal 17 2 5 2 5" xfId="26334"/>
    <cellStyle name="Normal 17 2 5 3" xfId="6104"/>
    <cellStyle name="Normal 17 2 5 3 2" xfId="18735"/>
    <cellStyle name="Normal 17 2 5 3 2 2" xfId="53951"/>
    <cellStyle name="Normal 17 2 5 3 3" xfId="41354"/>
    <cellStyle name="Normal 17 2 5 3 4" xfId="31340"/>
    <cellStyle name="Normal 17 2 5 4" xfId="7563"/>
    <cellStyle name="Normal 17 2 5 4 2" xfId="20189"/>
    <cellStyle name="Normal 17 2 5 4 2 2" xfId="55405"/>
    <cellStyle name="Normal 17 2 5 4 3" xfId="42808"/>
    <cellStyle name="Normal 17 2 5 4 4" xfId="32794"/>
    <cellStyle name="Normal 17 2 5 5" xfId="9344"/>
    <cellStyle name="Normal 17 2 5 5 2" xfId="21965"/>
    <cellStyle name="Normal 17 2 5 5 2 2" xfId="57181"/>
    <cellStyle name="Normal 17 2 5 5 3" xfId="44584"/>
    <cellStyle name="Normal 17 2 5 5 4" xfId="34570"/>
    <cellStyle name="Normal 17 2 5 6" xfId="11138"/>
    <cellStyle name="Normal 17 2 5 6 2" xfId="23741"/>
    <cellStyle name="Normal 17 2 5 6 2 2" xfId="58957"/>
    <cellStyle name="Normal 17 2 5 6 3" xfId="46360"/>
    <cellStyle name="Normal 17 2 5 6 4" xfId="36346"/>
    <cellStyle name="Normal 17 2 5 7" xfId="15505"/>
    <cellStyle name="Normal 17 2 5 7 2" xfId="50721"/>
    <cellStyle name="Normal 17 2 5 7 3" xfId="28110"/>
    <cellStyle name="Normal 17 2 5 8" xfId="12596"/>
    <cellStyle name="Normal 17 2 5 8 2" xfId="47814"/>
    <cellStyle name="Normal 17 2 5 9" xfId="38124"/>
    <cellStyle name="Normal 17 2 6" xfId="3325"/>
    <cellStyle name="Normal 17 2 6 10" xfId="26821"/>
    <cellStyle name="Normal 17 2 6 11" xfId="61225"/>
    <cellStyle name="Normal 17 2 6 2" xfId="5121"/>
    <cellStyle name="Normal 17 2 6 2 2" xfId="17768"/>
    <cellStyle name="Normal 17 2 6 2 2 2" xfId="52984"/>
    <cellStyle name="Normal 17 2 6 2 3" xfId="40387"/>
    <cellStyle name="Normal 17 2 6 2 4" xfId="30373"/>
    <cellStyle name="Normal 17 2 6 3" xfId="6591"/>
    <cellStyle name="Normal 17 2 6 3 2" xfId="19222"/>
    <cellStyle name="Normal 17 2 6 3 2 2" xfId="54438"/>
    <cellStyle name="Normal 17 2 6 3 3" xfId="41841"/>
    <cellStyle name="Normal 17 2 6 3 4" xfId="31827"/>
    <cellStyle name="Normal 17 2 6 4" xfId="8050"/>
    <cellStyle name="Normal 17 2 6 4 2" xfId="20676"/>
    <cellStyle name="Normal 17 2 6 4 2 2" xfId="55892"/>
    <cellStyle name="Normal 17 2 6 4 3" xfId="43295"/>
    <cellStyle name="Normal 17 2 6 4 4" xfId="33281"/>
    <cellStyle name="Normal 17 2 6 5" xfId="9831"/>
    <cellStyle name="Normal 17 2 6 5 2" xfId="22452"/>
    <cellStyle name="Normal 17 2 6 5 2 2" xfId="57668"/>
    <cellStyle name="Normal 17 2 6 5 3" xfId="45071"/>
    <cellStyle name="Normal 17 2 6 5 4" xfId="35057"/>
    <cellStyle name="Normal 17 2 6 6" xfId="11625"/>
    <cellStyle name="Normal 17 2 6 6 2" xfId="24228"/>
    <cellStyle name="Normal 17 2 6 6 2 2" xfId="59444"/>
    <cellStyle name="Normal 17 2 6 6 3" xfId="46847"/>
    <cellStyle name="Normal 17 2 6 6 4" xfId="36833"/>
    <cellStyle name="Normal 17 2 6 7" xfId="15992"/>
    <cellStyle name="Normal 17 2 6 7 2" xfId="51208"/>
    <cellStyle name="Normal 17 2 6 7 3" xfId="28597"/>
    <cellStyle name="Normal 17 2 6 8" xfId="14214"/>
    <cellStyle name="Normal 17 2 6 8 2" xfId="49432"/>
    <cellStyle name="Normal 17 2 6 9" xfId="38611"/>
    <cellStyle name="Normal 17 2 7" xfId="2481"/>
    <cellStyle name="Normal 17 2 7 10" xfId="26012"/>
    <cellStyle name="Normal 17 2 7 11" xfId="60416"/>
    <cellStyle name="Normal 17 2 7 2" xfId="4312"/>
    <cellStyle name="Normal 17 2 7 2 2" xfId="16959"/>
    <cellStyle name="Normal 17 2 7 2 2 2" xfId="52175"/>
    <cellStyle name="Normal 17 2 7 2 3" xfId="39578"/>
    <cellStyle name="Normal 17 2 7 2 4" xfId="29564"/>
    <cellStyle name="Normal 17 2 7 3" xfId="5782"/>
    <cellStyle name="Normal 17 2 7 3 2" xfId="18413"/>
    <cellStyle name="Normal 17 2 7 3 2 2" xfId="53629"/>
    <cellStyle name="Normal 17 2 7 3 3" xfId="41032"/>
    <cellStyle name="Normal 17 2 7 3 4" xfId="31018"/>
    <cellStyle name="Normal 17 2 7 4" xfId="7241"/>
    <cellStyle name="Normal 17 2 7 4 2" xfId="19867"/>
    <cellStyle name="Normal 17 2 7 4 2 2" xfId="55083"/>
    <cellStyle name="Normal 17 2 7 4 3" xfId="42486"/>
    <cellStyle name="Normal 17 2 7 4 4" xfId="32472"/>
    <cellStyle name="Normal 17 2 7 5" xfId="9022"/>
    <cellStyle name="Normal 17 2 7 5 2" xfId="21643"/>
    <cellStyle name="Normal 17 2 7 5 2 2" xfId="56859"/>
    <cellStyle name="Normal 17 2 7 5 3" xfId="44262"/>
    <cellStyle name="Normal 17 2 7 5 4" xfId="34248"/>
    <cellStyle name="Normal 17 2 7 6" xfId="10816"/>
    <cellStyle name="Normal 17 2 7 6 2" xfId="23419"/>
    <cellStyle name="Normal 17 2 7 6 2 2" xfId="58635"/>
    <cellStyle name="Normal 17 2 7 6 3" xfId="46038"/>
    <cellStyle name="Normal 17 2 7 6 4" xfId="36024"/>
    <cellStyle name="Normal 17 2 7 7" xfId="15183"/>
    <cellStyle name="Normal 17 2 7 7 2" xfId="50399"/>
    <cellStyle name="Normal 17 2 7 7 3" xfId="27788"/>
    <cellStyle name="Normal 17 2 7 8" xfId="13405"/>
    <cellStyle name="Normal 17 2 7 8 2" xfId="48623"/>
    <cellStyle name="Normal 17 2 7 9" xfId="37802"/>
    <cellStyle name="Normal 17 2 8" xfId="3649"/>
    <cellStyle name="Normal 17 2 8 2" xfId="8373"/>
    <cellStyle name="Normal 17 2 8 2 2" xfId="20999"/>
    <cellStyle name="Normal 17 2 8 2 2 2" xfId="56215"/>
    <cellStyle name="Normal 17 2 8 2 3" xfId="43618"/>
    <cellStyle name="Normal 17 2 8 2 4" xfId="33604"/>
    <cellStyle name="Normal 17 2 8 3" xfId="10154"/>
    <cellStyle name="Normal 17 2 8 3 2" xfId="22775"/>
    <cellStyle name="Normal 17 2 8 3 2 2" xfId="57991"/>
    <cellStyle name="Normal 17 2 8 3 3" xfId="45394"/>
    <cellStyle name="Normal 17 2 8 3 4" xfId="35380"/>
    <cellStyle name="Normal 17 2 8 4" xfId="11950"/>
    <cellStyle name="Normal 17 2 8 4 2" xfId="24551"/>
    <cellStyle name="Normal 17 2 8 4 2 2" xfId="59767"/>
    <cellStyle name="Normal 17 2 8 4 3" xfId="47170"/>
    <cellStyle name="Normal 17 2 8 4 4" xfId="37156"/>
    <cellStyle name="Normal 17 2 8 5" xfId="16315"/>
    <cellStyle name="Normal 17 2 8 5 2" xfId="51531"/>
    <cellStyle name="Normal 17 2 8 5 3" xfId="28920"/>
    <cellStyle name="Normal 17 2 8 6" xfId="14537"/>
    <cellStyle name="Normal 17 2 8 6 2" xfId="49755"/>
    <cellStyle name="Normal 17 2 8 7" xfId="38934"/>
    <cellStyle name="Normal 17 2 8 8" xfId="27144"/>
    <cellStyle name="Normal 17 2 9" xfId="3979"/>
    <cellStyle name="Normal 17 2 9 2" xfId="16637"/>
    <cellStyle name="Normal 17 2 9 2 2" xfId="51853"/>
    <cellStyle name="Normal 17 2 9 2 3" xfId="29242"/>
    <cellStyle name="Normal 17 2 9 3" xfId="13083"/>
    <cellStyle name="Normal 17 2 9 3 2" xfId="48301"/>
    <cellStyle name="Normal 17 2 9 4" xfId="39256"/>
    <cellStyle name="Normal 17 2 9 5" xfId="25690"/>
    <cellStyle name="Normal 17 2_District Target Attainment" xfId="1115"/>
    <cellStyle name="Normal 17 3" xfId="1279"/>
    <cellStyle name="Normal 17 3 10" xfId="6961"/>
    <cellStyle name="Normal 17 3 10 2" xfId="19588"/>
    <cellStyle name="Normal 17 3 10 2 2" xfId="54804"/>
    <cellStyle name="Normal 17 3 10 3" xfId="42207"/>
    <cellStyle name="Normal 17 3 10 4" xfId="32193"/>
    <cellStyle name="Normal 17 3 11" xfId="8742"/>
    <cellStyle name="Normal 17 3 11 2" xfId="21364"/>
    <cellStyle name="Normal 17 3 11 2 2" xfId="56580"/>
    <cellStyle name="Normal 17 3 11 3" xfId="43983"/>
    <cellStyle name="Normal 17 3 11 4" xfId="33969"/>
    <cellStyle name="Normal 17 3 12" xfId="10560"/>
    <cellStyle name="Normal 17 3 12 2" xfId="23171"/>
    <cellStyle name="Normal 17 3 12 2 2" xfId="58387"/>
    <cellStyle name="Normal 17 3 12 3" xfId="45790"/>
    <cellStyle name="Normal 17 3 12 4" xfId="35776"/>
    <cellStyle name="Normal 17 3 13" xfId="14903"/>
    <cellStyle name="Normal 17 3 13 2" xfId="50120"/>
    <cellStyle name="Normal 17 3 13 3" xfId="27509"/>
    <cellStyle name="Normal 17 3 14" xfId="12317"/>
    <cellStyle name="Normal 17 3 14 2" xfId="47535"/>
    <cellStyle name="Normal 17 3 15" xfId="37522"/>
    <cellStyle name="Normal 17 3 16" xfId="24924"/>
    <cellStyle name="Normal 17 3 17" xfId="60137"/>
    <cellStyle name="Normal 17 3 2" xfId="2347"/>
    <cellStyle name="Normal 17 3 2 10" xfId="10561"/>
    <cellStyle name="Normal 17 3 2 10 2" xfId="23172"/>
    <cellStyle name="Normal 17 3 2 10 2 2" xfId="58388"/>
    <cellStyle name="Normal 17 3 2 10 3" xfId="45791"/>
    <cellStyle name="Normal 17 3 2 10 4" xfId="35777"/>
    <cellStyle name="Normal 17 3 2 11" xfId="15058"/>
    <cellStyle name="Normal 17 3 2 11 2" xfId="50274"/>
    <cellStyle name="Normal 17 3 2 11 3" xfId="27663"/>
    <cellStyle name="Normal 17 3 2 12" xfId="12471"/>
    <cellStyle name="Normal 17 3 2 12 2" xfId="47689"/>
    <cellStyle name="Normal 17 3 2 13" xfId="37677"/>
    <cellStyle name="Normal 17 3 2 14" xfId="25078"/>
    <cellStyle name="Normal 17 3 2 15" xfId="60291"/>
    <cellStyle name="Normal 17 3 2 2" xfId="3193"/>
    <cellStyle name="Normal 17 3 2 2 10" xfId="25562"/>
    <cellStyle name="Normal 17 3 2 2 11" xfId="61097"/>
    <cellStyle name="Normal 17 3 2 2 2" xfId="4993"/>
    <cellStyle name="Normal 17 3 2 2 2 2" xfId="17640"/>
    <cellStyle name="Normal 17 3 2 2 2 2 2" xfId="52856"/>
    <cellStyle name="Normal 17 3 2 2 2 2 3" xfId="30245"/>
    <cellStyle name="Normal 17 3 2 2 2 3" xfId="14086"/>
    <cellStyle name="Normal 17 3 2 2 2 3 2" xfId="49304"/>
    <cellStyle name="Normal 17 3 2 2 2 4" xfId="40259"/>
    <cellStyle name="Normal 17 3 2 2 2 5" xfId="26693"/>
    <cellStyle name="Normal 17 3 2 2 3" xfId="6463"/>
    <cellStyle name="Normal 17 3 2 2 3 2" xfId="19094"/>
    <cellStyle name="Normal 17 3 2 2 3 2 2" xfId="54310"/>
    <cellStyle name="Normal 17 3 2 2 3 3" xfId="41713"/>
    <cellStyle name="Normal 17 3 2 2 3 4" xfId="31699"/>
    <cellStyle name="Normal 17 3 2 2 4" xfId="7922"/>
    <cellStyle name="Normal 17 3 2 2 4 2" xfId="20548"/>
    <cellStyle name="Normal 17 3 2 2 4 2 2" xfId="55764"/>
    <cellStyle name="Normal 17 3 2 2 4 3" xfId="43167"/>
    <cellStyle name="Normal 17 3 2 2 4 4" xfId="33153"/>
    <cellStyle name="Normal 17 3 2 2 5" xfId="9703"/>
    <cellStyle name="Normal 17 3 2 2 5 2" xfId="22324"/>
    <cellStyle name="Normal 17 3 2 2 5 2 2" xfId="57540"/>
    <cellStyle name="Normal 17 3 2 2 5 3" xfId="44943"/>
    <cellStyle name="Normal 17 3 2 2 5 4" xfId="34929"/>
    <cellStyle name="Normal 17 3 2 2 6" xfId="11497"/>
    <cellStyle name="Normal 17 3 2 2 6 2" xfId="24100"/>
    <cellStyle name="Normal 17 3 2 2 6 2 2" xfId="59316"/>
    <cellStyle name="Normal 17 3 2 2 6 3" xfId="46719"/>
    <cellStyle name="Normal 17 3 2 2 6 4" xfId="36705"/>
    <cellStyle name="Normal 17 3 2 2 7" xfId="15864"/>
    <cellStyle name="Normal 17 3 2 2 7 2" xfId="51080"/>
    <cellStyle name="Normal 17 3 2 2 7 3" xfId="28469"/>
    <cellStyle name="Normal 17 3 2 2 8" xfId="12955"/>
    <cellStyle name="Normal 17 3 2 2 8 2" xfId="48173"/>
    <cellStyle name="Normal 17 3 2 2 9" xfId="38483"/>
    <cellStyle name="Normal 17 3 2 3" xfId="3522"/>
    <cellStyle name="Normal 17 3 2 3 10" xfId="27018"/>
    <cellStyle name="Normal 17 3 2 3 11" xfId="61422"/>
    <cellStyle name="Normal 17 3 2 3 2" xfId="5318"/>
    <cellStyle name="Normal 17 3 2 3 2 2" xfId="17965"/>
    <cellStyle name="Normal 17 3 2 3 2 2 2" xfId="53181"/>
    <cellStyle name="Normal 17 3 2 3 2 3" xfId="40584"/>
    <cellStyle name="Normal 17 3 2 3 2 4" xfId="30570"/>
    <cellStyle name="Normal 17 3 2 3 3" xfId="6788"/>
    <cellStyle name="Normal 17 3 2 3 3 2" xfId="19419"/>
    <cellStyle name="Normal 17 3 2 3 3 2 2" xfId="54635"/>
    <cellStyle name="Normal 17 3 2 3 3 3" xfId="42038"/>
    <cellStyle name="Normal 17 3 2 3 3 4" xfId="32024"/>
    <cellStyle name="Normal 17 3 2 3 4" xfId="8247"/>
    <cellStyle name="Normal 17 3 2 3 4 2" xfId="20873"/>
    <cellStyle name="Normal 17 3 2 3 4 2 2" xfId="56089"/>
    <cellStyle name="Normal 17 3 2 3 4 3" xfId="43492"/>
    <cellStyle name="Normal 17 3 2 3 4 4" xfId="33478"/>
    <cellStyle name="Normal 17 3 2 3 5" xfId="10028"/>
    <cellStyle name="Normal 17 3 2 3 5 2" xfId="22649"/>
    <cellStyle name="Normal 17 3 2 3 5 2 2" xfId="57865"/>
    <cellStyle name="Normal 17 3 2 3 5 3" xfId="45268"/>
    <cellStyle name="Normal 17 3 2 3 5 4" xfId="35254"/>
    <cellStyle name="Normal 17 3 2 3 6" xfId="11822"/>
    <cellStyle name="Normal 17 3 2 3 6 2" xfId="24425"/>
    <cellStyle name="Normal 17 3 2 3 6 2 2" xfId="59641"/>
    <cellStyle name="Normal 17 3 2 3 6 3" xfId="47044"/>
    <cellStyle name="Normal 17 3 2 3 6 4" xfId="37030"/>
    <cellStyle name="Normal 17 3 2 3 7" xfId="16189"/>
    <cellStyle name="Normal 17 3 2 3 7 2" xfId="51405"/>
    <cellStyle name="Normal 17 3 2 3 7 3" xfId="28794"/>
    <cellStyle name="Normal 17 3 2 3 8" xfId="14411"/>
    <cellStyle name="Normal 17 3 2 3 8 2" xfId="49629"/>
    <cellStyle name="Normal 17 3 2 3 9" xfId="38808"/>
    <cellStyle name="Normal 17 3 2 4" xfId="2683"/>
    <cellStyle name="Normal 17 3 2 4 10" xfId="26209"/>
    <cellStyle name="Normal 17 3 2 4 11" xfId="60613"/>
    <cellStyle name="Normal 17 3 2 4 2" xfId="4509"/>
    <cellStyle name="Normal 17 3 2 4 2 2" xfId="17156"/>
    <cellStyle name="Normal 17 3 2 4 2 2 2" xfId="52372"/>
    <cellStyle name="Normal 17 3 2 4 2 3" xfId="39775"/>
    <cellStyle name="Normal 17 3 2 4 2 4" xfId="29761"/>
    <cellStyle name="Normal 17 3 2 4 3" xfId="5979"/>
    <cellStyle name="Normal 17 3 2 4 3 2" xfId="18610"/>
    <cellStyle name="Normal 17 3 2 4 3 2 2" xfId="53826"/>
    <cellStyle name="Normal 17 3 2 4 3 3" xfId="41229"/>
    <cellStyle name="Normal 17 3 2 4 3 4" xfId="31215"/>
    <cellStyle name="Normal 17 3 2 4 4" xfId="7438"/>
    <cellStyle name="Normal 17 3 2 4 4 2" xfId="20064"/>
    <cellStyle name="Normal 17 3 2 4 4 2 2" xfId="55280"/>
    <cellStyle name="Normal 17 3 2 4 4 3" xfId="42683"/>
    <cellStyle name="Normal 17 3 2 4 4 4" xfId="32669"/>
    <cellStyle name="Normal 17 3 2 4 5" xfId="9219"/>
    <cellStyle name="Normal 17 3 2 4 5 2" xfId="21840"/>
    <cellStyle name="Normal 17 3 2 4 5 2 2" xfId="57056"/>
    <cellStyle name="Normal 17 3 2 4 5 3" xfId="44459"/>
    <cellStyle name="Normal 17 3 2 4 5 4" xfId="34445"/>
    <cellStyle name="Normal 17 3 2 4 6" xfId="11013"/>
    <cellStyle name="Normal 17 3 2 4 6 2" xfId="23616"/>
    <cellStyle name="Normal 17 3 2 4 6 2 2" xfId="58832"/>
    <cellStyle name="Normal 17 3 2 4 6 3" xfId="46235"/>
    <cellStyle name="Normal 17 3 2 4 6 4" xfId="36221"/>
    <cellStyle name="Normal 17 3 2 4 7" xfId="15380"/>
    <cellStyle name="Normal 17 3 2 4 7 2" xfId="50596"/>
    <cellStyle name="Normal 17 3 2 4 7 3" xfId="27985"/>
    <cellStyle name="Normal 17 3 2 4 8" xfId="13602"/>
    <cellStyle name="Normal 17 3 2 4 8 2" xfId="48820"/>
    <cellStyle name="Normal 17 3 2 4 9" xfId="37999"/>
    <cellStyle name="Normal 17 3 2 5" xfId="3847"/>
    <cellStyle name="Normal 17 3 2 5 2" xfId="8570"/>
    <cellStyle name="Normal 17 3 2 5 2 2" xfId="21196"/>
    <cellStyle name="Normal 17 3 2 5 2 2 2" xfId="56412"/>
    <cellStyle name="Normal 17 3 2 5 2 3" xfId="43815"/>
    <cellStyle name="Normal 17 3 2 5 2 4" xfId="33801"/>
    <cellStyle name="Normal 17 3 2 5 3" xfId="10351"/>
    <cellStyle name="Normal 17 3 2 5 3 2" xfId="22972"/>
    <cellStyle name="Normal 17 3 2 5 3 2 2" xfId="58188"/>
    <cellStyle name="Normal 17 3 2 5 3 3" xfId="45591"/>
    <cellStyle name="Normal 17 3 2 5 3 4" xfId="35577"/>
    <cellStyle name="Normal 17 3 2 5 4" xfId="12147"/>
    <cellStyle name="Normal 17 3 2 5 4 2" xfId="24748"/>
    <cellStyle name="Normal 17 3 2 5 4 2 2" xfId="59964"/>
    <cellStyle name="Normal 17 3 2 5 4 3" xfId="47367"/>
    <cellStyle name="Normal 17 3 2 5 4 4" xfId="37353"/>
    <cellStyle name="Normal 17 3 2 5 5" xfId="16512"/>
    <cellStyle name="Normal 17 3 2 5 5 2" xfId="51728"/>
    <cellStyle name="Normal 17 3 2 5 5 3" xfId="29117"/>
    <cellStyle name="Normal 17 3 2 5 6" xfId="14734"/>
    <cellStyle name="Normal 17 3 2 5 6 2" xfId="49952"/>
    <cellStyle name="Normal 17 3 2 5 7" xfId="39131"/>
    <cellStyle name="Normal 17 3 2 5 8" xfId="27341"/>
    <cellStyle name="Normal 17 3 2 6" xfId="4187"/>
    <cellStyle name="Normal 17 3 2 6 2" xfId="16834"/>
    <cellStyle name="Normal 17 3 2 6 2 2" xfId="52050"/>
    <cellStyle name="Normal 17 3 2 6 2 3" xfId="29439"/>
    <cellStyle name="Normal 17 3 2 6 3" xfId="13280"/>
    <cellStyle name="Normal 17 3 2 6 3 2" xfId="48498"/>
    <cellStyle name="Normal 17 3 2 6 4" xfId="39453"/>
    <cellStyle name="Normal 17 3 2 6 5" xfId="25887"/>
    <cellStyle name="Normal 17 3 2 7" xfId="5657"/>
    <cellStyle name="Normal 17 3 2 7 2" xfId="18288"/>
    <cellStyle name="Normal 17 3 2 7 2 2" xfId="53504"/>
    <cellStyle name="Normal 17 3 2 7 3" xfId="40907"/>
    <cellStyle name="Normal 17 3 2 7 4" xfId="30893"/>
    <cellStyle name="Normal 17 3 2 8" xfId="7116"/>
    <cellStyle name="Normal 17 3 2 8 2" xfId="19742"/>
    <cellStyle name="Normal 17 3 2 8 2 2" xfId="54958"/>
    <cellStyle name="Normal 17 3 2 8 3" xfId="42361"/>
    <cellStyle name="Normal 17 3 2 8 4" xfId="32347"/>
    <cellStyle name="Normal 17 3 2 9" xfId="8897"/>
    <cellStyle name="Normal 17 3 2 9 2" xfId="21518"/>
    <cellStyle name="Normal 17 3 2 9 2 2" xfId="56734"/>
    <cellStyle name="Normal 17 3 2 9 3" xfId="44137"/>
    <cellStyle name="Normal 17 3 2 9 4" xfId="34123"/>
    <cellStyle name="Normal 17 3 3" xfId="3032"/>
    <cellStyle name="Normal 17 3 3 10" xfId="25405"/>
    <cellStyle name="Normal 17 3 3 11" xfId="60940"/>
    <cellStyle name="Normal 17 3 3 2" xfId="4836"/>
    <cellStyle name="Normal 17 3 3 2 2" xfId="17483"/>
    <cellStyle name="Normal 17 3 3 2 2 2" xfId="52699"/>
    <cellStyle name="Normal 17 3 3 2 2 3" xfId="30088"/>
    <cellStyle name="Normal 17 3 3 2 3" xfId="13929"/>
    <cellStyle name="Normal 17 3 3 2 3 2" xfId="49147"/>
    <cellStyle name="Normal 17 3 3 2 4" xfId="40102"/>
    <cellStyle name="Normal 17 3 3 2 5" xfId="26536"/>
    <cellStyle name="Normal 17 3 3 3" xfId="6306"/>
    <cellStyle name="Normal 17 3 3 3 2" xfId="18937"/>
    <cellStyle name="Normal 17 3 3 3 2 2" xfId="54153"/>
    <cellStyle name="Normal 17 3 3 3 3" xfId="41556"/>
    <cellStyle name="Normal 17 3 3 3 4" xfId="31542"/>
    <cellStyle name="Normal 17 3 3 4" xfId="7765"/>
    <cellStyle name="Normal 17 3 3 4 2" xfId="20391"/>
    <cellStyle name="Normal 17 3 3 4 2 2" xfId="55607"/>
    <cellStyle name="Normal 17 3 3 4 3" xfId="43010"/>
    <cellStyle name="Normal 17 3 3 4 4" xfId="32996"/>
    <cellStyle name="Normal 17 3 3 5" xfId="9546"/>
    <cellStyle name="Normal 17 3 3 5 2" xfId="22167"/>
    <cellStyle name="Normal 17 3 3 5 2 2" xfId="57383"/>
    <cellStyle name="Normal 17 3 3 5 3" xfId="44786"/>
    <cellStyle name="Normal 17 3 3 5 4" xfId="34772"/>
    <cellStyle name="Normal 17 3 3 6" xfId="11340"/>
    <cellStyle name="Normal 17 3 3 6 2" xfId="23943"/>
    <cellStyle name="Normal 17 3 3 6 2 2" xfId="59159"/>
    <cellStyle name="Normal 17 3 3 6 3" xfId="46562"/>
    <cellStyle name="Normal 17 3 3 6 4" xfId="36548"/>
    <cellStyle name="Normal 17 3 3 7" xfId="15707"/>
    <cellStyle name="Normal 17 3 3 7 2" xfId="50923"/>
    <cellStyle name="Normal 17 3 3 7 3" xfId="28312"/>
    <cellStyle name="Normal 17 3 3 8" xfId="12798"/>
    <cellStyle name="Normal 17 3 3 8 2" xfId="48016"/>
    <cellStyle name="Normal 17 3 3 9" xfId="38326"/>
    <cellStyle name="Normal 17 3 4" xfId="2859"/>
    <cellStyle name="Normal 17 3 4 10" xfId="25246"/>
    <cellStyle name="Normal 17 3 4 11" xfId="60781"/>
    <cellStyle name="Normal 17 3 4 2" xfId="4677"/>
    <cellStyle name="Normal 17 3 4 2 2" xfId="17324"/>
    <cellStyle name="Normal 17 3 4 2 2 2" xfId="52540"/>
    <cellStyle name="Normal 17 3 4 2 2 3" xfId="29929"/>
    <cellStyle name="Normal 17 3 4 2 3" xfId="13770"/>
    <cellStyle name="Normal 17 3 4 2 3 2" xfId="48988"/>
    <cellStyle name="Normal 17 3 4 2 4" xfId="39943"/>
    <cellStyle name="Normal 17 3 4 2 5" xfId="26377"/>
    <cellStyle name="Normal 17 3 4 3" xfId="6147"/>
    <cellStyle name="Normal 17 3 4 3 2" xfId="18778"/>
    <cellStyle name="Normal 17 3 4 3 2 2" xfId="53994"/>
    <cellStyle name="Normal 17 3 4 3 3" xfId="41397"/>
    <cellStyle name="Normal 17 3 4 3 4" xfId="31383"/>
    <cellStyle name="Normal 17 3 4 4" xfId="7606"/>
    <cellStyle name="Normal 17 3 4 4 2" xfId="20232"/>
    <cellStyle name="Normal 17 3 4 4 2 2" xfId="55448"/>
    <cellStyle name="Normal 17 3 4 4 3" xfId="42851"/>
    <cellStyle name="Normal 17 3 4 4 4" xfId="32837"/>
    <cellStyle name="Normal 17 3 4 5" xfId="9387"/>
    <cellStyle name="Normal 17 3 4 5 2" xfId="22008"/>
    <cellStyle name="Normal 17 3 4 5 2 2" xfId="57224"/>
    <cellStyle name="Normal 17 3 4 5 3" xfId="44627"/>
    <cellStyle name="Normal 17 3 4 5 4" xfId="34613"/>
    <cellStyle name="Normal 17 3 4 6" xfId="11181"/>
    <cellStyle name="Normal 17 3 4 6 2" xfId="23784"/>
    <cellStyle name="Normal 17 3 4 6 2 2" xfId="59000"/>
    <cellStyle name="Normal 17 3 4 6 3" xfId="46403"/>
    <cellStyle name="Normal 17 3 4 6 4" xfId="36389"/>
    <cellStyle name="Normal 17 3 4 7" xfId="15548"/>
    <cellStyle name="Normal 17 3 4 7 2" xfId="50764"/>
    <cellStyle name="Normal 17 3 4 7 3" xfId="28153"/>
    <cellStyle name="Normal 17 3 4 8" xfId="12639"/>
    <cellStyle name="Normal 17 3 4 8 2" xfId="47857"/>
    <cellStyle name="Normal 17 3 4 9" xfId="38167"/>
    <cellStyle name="Normal 17 3 5" xfId="3368"/>
    <cellStyle name="Normal 17 3 5 10" xfId="26864"/>
    <cellStyle name="Normal 17 3 5 11" xfId="61268"/>
    <cellStyle name="Normal 17 3 5 2" xfId="5164"/>
    <cellStyle name="Normal 17 3 5 2 2" xfId="17811"/>
    <cellStyle name="Normal 17 3 5 2 2 2" xfId="53027"/>
    <cellStyle name="Normal 17 3 5 2 3" xfId="40430"/>
    <cellStyle name="Normal 17 3 5 2 4" xfId="30416"/>
    <cellStyle name="Normal 17 3 5 3" xfId="6634"/>
    <cellStyle name="Normal 17 3 5 3 2" xfId="19265"/>
    <cellStyle name="Normal 17 3 5 3 2 2" xfId="54481"/>
    <cellStyle name="Normal 17 3 5 3 3" xfId="41884"/>
    <cellStyle name="Normal 17 3 5 3 4" xfId="31870"/>
    <cellStyle name="Normal 17 3 5 4" xfId="8093"/>
    <cellStyle name="Normal 17 3 5 4 2" xfId="20719"/>
    <cellStyle name="Normal 17 3 5 4 2 2" xfId="55935"/>
    <cellStyle name="Normal 17 3 5 4 3" xfId="43338"/>
    <cellStyle name="Normal 17 3 5 4 4" xfId="33324"/>
    <cellStyle name="Normal 17 3 5 5" xfId="9874"/>
    <cellStyle name="Normal 17 3 5 5 2" xfId="22495"/>
    <cellStyle name="Normal 17 3 5 5 2 2" xfId="57711"/>
    <cellStyle name="Normal 17 3 5 5 3" xfId="45114"/>
    <cellStyle name="Normal 17 3 5 5 4" xfId="35100"/>
    <cellStyle name="Normal 17 3 5 6" xfId="11668"/>
    <cellStyle name="Normal 17 3 5 6 2" xfId="24271"/>
    <cellStyle name="Normal 17 3 5 6 2 2" xfId="59487"/>
    <cellStyle name="Normal 17 3 5 6 3" xfId="46890"/>
    <cellStyle name="Normal 17 3 5 6 4" xfId="36876"/>
    <cellStyle name="Normal 17 3 5 7" xfId="16035"/>
    <cellStyle name="Normal 17 3 5 7 2" xfId="51251"/>
    <cellStyle name="Normal 17 3 5 7 3" xfId="28640"/>
    <cellStyle name="Normal 17 3 5 8" xfId="14257"/>
    <cellStyle name="Normal 17 3 5 8 2" xfId="49475"/>
    <cellStyle name="Normal 17 3 5 9" xfId="38654"/>
    <cellStyle name="Normal 17 3 6" xfId="2528"/>
    <cellStyle name="Normal 17 3 6 10" xfId="26055"/>
    <cellStyle name="Normal 17 3 6 11" xfId="60459"/>
    <cellStyle name="Normal 17 3 6 2" xfId="4355"/>
    <cellStyle name="Normal 17 3 6 2 2" xfId="17002"/>
    <cellStyle name="Normal 17 3 6 2 2 2" xfId="52218"/>
    <cellStyle name="Normal 17 3 6 2 3" xfId="39621"/>
    <cellStyle name="Normal 17 3 6 2 4" xfId="29607"/>
    <cellStyle name="Normal 17 3 6 3" xfId="5825"/>
    <cellStyle name="Normal 17 3 6 3 2" xfId="18456"/>
    <cellStyle name="Normal 17 3 6 3 2 2" xfId="53672"/>
    <cellStyle name="Normal 17 3 6 3 3" xfId="41075"/>
    <cellStyle name="Normal 17 3 6 3 4" xfId="31061"/>
    <cellStyle name="Normal 17 3 6 4" xfId="7284"/>
    <cellStyle name="Normal 17 3 6 4 2" xfId="19910"/>
    <cellStyle name="Normal 17 3 6 4 2 2" xfId="55126"/>
    <cellStyle name="Normal 17 3 6 4 3" xfId="42529"/>
    <cellStyle name="Normal 17 3 6 4 4" xfId="32515"/>
    <cellStyle name="Normal 17 3 6 5" xfId="9065"/>
    <cellStyle name="Normal 17 3 6 5 2" xfId="21686"/>
    <cellStyle name="Normal 17 3 6 5 2 2" xfId="56902"/>
    <cellStyle name="Normal 17 3 6 5 3" xfId="44305"/>
    <cellStyle name="Normal 17 3 6 5 4" xfId="34291"/>
    <cellStyle name="Normal 17 3 6 6" xfId="10859"/>
    <cellStyle name="Normal 17 3 6 6 2" xfId="23462"/>
    <cellStyle name="Normal 17 3 6 6 2 2" xfId="58678"/>
    <cellStyle name="Normal 17 3 6 6 3" xfId="46081"/>
    <cellStyle name="Normal 17 3 6 6 4" xfId="36067"/>
    <cellStyle name="Normal 17 3 6 7" xfId="15226"/>
    <cellStyle name="Normal 17 3 6 7 2" xfId="50442"/>
    <cellStyle name="Normal 17 3 6 7 3" xfId="27831"/>
    <cellStyle name="Normal 17 3 6 8" xfId="13448"/>
    <cellStyle name="Normal 17 3 6 8 2" xfId="48666"/>
    <cellStyle name="Normal 17 3 6 9" xfId="37845"/>
    <cellStyle name="Normal 17 3 7" xfId="3692"/>
    <cellStyle name="Normal 17 3 7 2" xfId="8416"/>
    <cellStyle name="Normal 17 3 7 2 2" xfId="21042"/>
    <cellStyle name="Normal 17 3 7 2 2 2" xfId="56258"/>
    <cellStyle name="Normal 17 3 7 2 3" xfId="43661"/>
    <cellStyle name="Normal 17 3 7 2 4" xfId="33647"/>
    <cellStyle name="Normal 17 3 7 3" xfId="10197"/>
    <cellStyle name="Normal 17 3 7 3 2" xfId="22818"/>
    <cellStyle name="Normal 17 3 7 3 2 2" xfId="58034"/>
    <cellStyle name="Normal 17 3 7 3 3" xfId="45437"/>
    <cellStyle name="Normal 17 3 7 3 4" xfId="35423"/>
    <cellStyle name="Normal 17 3 7 4" xfId="11993"/>
    <cellStyle name="Normal 17 3 7 4 2" xfId="24594"/>
    <cellStyle name="Normal 17 3 7 4 2 2" xfId="59810"/>
    <cellStyle name="Normal 17 3 7 4 3" xfId="47213"/>
    <cellStyle name="Normal 17 3 7 4 4" xfId="37199"/>
    <cellStyle name="Normal 17 3 7 5" xfId="16358"/>
    <cellStyle name="Normal 17 3 7 5 2" xfId="51574"/>
    <cellStyle name="Normal 17 3 7 5 3" xfId="28963"/>
    <cellStyle name="Normal 17 3 7 6" xfId="14580"/>
    <cellStyle name="Normal 17 3 7 6 2" xfId="49798"/>
    <cellStyle name="Normal 17 3 7 7" xfId="38977"/>
    <cellStyle name="Normal 17 3 7 8" xfId="27187"/>
    <cellStyle name="Normal 17 3 8" xfId="4028"/>
    <cellStyle name="Normal 17 3 8 2" xfId="16680"/>
    <cellStyle name="Normal 17 3 8 2 2" xfId="51896"/>
    <cellStyle name="Normal 17 3 8 2 3" xfId="29285"/>
    <cellStyle name="Normal 17 3 8 3" xfId="13126"/>
    <cellStyle name="Normal 17 3 8 3 2" xfId="48344"/>
    <cellStyle name="Normal 17 3 8 4" xfId="39299"/>
    <cellStyle name="Normal 17 3 8 5" xfId="25733"/>
    <cellStyle name="Normal 17 3 9" xfId="5503"/>
    <cellStyle name="Normal 17 3 9 2" xfId="18134"/>
    <cellStyle name="Normal 17 3 9 2 2" xfId="53350"/>
    <cellStyle name="Normal 17 3 9 3" xfId="40753"/>
    <cellStyle name="Normal 17 3 9 4" xfId="30739"/>
    <cellStyle name="Normal 17 4" xfId="2265"/>
    <cellStyle name="Normal 17 4 10" xfId="10562"/>
    <cellStyle name="Normal 17 4 10 2" xfId="23173"/>
    <cellStyle name="Normal 17 4 10 2 2" xfId="58389"/>
    <cellStyle name="Normal 17 4 10 3" xfId="45792"/>
    <cellStyle name="Normal 17 4 10 4" xfId="35778"/>
    <cellStyle name="Normal 17 4 11" xfId="14984"/>
    <cellStyle name="Normal 17 4 11 2" xfId="50200"/>
    <cellStyle name="Normal 17 4 11 3" xfId="27589"/>
    <cellStyle name="Normal 17 4 12" xfId="12397"/>
    <cellStyle name="Normal 17 4 12 2" xfId="47615"/>
    <cellStyle name="Normal 17 4 13" xfId="37603"/>
    <cellStyle name="Normal 17 4 14" xfId="25004"/>
    <cellStyle name="Normal 17 4 15" xfId="60217"/>
    <cellStyle name="Normal 17 4 2" xfId="3119"/>
    <cellStyle name="Normal 17 4 2 10" xfId="25488"/>
    <cellStyle name="Normal 17 4 2 11" xfId="61023"/>
    <cellStyle name="Normal 17 4 2 2" xfId="4919"/>
    <cellStyle name="Normal 17 4 2 2 2" xfId="17566"/>
    <cellStyle name="Normal 17 4 2 2 2 2" xfId="52782"/>
    <cellStyle name="Normal 17 4 2 2 2 3" xfId="30171"/>
    <cellStyle name="Normal 17 4 2 2 3" xfId="14012"/>
    <cellStyle name="Normal 17 4 2 2 3 2" xfId="49230"/>
    <cellStyle name="Normal 17 4 2 2 4" xfId="40185"/>
    <cellStyle name="Normal 17 4 2 2 5" xfId="26619"/>
    <cellStyle name="Normal 17 4 2 3" xfId="6389"/>
    <cellStyle name="Normal 17 4 2 3 2" xfId="19020"/>
    <cellStyle name="Normal 17 4 2 3 2 2" xfId="54236"/>
    <cellStyle name="Normal 17 4 2 3 3" xfId="41639"/>
    <cellStyle name="Normal 17 4 2 3 4" xfId="31625"/>
    <cellStyle name="Normal 17 4 2 4" xfId="7848"/>
    <cellStyle name="Normal 17 4 2 4 2" xfId="20474"/>
    <cellStyle name="Normal 17 4 2 4 2 2" xfId="55690"/>
    <cellStyle name="Normal 17 4 2 4 3" xfId="43093"/>
    <cellStyle name="Normal 17 4 2 4 4" xfId="33079"/>
    <cellStyle name="Normal 17 4 2 5" xfId="9629"/>
    <cellStyle name="Normal 17 4 2 5 2" xfId="22250"/>
    <cellStyle name="Normal 17 4 2 5 2 2" xfId="57466"/>
    <cellStyle name="Normal 17 4 2 5 3" xfId="44869"/>
    <cellStyle name="Normal 17 4 2 5 4" xfId="34855"/>
    <cellStyle name="Normal 17 4 2 6" xfId="11423"/>
    <cellStyle name="Normal 17 4 2 6 2" xfId="24026"/>
    <cellStyle name="Normal 17 4 2 6 2 2" xfId="59242"/>
    <cellStyle name="Normal 17 4 2 6 3" xfId="46645"/>
    <cellStyle name="Normal 17 4 2 6 4" xfId="36631"/>
    <cellStyle name="Normal 17 4 2 7" xfId="15790"/>
    <cellStyle name="Normal 17 4 2 7 2" xfId="51006"/>
    <cellStyle name="Normal 17 4 2 7 3" xfId="28395"/>
    <cellStyle name="Normal 17 4 2 8" xfId="12881"/>
    <cellStyle name="Normal 17 4 2 8 2" xfId="48099"/>
    <cellStyle name="Normal 17 4 2 9" xfId="38409"/>
    <cellStyle name="Normal 17 4 3" xfId="3448"/>
    <cellStyle name="Normal 17 4 3 10" xfId="26944"/>
    <cellStyle name="Normal 17 4 3 11" xfId="61348"/>
    <cellStyle name="Normal 17 4 3 2" xfId="5244"/>
    <cellStyle name="Normal 17 4 3 2 2" xfId="17891"/>
    <cellStyle name="Normal 17 4 3 2 2 2" xfId="53107"/>
    <cellStyle name="Normal 17 4 3 2 3" xfId="40510"/>
    <cellStyle name="Normal 17 4 3 2 4" xfId="30496"/>
    <cellStyle name="Normal 17 4 3 3" xfId="6714"/>
    <cellStyle name="Normal 17 4 3 3 2" xfId="19345"/>
    <cellStyle name="Normal 17 4 3 3 2 2" xfId="54561"/>
    <cellStyle name="Normal 17 4 3 3 3" xfId="41964"/>
    <cellStyle name="Normal 17 4 3 3 4" xfId="31950"/>
    <cellStyle name="Normal 17 4 3 4" xfId="8173"/>
    <cellStyle name="Normal 17 4 3 4 2" xfId="20799"/>
    <cellStyle name="Normal 17 4 3 4 2 2" xfId="56015"/>
    <cellStyle name="Normal 17 4 3 4 3" xfId="43418"/>
    <cellStyle name="Normal 17 4 3 4 4" xfId="33404"/>
    <cellStyle name="Normal 17 4 3 5" xfId="9954"/>
    <cellStyle name="Normal 17 4 3 5 2" xfId="22575"/>
    <cellStyle name="Normal 17 4 3 5 2 2" xfId="57791"/>
    <cellStyle name="Normal 17 4 3 5 3" xfId="45194"/>
    <cellStyle name="Normal 17 4 3 5 4" xfId="35180"/>
    <cellStyle name="Normal 17 4 3 6" xfId="11748"/>
    <cellStyle name="Normal 17 4 3 6 2" xfId="24351"/>
    <cellStyle name="Normal 17 4 3 6 2 2" xfId="59567"/>
    <cellStyle name="Normal 17 4 3 6 3" xfId="46970"/>
    <cellStyle name="Normal 17 4 3 6 4" xfId="36956"/>
    <cellStyle name="Normal 17 4 3 7" xfId="16115"/>
    <cellStyle name="Normal 17 4 3 7 2" xfId="51331"/>
    <cellStyle name="Normal 17 4 3 7 3" xfId="28720"/>
    <cellStyle name="Normal 17 4 3 8" xfId="14337"/>
    <cellStyle name="Normal 17 4 3 8 2" xfId="49555"/>
    <cellStyle name="Normal 17 4 3 9" xfId="38734"/>
    <cellStyle name="Normal 17 4 4" xfId="2609"/>
    <cellStyle name="Normal 17 4 4 10" xfId="26135"/>
    <cellStyle name="Normal 17 4 4 11" xfId="60539"/>
    <cellStyle name="Normal 17 4 4 2" xfId="4435"/>
    <cellStyle name="Normal 17 4 4 2 2" xfId="17082"/>
    <cellStyle name="Normal 17 4 4 2 2 2" xfId="52298"/>
    <cellStyle name="Normal 17 4 4 2 3" xfId="39701"/>
    <cellStyle name="Normal 17 4 4 2 4" xfId="29687"/>
    <cellStyle name="Normal 17 4 4 3" xfId="5905"/>
    <cellStyle name="Normal 17 4 4 3 2" xfId="18536"/>
    <cellStyle name="Normal 17 4 4 3 2 2" xfId="53752"/>
    <cellStyle name="Normal 17 4 4 3 3" xfId="41155"/>
    <cellStyle name="Normal 17 4 4 3 4" xfId="31141"/>
    <cellStyle name="Normal 17 4 4 4" xfId="7364"/>
    <cellStyle name="Normal 17 4 4 4 2" xfId="19990"/>
    <cellStyle name="Normal 17 4 4 4 2 2" xfId="55206"/>
    <cellStyle name="Normal 17 4 4 4 3" xfId="42609"/>
    <cellStyle name="Normal 17 4 4 4 4" xfId="32595"/>
    <cellStyle name="Normal 17 4 4 5" xfId="9145"/>
    <cellStyle name="Normal 17 4 4 5 2" xfId="21766"/>
    <cellStyle name="Normal 17 4 4 5 2 2" xfId="56982"/>
    <cellStyle name="Normal 17 4 4 5 3" xfId="44385"/>
    <cellStyle name="Normal 17 4 4 5 4" xfId="34371"/>
    <cellStyle name="Normal 17 4 4 6" xfId="10939"/>
    <cellStyle name="Normal 17 4 4 6 2" xfId="23542"/>
    <cellStyle name="Normal 17 4 4 6 2 2" xfId="58758"/>
    <cellStyle name="Normal 17 4 4 6 3" xfId="46161"/>
    <cellStyle name="Normal 17 4 4 6 4" xfId="36147"/>
    <cellStyle name="Normal 17 4 4 7" xfId="15306"/>
    <cellStyle name="Normal 17 4 4 7 2" xfId="50522"/>
    <cellStyle name="Normal 17 4 4 7 3" xfId="27911"/>
    <cellStyle name="Normal 17 4 4 8" xfId="13528"/>
    <cellStyle name="Normal 17 4 4 8 2" xfId="48746"/>
    <cellStyle name="Normal 17 4 4 9" xfId="37925"/>
    <cellStyle name="Normal 17 4 5" xfId="3773"/>
    <cellStyle name="Normal 17 4 5 2" xfId="8496"/>
    <cellStyle name="Normal 17 4 5 2 2" xfId="21122"/>
    <cellStyle name="Normal 17 4 5 2 2 2" xfId="56338"/>
    <cellStyle name="Normal 17 4 5 2 3" xfId="43741"/>
    <cellStyle name="Normal 17 4 5 2 4" xfId="33727"/>
    <cellStyle name="Normal 17 4 5 3" xfId="10277"/>
    <cellStyle name="Normal 17 4 5 3 2" xfId="22898"/>
    <cellStyle name="Normal 17 4 5 3 2 2" xfId="58114"/>
    <cellStyle name="Normal 17 4 5 3 3" xfId="45517"/>
    <cellStyle name="Normal 17 4 5 3 4" xfId="35503"/>
    <cellStyle name="Normal 17 4 5 4" xfId="12073"/>
    <cellStyle name="Normal 17 4 5 4 2" xfId="24674"/>
    <cellStyle name="Normal 17 4 5 4 2 2" xfId="59890"/>
    <cellStyle name="Normal 17 4 5 4 3" xfId="47293"/>
    <cellStyle name="Normal 17 4 5 4 4" xfId="37279"/>
    <cellStyle name="Normal 17 4 5 5" xfId="16438"/>
    <cellStyle name="Normal 17 4 5 5 2" xfId="51654"/>
    <cellStyle name="Normal 17 4 5 5 3" xfId="29043"/>
    <cellStyle name="Normal 17 4 5 6" xfId="14660"/>
    <cellStyle name="Normal 17 4 5 6 2" xfId="49878"/>
    <cellStyle name="Normal 17 4 5 7" xfId="39057"/>
    <cellStyle name="Normal 17 4 5 8" xfId="27267"/>
    <cellStyle name="Normal 17 4 6" xfId="4113"/>
    <cellStyle name="Normal 17 4 6 2" xfId="16760"/>
    <cellStyle name="Normal 17 4 6 2 2" xfId="51976"/>
    <cellStyle name="Normal 17 4 6 2 3" xfId="29365"/>
    <cellStyle name="Normal 17 4 6 3" xfId="13206"/>
    <cellStyle name="Normal 17 4 6 3 2" xfId="48424"/>
    <cellStyle name="Normal 17 4 6 4" xfId="39379"/>
    <cellStyle name="Normal 17 4 6 5" xfId="25813"/>
    <cellStyle name="Normal 17 4 7" xfId="5583"/>
    <cellStyle name="Normal 17 4 7 2" xfId="18214"/>
    <cellStyle name="Normal 17 4 7 2 2" xfId="53430"/>
    <cellStyle name="Normal 17 4 7 3" xfId="40833"/>
    <cellStyle name="Normal 17 4 7 4" xfId="30819"/>
    <cellStyle name="Normal 17 4 8" xfId="7042"/>
    <cellStyle name="Normal 17 4 8 2" xfId="19668"/>
    <cellStyle name="Normal 17 4 8 2 2" xfId="54884"/>
    <cellStyle name="Normal 17 4 8 3" xfId="42287"/>
    <cellStyle name="Normal 17 4 8 4" xfId="32273"/>
    <cellStyle name="Normal 17 4 9" xfId="8823"/>
    <cellStyle name="Normal 17 4 9 2" xfId="21444"/>
    <cellStyle name="Normal 17 4 9 2 2" xfId="56660"/>
    <cellStyle name="Normal 17 4 9 3" xfId="44063"/>
    <cellStyle name="Normal 17 4 9 4" xfId="34049"/>
    <cellStyle name="Normal 17 5" xfId="2942"/>
    <cellStyle name="Normal 17 5 10" xfId="25326"/>
    <cellStyle name="Normal 17 5 11" xfId="60861"/>
    <cellStyle name="Normal 17 5 2" xfId="4757"/>
    <cellStyle name="Normal 17 5 2 2" xfId="17404"/>
    <cellStyle name="Normal 17 5 2 2 2" xfId="52620"/>
    <cellStyle name="Normal 17 5 2 2 3" xfId="30009"/>
    <cellStyle name="Normal 17 5 2 3" xfId="13850"/>
    <cellStyle name="Normal 17 5 2 3 2" xfId="49068"/>
    <cellStyle name="Normal 17 5 2 4" xfId="40023"/>
    <cellStyle name="Normal 17 5 2 5" xfId="26457"/>
    <cellStyle name="Normal 17 5 3" xfId="6227"/>
    <cellStyle name="Normal 17 5 3 2" xfId="18858"/>
    <cellStyle name="Normal 17 5 3 2 2" xfId="54074"/>
    <cellStyle name="Normal 17 5 3 3" xfId="41477"/>
    <cellStyle name="Normal 17 5 3 4" xfId="31463"/>
    <cellStyle name="Normal 17 5 4" xfId="7686"/>
    <cellStyle name="Normal 17 5 4 2" xfId="20312"/>
    <cellStyle name="Normal 17 5 4 2 2" xfId="55528"/>
    <cellStyle name="Normal 17 5 4 3" xfId="42931"/>
    <cellStyle name="Normal 17 5 4 4" xfId="32917"/>
    <cellStyle name="Normal 17 5 5" xfId="9467"/>
    <cellStyle name="Normal 17 5 5 2" xfId="22088"/>
    <cellStyle name="Normal 17 5 5 2 2" xfId="57304"/>
    <cellStyle name="Normal 17 5 5 3" xfId="44707"/>
    <cellStyle name="Normal 17 5 5 4" xfId="34693"/>
    <cellStyle name="Normal 17 5 6" xfId="11261"/>
    <cellStyle name="Normal 17 5 6 2" xfId="23864"/>
    <cellStyle name="Normal 17 5 6 2 2" xfId="59080"/>
    <cellStyle name="Normal 17 5 6 3" xfId="46483"/>
    <cellStyle name="Normal 17 5 6 4" xfId="36469"/>
    <cellStyle name="Normal 17 5 7" xfId="15628"/>
    <cellStyle name="Normal 17 5 7 2" xfId="50844"/>
    <cellStyle name="Normal 17 5 7 3" xfId="28233"/>
    <cellStyle name="Normal 17 5 8" xfId="12719"/>
    <cellStyle name="Normal 17 5 8 2" xfId="47937"/>
    <cellStyle name="Normal 17 5 9" xfId="38247"/>
    <cellStyle name="Normal 17 6" xfId="2779"/>
    <cellStyle name="Normal 17 6 10" xfId="25174"/>
    <cellStyle name="Normal 17 6 11" xfId="60709"/>
    <cellStyle name="Normal 17 6 2" xfId="4605"/>
    <cellStyle name="Normal 17 6 2 2" xfId="17252"/>
    <cellStyle name="Normal 17 6 2 2 2" xfId="52468"/>
    <cellStyle name="Normal 17 6 2 2 3" xfId="29857"/>
    <cellStyle name="Normal 17 6 2 3" xfId="13698"/>
    <cellStyle name="Normal 17 6 2 3 2" xfId="48916"/>
    <cellStyle name="Normal 17 6 2 4" xfId="39871"/>
    <cellStyle name="Normal 17 6 2 5" xfId="26305"/>
    <cellStyle name="Normal 17 6 3" xfId="6075"/>
    <cellStyle name="Normal 17 6 3 2" xfId="18706"/>
    <cellStyle name="Normal 17 6 3 2 2" xfId="53922"/>
    <cellStyle name="Normal 17 6 3 3" xfId="41325"/>
    <cellStyle name="Normal 17 6 3 4" xfId="31311"/>
    <cellStyle name="Normal 17 6 4" xfId="7534"/>
    <cellStyle name="Normal 17 6 4 2" xfId="20160"/>
    <cellStyle name="Normal 17 6 4 2 2" xfId="55376"/>
    <cellStyle name="Normal 17 6 4 3" xfId="42779"/>
    <cellStyle name="Normal 17 6 4 4" xfId="32765"/>
    <cellStyle name="Normal 17 6 5" xfId="9315"/>
    <cellStyle name="Normal 17 6 5 2" xfId="21936"/>
    <cellStyle name="Normal 17 6 5 2 2" xfId="57152"/>
    <cellStyle name="Normal 17 6 5 3" xfId="44555"/>
    <cellStyle name="Normal 17 6 5 4" xfId="34541"/>
    <cellStyle name="Normal 17 6 6" xfId="11109"/>
    <cellStyle name="Normal 17 6 6 2" xfId="23712"/>
    <cellStyle name="Normal 17 6 6 2 2" xfId="58928"/>
    <cellStyle name="Normal 17 6 6 3" xfId="46331"/>
    <cellStyle name="Normal 17 6 6 4" xfId="36317"/>
    <cellStyle name="Normal 17 6 7" xfId="15476"/>
    <cellStyle name="Normal 17 6 7 2" xfId="50692"/>
    <cellStyle name="Normal 17 6 7 3" xfId="28081"/>
    <cellStyle name="Normal 17 6 8" xfId="12567"/>
    <cellStyle name="Normal 17 6 8 2" xfId="47785"/>
    <cellStyle name="Normal 17 6 9" xfId="38095"/>
    <cellStyle name="Normal 17 7" xfId="3295"/>
    <cellStyle name="Normal 17 7 10" xfId="26792"/>
    <cellStyle name="Normal 17 7 11" xfId="61196"/>
    <cellStyle name="Normal 17 7 2" xfId="5092"/>
    <cellStyle name="Normal 17 7 2 2" xfId="17739"/>
    <cellStyle name="Normal 17 7 2 2 2" xfId="52955"/>
    <cellStyle name="Normal 17 7 2 3" xfId="40358"/>
    <cellStyle name="Normal 17 7 2 4" xfId="30344"/>
    <cellStyle name="Normal 17 7 3" xfId="6562"/>
    <cellStyle name="Normal 17 7 3 2" xfId="19193"/>
    <cellStyle name="Normal 17 7 3 2 2" xfId="54409"/>
    <cellStyle name="Normal 17 7 3 3" xfId="41812"/>
    <cellStyle name="Normal 17 7 3 4" xfId="31798"/>
    <cellStyle name="Normal 17 7 4" xfId="8021"/>
    <cellStyle name="Normal 17 7 4 2" xfId="20647"/>
    <cellStyle name="Normal 17 7 4 2 2" xfId="55863"/>
    <cellStyle name="Normal 17 7 4 3" xfId="43266"/>
    <cellStyle name="Normal 17 7 4 4" xfId="33252"/>
    <cellStyle name="Normal 17 7 5" xfId="9802"/>
    <cellStyle name="Normal 17 7 5 2" xfId="22423"/>
    <cellStyle name="Normal 17 7 5 2 2" xfId="57639"/>
    <cellStyle name="Normal 17 7 5 3" xfId="45042"/>
    <cellStyle name="Normal 17 7 5 4" xfId="35028"/>
    <cellStyle name="Normal 17 7 6" xfId="11596"/>
    <cellStyle name="Normal 17 7 6 2" xfId="24199"/>
    <cellStyle name="Normal 17 7 6 2 2" xfId="59415"/>
    <cellStyle name="Normal 17 7 6 3" xfId="46818"/>
    <cellStyle name="Normal 17 7 6 4" xfId="36804"/>
    <cellStyle name="Normal 17 7 7" xfId="15963"/>
    <cellStyle name="Normal 17 7 7 2" xfId="51179"/>
    <cellStyle name="Normal 17 7 7 3" xfId="28568"/>
    <cellStyle name="Normal 17 7 8" xfId="14185"/>
    <cellStyle name="Normal 17 7 8 2" xfId="49403"/>
    <cellStyle name="Normal 17 7 9" xfId="38582"/>
    <cellStyle name="Normal 17 8" xfId="2449"/>
    <cellStyle name="Normal 17 8 10" xfId="25983"/>
    <cellStyle name="Normal 17 8 11" xfId="60387"/>
    <cellStyle name="Normal 17 8 2" xfId="4283"/>
    <cellStyle name="Normal 17 8 2 2" xfId="16930"/>
    <cellStyle name="Normal 17 8 2 2 2" xfId="52146"/>
    <cellStyle name="Normal 17 8 2 3" xfId="39549"/>
    <cellStyle name="Normal 17 8 2 4" xfId="29535"/>
    <cellStyle name="Normal 17 8 3" xfId="5753"/>
    <cellStyle name="Normal 17 8 3 2" xfId="18384"/>
    <cellStyle name="Normal 17 8 3 2 2" xfId="53600"/>
    <cellStyle name="Normal 17 8 3 3" xfId="41003"/>
    <cellStyle name="Normal 17 8 3 4" xfId="30989"/>
    <cellStyle name="Normal 17 8 4" xfId="7212"/>
    <cellStyle name="Normal 17 8 4 2" xfId="19838"/>
    <cellStyle name="Normal 17 8 4 2 2" xfId="55054"/>
    <cellStyle name="Normal 17 8 4 3" xfId="42457"/>
    <cellStyle name="Normal 17 8 4 4" xfId="32443"/>
    <cellStyle name="Normal 17 8 5" xfId="8993"/>
    <cellStyle name="Normal 17 8 5 2" xfId="21614"/>
    <cellStyle name="Normal 17 8 5 2 2" xfId="56830"/>
    <cellStyle name="Normal 17 8 5 3" xfId="44233"/>
    <cellStyle name="Normal 17 8 5 4" xfId="34219"/>
    <cellStyle name="Normal 17 8 6" xfId="10787"/>
    <cellStyle name="Normal 17 8 6 2" xfId="23390"/>
    <cellStyle name="Normal 17 8 6 2 2" xfId="58606"/>
    <cellStyle name="Normal 17 8 6 3" xfId="46009"/>
    <cellStyle name="Normal 17 8 6 4" xfId="35995"/>
    <cellStyle name="Normal 17 8 7" xfId="15154"/>
    <cellStyle name="Normal 17 8 7 2" xfId="50370"/>
    <cellStyle name="Normal 17 8 7 3" xfId="27759"/>
    <cellStyle name="Normal 17 8 8" xfId="13376"/>
    <cellStyle name="Normal 17 8 8 2" xfId="48594"/>
    <cellStyle name="Normal 17 8 9" xfId="37773"/>
    <cellStyle name="Normal 17 9" xfId="3619"/>
    <cellStyle name="Normal 17 9 2" xfId="8344"/>
    <cellStyle name="Normal 17 9 2 2" xfId="20970"/>
    <cellStyle name="Normal 17 9 2 2 2" xfId="56186"/>
    <cellStyle name="Normal 17 9 2 3" xfId="43589"/>
    <cellStyle name="Normal 17 9 2 4" xfId="33575"/>
    <cellStyle name="Normal 17 9 3" xfId="10125"/>
    <cellStyle name="Normal 17 9 3 2" xfId="22746"/>
    <cellStyle name="Normal 17 9 3 2 2" xfId="57962"/>
    <cellStyle name="Normal 17 9 3 3" xfId="45365"/>
    <cellStyle name="Normal 17 9 3 4" xfId="35351"/>
    <cellStyle name="Normal 17 9 4" xfId="11921"/>
    <cellStyle name="Normal 17 9 4 2" xfId="24522"/>
    <cellStyle name="Normal 17 9 4 2 2" xfId="59738"/>
    <cellStyle name="Normal 17 9 4 3" xfId="47141"/>
    <cellStyle name="Normal 17 9 4 4" xfId="37127"/>
    <cellStyle name="Normal 17 9 5" xfId="16286"/>
    <cellStyle name="Normal 17 9 5 2" xfId="51502"/>
    <cellStyle name="Normal 17 9 5 3" xfId="28891"/>
    <cellStyle name="Normal 17 9 6" xfId="14508"/>
    <cellStyle name="Normal 17 9 6 2" xfId="49726"/>
    <cellStyle name="Normal 17 9 7" xfId="38905"/>
    <cellStyle name="Normal 17 9 8" xfId="27115"/>
    <cellStyle name="Normal 17_District Target Attainment" xfId="1114"/>
    <cellStyle name="Normal 18" xfId="545"/>
    <cellStyle name="Normal 18 2" xfId="546"/>
    <cellStyle name="Normal 18 3" xfId="547"/>
    <cellStyle name="Normal 18 3 2" xfId="548"/>
    <cellStyle name="Normal 18 4" xfId="549"/>
    <cellStyle name="Normal 18 5" xfId="550"/>
    <cellStyle name="Normal 18 5 2" xfId="551"/>
    <cellStyle name="Normal 18 5 3" xfId="552"/>
    <cellStyle name="Normal 18 5 4" xfId="553"/>
    <cellStyle name="Normal 18 5 4 2" xfId="554"/>
    <cellStyle name="Normal 18 5 4 2 2" xfId="555"/>
    <cellStyle name="Normal 18 5 4 2 3" xfId="556"/>
    <cellStyle name="Normal 18 5 4 2 3 2" xfId="557"/>
    <cellStyle name="Normal 18 5 4 2 3 3" xfId="558"/>
    <cellStyle name="Normal 18 5 4 2 3 3 2" xfId="559"/>
    <cellStyle name="Normal 18 5 4 3" xfId="560"/>
    <cellStyle name="Normal 18 5 4 4" xfId="561"/>
    <cellStyle name="Normal 18 5 4 4 2" xfId="562"/>
    <cellStyle name="Normal 18 5 4 4 3" xfId="563"/>
    <cellStyle name="Normal 18 5 4 4 3 2" xfId="564"/>
    <cellStyle name="Normal 19" xfId="565"/>
    <cellStyle name="Normal 2" xfId="27"/>
    <cellStyle name="Normal 2 10" xfId="566"/>
    <cellStyle name="Normal 2 10 10" xfId="5461"/>
    <cellStyle name="Normal 2 10 10 2" xfId="18092"/>
    <cellStyle name="Normal 2 10 10 2 2" xfId="53308"/>
    <cellStyle name="Normal 2 10 10 3" xfId="40711"/>
    <cellStyle name="Normal 2 10 10 4" xfId="30697"/>
    <cellStyle name="Normal 2 10 11" xfId="6917"/>
    <cellStyle name="Normal 2 10 11 2" xfId="19546"/>
    <cellStyle name="Normal 2 10 11 2 2" xfId="54762"/>
    <cellStyle name="Normal 2 10 11 3" xfId="42165"/>
    <cellStyle name="Normal 2 10 11 4" xfId="32151"/>
    <cellStyle name="Normal 2 10 12" xfId="8699"/>
    <cellStyle name="Normal 2 10 12 2" xfId="21322"/>
    <cellStyle name="Normal 2 10 12 2 2" xfId="56538"/>
    <cellStyle name="Normal 2 10 12 3" xfId="43941"/>
    <cellStyle name="Normal 2 10 12 4" xfId="33927"/>
    <cellStyle name="Normal 2 10 13" xfId="10563"/>
    <cellStyle name="Normal 2 10 13 2" xfId="23174"/>
    <cellStyle name="Normal 2 10 13 2 2" xfId="58390"/>
    <cellStyle name="Normal 2 10 13 3" xfId="45793"/>
    <cellStyle name="Normal 2 10 13 4" xfId="35779"/>
    <cellStyle name="Normal 2 10 14" xfId="14861"/>
    <cellStyle name="Normal 2 10 14 2" xfId="50078"/>
    <cellStyle name="Normal 2 10 14 3" xfId="27467"/>
    <cellStyle name="Normal 2 10 15" xfId="12275"/>
    <cellStyle name="Normal 2 10 15 2" xfId="47493"/>
    <cellStyle name="Normal 2 10 16" xfId="37480"/>
    <cellStyle name="Normal 2 10 17" xfId="24882"/>
    <cellStyle name="Normal 2 10 18" xfId="60095"/>
    <cellStyle name="Normal 2 10 2" xfId="1749"/>
    <cellStyle name="Normal 2 10 2 10" xfId="6991"/>
    <cellStyle name="Normal 2 10 2 10 2" xfId="19618"/>
    <cellStyle name="Normal 2 10 2 10 2 2" xfId="54834"/>
    <cellStyle name="Normal 2 10 2 10 3" xfId="42237"/>
    <cellStyle name="Normal 2 10 2 10 4" xfId="32223"/>
    <cellStyle name="Normal 2 10 2 11" xfId="8772"/>
    <cellStyle name="Normal 2 10 2 11 2" xfId="21394"/>
    <cellStyle name="Normal 2 10 2 11 2 2" xfId="56610"/>
    <cellStyle name="Normal 2 10 2 11 3" xfId="44013"/>
    <cellStyle name="Normal 2 10 2 11 4" xfId="33999"/>
    <cellStyle name="Normal 2 10 2 12" xfId="10564"/>
    <cellStyle name="Normal 2 10 2 12 2" xfId="23175"/>
    <cellStyle name="Normal 2 10 2 12 2 2" xfId="58391"/>
    <cellStyle name="Normal 2 10 2 12 3" xfId="45794"/>
    <cellStyle name="Normal 2 10 2 12 4" xfId="35780"/>
    <cellStyle name="Normal 2 10 2 13" xfId="14933"/>
    <cellStyle name="Normal 2 10 2 13 2" xfId="50150"/>
    <cellStyle name="Normal 2 10 2 13 3" xfId="27539"/>
    <cellStyle name="Normal 2 10 2 14" xfId="12347"/>
    <cellStyle name="Normal 2 10 2 14 2" xfId="47565"/>
    <cellStyle name="Normal 2 10 2 15" xfId="37552"/>
    <cellStyle name="Normal 2 10 2 16" xfId="24954"/>
    <cellStyle name="Normal 2 10 2 17" xfId="60167"/>
    <cellStyle name="Normal 2 10 2 2" xfId="2377"/>
    <cellStyle name="Normal 2 10 2 2 10" xfId="10565"/>
    <cellStyle name="Normal 2 10 2 2 10 2" xfId="23176"/>
    <cellStyle name="Normal 2 10 2 2 10 2 2" xfId="58392"/>
    <cellStyle name="Normal 2 10 2 2 10 3" xfId="45795"/>
    <cellStyle name="Normal 2 10 2 2 10 4" xfId="35781"/>
    <cellStyle name="Normal 2 10 2 2 11" xfId="15088"/>
    <cellStyle name="Normal 2 10 2 2 11 2" xfId="50304"/>
    <cellStyle name="Normal 2 10 2 2 11 3" xfId="27693"/>
    <cellStyle name="Normal 2 10 2 2 12" xfId="12501"/>
    <cellStyle name="Normal 2 10 2 2 12 2" xfId="47719"/>
    <cellStyle name="Normal 2 10 2 2 13" xfId="37707"/>
    <cellStyle name="Normal 2 10 2 2 14" xfId="25108"/>
    <cellStyle name="Normal 2 10 2 2 15" xfId="60321"/>
    <cellStyle name="Normal 2 10 2 2 2" xfId="3223"/>
    <cellStyle name="Normal 2 10 2 2 2 10" xfId="25592"/>
    <cellStyle name="Normal 2 10 2 2 2 11" xfId="61127"/>
    <cellStyle name="Normal 2 10 2 2 2 2" xfId="5023"/>
    <cellStyle name="Normal 2 10 2 2 2 2 2" xfId="17670"/>
    <cellStyle name="Normal 2 10 2 2 2 2 2 2" xfId="52886"/>
    <cellStyle name="Normal 2 10 2 2 2 2 2 3" xfId="30275"/>
    <cellStyle name="Normal 2 10 2 2 2 2 3" xfId="14116"/>
    <cellStyle name="Normal 2 10 2 2 2 2 3 2" xfId="49334"/>
    <cellStyle name="Normal 2 10 2 2 2 2 4" xfId="40289"/>
    <cellStyle name="Normal 2 10 2 2 2 2 5" xfId="26723"/>
    <cellStyle name="Normal 2 10 2 2 2 3" xfId="6493"/>
    <cellStyle name="Normal 2 10 2 2 2 3 2" xfId="19124"/>
    <cellStyle name="Normal 2 10 2 2 2 3 2 2" xfId="54340"/>
    <cellStyle name="Normal 2 10 2 2 2 3 3" xfId="41743"/>
    <cellStyle name="Normal 2 10 2 2 2 3 4" xfId="31729"/>
    <cellStyle name="Normal 2 10 2 2 2 4" xfId="7952"/>
    <cellStyle name="Normal 2 10 2 2 2 4 2" xfId="20578"/>
    <cellStyle name="Normal 2 10 2 2 2 4 2 2" xfId="55794"/>
    <cellStyle name="Normal 2 10 2 2 2 4 3" xfId="43197"/>
    <cellStyle name="Normal 2 10 2 2 2 4 4" xfId="33183"/>
    <cellStyle name="Normal 2 10 2 2 2 5" xfId="9733"/>
    <cellStyle name="Normal 2 10 2 2 2 5 2" xfId="22354"/>
    <cellStyle name="Normal 2 10 2 2 2 5 2 2" xfId="57570"/>
    <cellStyle name="Normal 2 10 2 2 2 5 3" xfId="44973"/>
    <cellStyle name="Normal 2 10 2 2 2 5 4" xfId="34959"/>
    <cellStyle name="Normal 2 10 2 2 2 6" xfId="11527"/>
    <cellStyle name="Normal 2 10 2 2 2 6 2" xfId="24130"/>
    <cellStyle name="Normal 2 10 2 2 2 6 2 2" xfId="59346"/>
    <cellStyle name="Normal 2 10 2 2 2 6 3" xfId="46749"/>
    <cellStyle name="Normal 2 10 2 2 2 6 4" xfId="36735"/>
    <cellStyle name="Normal 2 10 2 2 2 7" xfId="15894"/>
    <cellStyle name="Normal 2 10 2 2 2 7 2" xfId="51110"/>
    <cellStyle name="Normal 2 10 2 2 2 7 3" xfId="28499"/>
    <cellStyle name="Normal 2 10 2 2 2 8" xfId="12985"/>
    <cellStyle name="Normal 2 10 2 2 2 8 2" xfId="48203"/>
    <cellStyle name="Normal 2 10 2 2 2 9" xfId="38513"/>
    <cellStyle name="Normal 2 10 2 2 3" xfId="3552"/>
    <cellStyle name="Normal 2 10 2 2 3 10" xfId="27048"/>
    <cellStyle name="Normal 2 10 2 2 3 11" xfId="61452"/>
    <cellStyle name="Normal 2 10 2 2 3 2" xfId="5348"/>
    <cellStyle name="Normal 2 10 2 2 3 2 2" xfId="17995"/>
    <cellStyle name="Normal 2 10 2 2 3 2 2 2" xfId="53211"/>
    <cellStyle name="Normal 2 10 2 2 3 2 3" xfId="40614"/>
    <cellStyle name="Normal 2 10 2 2 3 2 4" xfId="30600"/>
    <cellStyle name="Normal 2 10 2 2 3 3" xfId="6818"/>
    <cellStyle name="Normal 2 10 2 2 3 3 2" xfId="19449"/>
    <cellStyle name="Normal 2 10 2 2 3 3 2 2" xfId="54665"/>
    <cellStyle name="Normal 2 10 2 2 3 3 3" xfId="42068"/>
    <cellStyle name="Normal 2 10 2 2 3 3 4" xfId="32054"/>
    <cellStyle name="Normal 2 10 2 2 3 4" xfId="8277"/>
    <cellStyle name="Normal 2 10 2 2 3 4 2" xfId="20903"/>
    <cellStyle name="Normal 2 10 2 2 3 4 2 2" xfId="56119"/>
    <cellStyle name="Normal 2 10 2 2 3 4 3" xfId="43522"/>
    <cellStyle name="Normal 2 10 2 2 3 4 4" xfId="33508"/>
    <cellStyle name="Normal 2 10 2 2 3 5" xfId="10058"/>
    <cellStyle name="Normal 2 10 2 2 3 5 2" xfId="22679"/>
    <cellStyle name="Normal 2 10 2 2 3 5 2 2" xfId="57895"/>
    <cellStyle name="Normal 2 10 2 2 3 5 3" xfId="45298"/>
    <cellStyle name="Normal 2 10 2 2 3 5 4" xfId="35284"/>
    <cellStyle name="Normal 2 10 2 2 3 6" xfId="11852"/>
    <cellStyle name="Normal 2 10 2 2 3 6 2" xfId="24455"/>
    <cellStyle name="Normal 2 10 2 2 3 6 2 2" xfId="59671"/>
    <cellStyle name="Normal 2 10 2 2 3 6 3" xfId="47074"/>
    <cellStyle name="Normal 2 10 2 2 3 6 4" xfId="37060"/>
    <cellStyle name="Normal 2 10 2 2 3 7" xfId="16219"/>
    <cellStyle name="Normal 2 10 2 2 3 7 2" xfId="51435"/>
    <cellStyle name="Normal 2 10 2 2 3 7 3" xfId="28824"/>
    <cellStyle name="Normal 2 10 2 2 3 8" xfId="14441"/>
    <cellStyle name="Normal 2 10 2 2 3 8 2" xfId="49659"/>
    <cellStyle name="Normal 2 10 2 2 3 9" xfId="38838"/>
    <cellStyle name="Normal 2 10 2 2 4" xfId="2713"/>
    <cellStyle name="Normal 2 10 2 2 4 10" xfId="26239"/>
    <cellStyle name="Normal 2 10 2 2 4 11" xfId="60643"/>
    <cellStyle name="Normal 2 10 2 2 4 2" xfId="4539"/>
    <cellStyle name="Normal 2 10 2 2 4 2 2" xfId="17186"/>
    <cellStyle name="Normal 2 10 2 2 4 2 2 2" xfId="52402"/>
    <cellStyle name="Normal 2 10 2 2 4 2 3" xfId="39805"/>
    <cellStyle name="Normal 2 10 2 2 4 2 4" xfId="29791"/>
    <cellStyle name="Normal 2 10 2 2 4 3" xfId="6009"/>
    <cellStyle name="Normal 2 10 2 2 4 3 2" xfId="18640"/>
    <cellStyle name="Normal 2 10 2 2 4 3 2 2" xfId="53856"/>
    <cellStyle name="Normal 2 10 2 2 4 3 3" xfId="41259"/>
    <cellStyle name="Normal 2 10 2 2 4 3 4" xfId="31245"/>
    <cellStyle name="Normal 2 10 2 2 4 4" xfId="7468"/>
    <cellStyle name="Normal 2 10 2 2 4 4 2" xfId="20094"/>
    <cellStyle name="Normal 2 10 2 2 4 4 2 2" xfId="55310"/>
    <cellStyle name="Normal 2 10 2 2 4 4 3" xfId="42713"/>
    <cellStyle name="Normal 2 10 2 2 4 4 4" xfId="32699"/>
    <cellStyle name="Normal 2 10 2 2 4 5" xfId="9249"/>
    <cellStyle name="Normal 2 10 2 2 4 5 2" xfId="21870"/>
    <cellStyle name="Normal 2 10 2 2 4 5 2 2" xfId="57086"/>
    <cellStyle name="Normal 2 10 2 2 4 5 3" xfId="44489"/>
    <cellStyle name="Normal 2 10 2 2 4 5 4" xfId="34475"/>
    <cellStyle name="Normal 2 10 2 2 4 6" xfId="11043"/>
    <cellStyle name="Normal 2 10 2 2 4 6 2" xfId="23646"/>
    <cellStyle name="Normal 2 10 2 2 4 6 2 2" xfId="58862"/>
    <cellStyle name="Normal 2 10 2 2 4 6 3" xfId="46265"/>
    <cellStyle name="Normal 2 10 2 2 4 6 4" xfId="36251"/>
    <cellStyle name="Normal 2 10 2 2 4 7" xfId="15410"/>
    <cellStyle name="Normal 2 10 2 2 4 7 2" xfId="50626"/>
    <cellStyle name="Normal 2 10 2 2 4 7 3" xfId="28015"/>
    <cellStyle name="Normal 2 10 2 2 4 8" xfId="13632"/>
    <cellStyle name="Normal 2 10 2 2 4 8 2" xfId="48850"/>
    <cellStyle name="Normal 2 10 2 2 4 9" xfId="38029"/>
    <cellStyle name="Normal 2 10 2 2 5" xfId="3877"/>
    <cellStyle name="Normal 2 10 2 2 5 2" xfId="8600"/>
    <cellStyle name="Normal 2 10 2 2 5 2 2" xfId="21226"/>
    <cellStyle name="Normal 2 10 2 2 5 2 2 2" xfId="56442"/>
    <cellStyle name="Normal 2 10 2 2 5 2 3" xfId="43845"/>
    <cellStyle name="Normal 2 10 2 2 5 2 4" xfId="33831"/>
    <cellStyle name="Normal 2 10 2 2 5 3" xfId="10381"/>
    <cellStyle name="Normal 2 10 2 2 5 3 2" xfId="23002"/>
    <cellStyle name="Normal 2 10 2 2 5 3 2 2" xfId="58218"/>
    <cellStyle name="Normal 2 10 2 2 5 3 3" xfId="45621"/>
    <cellStyle name="Normal 2 10 2 2 5 3 4" xfId="35607"/>
    <cellStyle name="Normal 2 10 2 2 5 4" xfId="12177"/>
    <cellStyle name="Normal 2 10 2 2 5 4 2" xfId="24778"/>
    <cellStyle name="Normal 2 10 2 2 5 4 2 2" xfId="59994"/>
    <cellStyle name="Normal 2 10 2 2 5 4 3" xfId="47397"/>
    <cellStyle name="Normal 2 10 2 2 5 4 4" xfId="37383"/>
    <cellStyle name="Normal 2 10 2 2 5 5" xfId="16542"/>
    <cellStyle name="Normal 2 10 2 2 5 5 2" xfId="51758"/>
    <cellStyle name="Normal 2 10 2 2 5 5 3" xfId="29147"/>
    <cellStyle name="Normal 2 10 2 2 5 6" xfId="14764"/>
    <cellStyle name="Normal 2 10 2 2 5 6 2" xfId="49982"/>
    <cellStyle name="Normal 2 10 2 2 5 7" xfId="39161"/>
    <cellStyle name="Normal 2 10 2 2 5 8" xfId="27371"/>
    <cellStyle name="Normal 2 10 2 2 6" xfId="4217"/>
    <cellStyle name="Normal 2 10 2 2 6 2" xfId="16864"/>
    <cellStyle name="Normal 2 10 2 2 6 2 2" xfId="52080"/>
    <cellStyle name="Normal 2 10 2 2 6 2 3" xfId="29469"/>
    <cellStyle name="Normal 2 10 2 2 6 3" xfId="13310"/>
    <cellStyle name="Normal 2 10 2 2 6 3 2" xfId="48528"/>
    <cellStyle name="Normal 2 10 2 2 6 4" xfId="39483"/>
    <cellStyle name="Normal 2 10 2 2 6 5" xfId="25917"/>
    <cellStyle name="Normal 2 10 2 2 7" xfId="5687"/>
    <cellStyle name="Normal 2 10 2 2 7 2" xfId="18318"/>
    <cellStyle name="Normal 2 10 2 2 7 2 2" xfId="53534"/>
    <cellStyle name="Normal 2 10 2 2 7 3" xfId="40937"/>
    <cellStyle name="Normal 2 10 2 2 7 4" xfId="30923"/>
    <cellStyle name="Normal 2 10 2 2 8" xfId="7146"/>
    <cellStyle name="Normal 2 10 2 2 8 2" xfId="19772"/>
    <cellStyle name="Normal 2 10 2 2 8 2 2" xfId="54988"/>
    <cellStyle name="Normal 2 10 2 2 8 3" xfId="42391"/>
    <cellStyle name="Normal 2 10 2 2 8 4" xfId="32377"/>
    <cellStyle name="Normal 2 10 2 2 9" xfId="8927"/>
    <cellStyle name="Normal 2 10 2 2 9 2" xfId="21548"/>
    <cellStyle name="Normal 2 10 2 2 9 2 2" xfId="56764"/>
    <cellStyle name="Normal 2 10 2 2 9 3" xfId="44167"/>
    <cellStyle name="Normal 2 10 2 2 9 4" xfId="34153"/>
    <cellStyle name="Normal 2 10 2 3" xfId="3063"/>
    <cellStyle name="Normal 2 10 2 3 10" xfId="25435"/>
    <cellStyle name="Normal 2 10 2 3 11" xfId="60970"/>
    <cellStyle name="Normal 2 10 2 3 2" xfId="4866"/>
    <cellStyle name="Normal 2 10 2 3 2 2" xfId="17513"/>
    <cellStyle name="Normal 2 10 2 3 2 2 2" xfId="52729"/>
    <cellStyle name="Normal 2 10 2 3 2 2 3" xfId="30118"/>
    <cellStyle name="Normal 2 10 2 3 2 3" xfId="13959"/>
    <cellStyle name="Normal 2 10 2 3 2 3 2" xfId="49177"/>
    <cellStyle name="Normal 2 10 2 3 2 4" xfId="40132"/>
    <cellStyle name="Normal 2 10 2 3 2 5" xfId="26566"/>
    <cellStyle name="Normal 2 10 2 3 3" xfId="6336"/>
    <cellStyle name="Normal 2 10 2 3 3 2" xfId="18967"/>
    <cellStyle name="Normal 2 10 2 3 3 2 2" xfId="54183"/>
    <cellStyle name="Normal 2 10 2 3 3 3" xfId="41586"/>
    <cellStyle name="Normal 2 10 2 3 3 4" xfId="31572"/>
    <cellStyle name="Normal 2 10 2 3 4" xfId="7795"/>
    <cellStyle name="Normal 2 10 2 3 4 2" xfId="20421"/>
    <cellStyle name="Normal 2 10 2 3 4 2 2" xfId="55637"/>
    <cellStyle name="Normal 2 10 2 3 4 3" xfId="43040"/>
    <cellStyle name="Normal 2 10 2 3 4 4" xfId="33026"/>
    <cellStyle name="Normal 2 10 2 3 5" xfId="9576"/>
    <cellStyle name="Normal 2 10 2 3 5 2" xfId="22197"/>
    <cellStyle name="Normal 2 10 2 3 5 2 2" xfId="57413"/>
    <cellStyle name="Normal 2 10 2 3 5 3" xfId="44816"/>
    <cellStyle name="Normal 2 10 2 3 5 4" xfId="34802"/>
    <cellStyle name="Normal 2 10 2 3 6" xfId="11370"/>
    <cellStyle name="Normal 2 10 2 3 6 2" xfId="23973"/>
    <cellStyle name="Normal 2 10 2 3 6 2 2" xfId="59189"/>
    <cellStyle name="Normal 2 10 2 3 6 3" xfId="46592"/>
    <cellStyle name="Normal 2 10 2 3 6 4" xfId="36578"/>
    <cellStyle name="Normal 2 10 2 3 7" xfId="15737"/>
    <cellStyle name="Normal 2 10 2 3 7 2" xfId="50953"/>
    <cellStyle name="Normal 2 10 2 3 7 3" xfId="28342"/>
    <cellStyle name="Normal 2 10 2 3 8" xfId="12828"/>
    <cellStyle name="Normal 2 10 2 3 8 2" xfId="48046"/>
    <cellStyle name="Normal 2 10 2 3 9" xfId="38356"/>
    <cellStyle name="Normal 2 10 2 4" xfId="2889"/>
    <cellStyle name="Normal 2 10 2 4 10" xfId="25276"/>
    <cellStyle name="Normal 2 10 2 4 11" xfId="60811"/>
    <cellStyle name="Normal 2 10 2 4 2" xfId="4707"/>
    <cellStyle name="Normal 2 10 2 4 2 2" xfId="17354"/>
    <cellStyle name="Normal 2 10 2 4 2 2 2" xfId="52570"/>
    <cellStyle name="Normal 2 10 2 4 2 2 3" xfId="29959"/>
    <cellStyle name="Normal 2 10 2 4 2 3" xfId="13800"/>
    <cellStyle name="Normal 2 10 2 4 2 3 2" xfId="49018"/>
    <cellStyle name="Normal 2 10 2 4 2 4" xfId="39973"/>
    <cellStyle name="Normal 2 10 2 4 2 5" xfId="26407"/>
    <cellStyle name="Normal 2 10 2 4 3" xfId="6177"/>
    <cellStyle name="Normal 2 10 2 4 3 2" xfId="18808"/>
    <cellStyle name="Normal 2 10 2 4 3 2 2" xfId="54024"/>
    <cellStyle name="Normal 2 10 2 4 3 3" xfId="41427"/>
    <cellStyle name="Normal 2 10 2 4 3 4" xfId="31413"/>
    <cellStyle name="Normal 2 10 2 4 4" xfId="7636"/>
    <cellStyle name="Normal 2 10 2 4 4 2" xfId="20262"/>
    <cellStyle name="Normal 2 10 2 4 4 2 2" xfId="55478"/>
    <cellStyle name="Normal 2 10 2 4 4 3" xfId="42881"/>
    <cellStyle name="Normal 2 10 2 4 4 4" xfId="32867"/>
    <cellStyle name="Normal 2 10 2 4 5" xfId="9417"/>
    <cellStyle name="Normal 2 10 2 4 5 2" xfId="22038"/>
    <cellStyle name="Normal 2 10 2 4 5 2 2" xfId="57254"/>
    <cellStyle name="Normal 2 10 2 4 5 3" xfId="44657"/>
    <cellStyle name="Normal 2 10 2 4 5 4" xfId="34643"/>
    <cellStyle name="Normal 2 10 2 4 6" xfId="11211"/>
    <cellStyle name="Normal 2 10 2 4 6 2" xfId="23814"/>
    <cellStyle name="Normal 2 10 2 4 6 2 2" xfId="59030"/>
    <cellStyle name="Normal 2 10 2 4 6 3" xfId="46433"/>
    <cellStyle name="Normal 2 10 2 4 6 4" xfId="36419"/>
    <cellStyle name="Normal 2 10 2 4 7" xfId="15578"/>
    <cellStyle name="Normal 2 10 2 4 7 2" xfId="50794"/>
    <cellStyle name="Normal 2 10 2 4 7 3" xfId="28183"/>
    <cellStyle name="Normal 2 10 2 4 8" xfId="12669"/>
    <cellStyle name="Normal 2 10 2 4 8 2" xfId="47887"/>
    <cellStyle name="Normal 2 10 2 4 9" xfId="38197"/>
    <cellStyle name="Normal 2 10 2 5" xfId="3398"/>
    <cellStyle name="Normal 2 10 2 5 10" xfId="26894"/>
    <cellStyle name="Normal 2 10 2 5 11" xfId="61298"/>
    <cellStyle name="Normal 2 10 2 5 2" xfId="5194"/>
    <cellStyle name="Normal 2 10 2 5 2 2" xfId="17841"/>
    <cellStyle name="Normal 2 10 2 5 2 2 2" xfId="53057"/>
    <cellStyle name="Normal 2 10 2 5 2 3" xfId="40460"/>
    <cellStyle name="Normal 2 10 2 5 2 4" xfId="30446"/>
    <cellStyle name="Normal 2 10 2 5 3" xfId="6664"/>
    <cellStyle name="Normal 2 10 2 5 3 2" xfId="19295"/>
    <cellStyle name="Normal 2 10 2 5 3 2 2" xfId="54511"/>
    <cellStyle name="Normal 2 10 2 5 3 3" xfId="41914"/>
    <cellStyle name="Normal 2 10 2 5 3 4" xfId="31900"/>
    <cellStyle name="Normal 2 10 2 5 4" xfId="8123"/>
    <cellStyle name="Normal 2 10 2 5 4 2" xfId="20749"/>
    <cellStyle name="Normal 2 10 2 5 4 2 2" xfId="55965"/>
    <cellStyle name="Normal 2 10 2 5 4 3" xfId="43368"/>
    <cellStyle name="Normal 2 10 2 5 4 4" xfId="33354"/>
    <cellStyle name="Normal 2 10 2 5 5" xfId="9904"/>
    <cellStyle name="Normal 2 10 2 5 5 2" xfId="22525"/>
    <cellStyle name="Normal 2 10 2 5 5 2 2" xfId="57741"/>
    <cellStyle name="Normal 2 10 2 5 5 3" xfId="45144"/>
    <cellStyle name="Normal 2 10 2 5 5 4" xfId="35130"/>
    <cellStyle name="Normal 2 10 2 5 6" xfId="11698"/>
    <cellStyle name="Normal 2 10 2 5 6 2" xfId="24301"/>
    <cellStyle name="Normal 2 10 2 5 6 2 2" xfId="59517"/>
    <cellStyle name="Normal 2 10 2 5 6 3" xfId="46920"/>
    <cellStyle name="Normal 2 10 2 5 6 4" xfId="36906"/>
    <cellStyle name="Normal 2 10 2 5 7" xfId="16065"/>
    <cellStyle name="Normal 2 10 2 5 7 2" xfId="51281"/>
    <cellStyle name="Normal 2 10 2 5 7 3" xfId="28670"/>
    <cellStyle name="Normal 2 10 2 5 8" xfId="14287"/>
    <cellStyle name="Normal 2 10 2 5 8 2" xfId="49505"/>
    <cellStyle name="Normal 2 10 2 5 9" xfId="38684"/>
    <cellStyle name="Normal 2 10 2 6" xfId="2558"/>
    <cellStyle name="Normal 2 10 2 6 10" xfId="26085"/>
    <cellStyle name="Normal 2 10 2 6 11" xfId="60489"/>
    <cellStyle name="Normal 2 10 2 6 2" xfId="4385"/>
    <cellStyle name="Normal 2 10 2 6 2 2" xfId="17032"/>
    <cellStyle name="Normal 2 10 2 6 2 2 2" xfId="52248"/>
    <cellStyle name="Normal 2 10 2 6 2 3" xfId="39651"/>
    <cellStyle name="Normal 2 10 2 6 2 4" xfId="29637"/>
    <cellStyle name="Normal 2 10 2 6 3" xfId="5855"/>
    <cellStyle name="Normal 2 10 2 6 3 2" xfId="18486"/>
    <cellStyle name="Normal 2 10 2 6 3 2 2" xfId="53702"/>
    <cellStyle name="Normal 2 10 2 6 3 3" xfId="41105"/>
    <cellStyle name="Normal 2 10 2 6 3 4" xfId="31091"/>
    <cellStyle name="Normal 2 10 2 6 4" xfId="7314"/>
    <cellStyle name="Normal 2 10 2 6 4 2" xfId="19940"/>
    <cellStyle name="Normal 2 10 2 6 4 2 2" xfId="55156"/>
    <cellStyle name="Normal 2 10 2 6 4 3" xfId="42559"/>
    <cellStyle name="Normal 2 10 2 6 4 4" xfId="32545"/>
    <cellStyle name="Normal 2 10 2 6 5" xfId="9095"/>
    <cellStyle name="Normal 2 10 2 6 5 2" xfId="21716"/>
    <cellStyle name="Normal 2 10 2 6 5 2 2" xfId="56932"/>
    <cellStyle name="Normal 2 10 2 6 5 3" xfId="44335"/>
    <cellStyle name="Normal 2 10 2 6 5 4" xfId="34321"/>
    <cellStyle name="Normal 2 10 2 6 6" xfId="10889"/>
    <cellStyle name="Normal 2 10 2 6 6 2" xfId="23492"/>
    <cellStyle name="Normal 2 10 2 6 6 2 2" xfId="58708"/>
    <cellStyle name="Normal 2 10 2 6 6 3" xfId="46111"/>
    <cellStyle name="Normal 2 10 2 6 6 4" xfId="36097"/>
    <cellStyle name="Normal 2 10 2 6 7" xfId="15256"/>
    <cellStyle name="Normal 2 10 2 6 7 2" xfId="50472"/>
    <cellStyle name="Normal 2 10 2 6 7 3" xfId="27861"/>
    <cellStyle name="Normal 2 10 2 6 8" xfId="13478"/>
    <cellStyle name="Normal 2 10 2 6 8 2" xfId="48696"/>
    <cellStyle name="Normal 2 10 2 6 9" xfId="37875"/>
    <cellStyle name="Normal 2 10 2 7" xfId="3722"/>
    <cellStyle name="Normal 2 10 2 7 2" xfId="8446"/>
    <cellStyle name="Normal 2 10 2 7 2 2" xfId="21072"/>
    <cellStyle name="Normal 2 10 2 7 2 2 2" xfId="56288"/>
    <cellStyle name="Normal 2 10 2 7 2 3" xfId="43691"/>
    <cellStyle name="Normal 2 10 2 7 2 4" xfId="33677"/>
    <cellStyle name="Normal 2 10 2 7 3" xfId="10227"/>
    <cellStyle name="Normal 2 10 2 7 3 2" xfId="22848"/>
    <cellStyle name="Normal 2 10 2 7 3 2 2" xfId="58064"/>
    <cellStyle name="Normal 2 10 2 7 3 3" xfId="45467"/>
    <cellStyle name="Normal 2 10 2 7 3 4" xfId="35453"/>
    <cellStyle name="Normal 2 10 2 7 4" xfId="12023"/>
    <cellStyle name="Normal 2 10 2 7 4 2" xfId="24624"/>
    <cellStyle name="Normal 2 10 2 7 4 2 2" xfId="59840"/>
    <cellStyle name="Normal 2 10 2 7 4 3" xfId="47243"/>
    <cellStyle name="Normal 2 10 2 7 4 4" xfId="37229"/>
    <cellStyle name="Normal 2 10 2 7 5" xfId="16388"/>
    <cellStyle name="Normal 2 10 2 7 5 2" xfId="51604"/>
    <cellStyle name="Normal 2 10 2 7 5 3" xfId="28993"/>
    <cellStyle name="Normal 2 10 2 7 6" xfId="14610"/>
    <cellStyle name="Normal 2 10 2 7 6 2" xfId="49828"/>
    <cellStyle name="Normal 2 10 2 7 7" xfId="39007"/>
    <cellStyle name="Normal 2 10 2 7 8" xfId="27217"/>
    <cellStyle name="Normal 2 10 2 8" xfId="4060"/>
    <cellStyle name="Normal 2 10 2 8 2" xfId="16710"/>
    <cellStyle name="Normal 2 10 2 8 2 2" xfId="51926"/>
    <cellStyle name="Normal 2 10 2 8 2 3" xfId="29315"/>
    <cellStyle name="Normal 2 10 2 8 3" xfId="13156"/>
    <cellStyle name="Normal 2 10 2 8 3 2" xfId="48374"/>
    <cellStyle name="Normal 2 10 2 8 4" xfId="39329"/>
    <cellStyle name="Normal 2 10 2 8 5" xfId="25763"/>
    <cellStyle name="Normal 2 10 2 9" xfId="5533"/>
    <cellStyle name="Normal 2 10 2 9 2" xfId="18164"/>
    <cellStyle name="Normal 2 10 2 9 2 2" xfId="53380"/>
    <cellStyle name="Normal 2 10 2 9 3" xfId="40783"/>
    <cellStyle name="Normal 2 10 2 9 4" xfId="30769"/>
    <cellStyle name="Normal 2 10 3" xfId="2298"/>
    <cellStyle name="Normal 2 10 3 10" xfId="10566"/>
    <cellStyle name="Normal 2 10 3 10 2" xfId="23177"/>
    <cellStyle name="Normal 2 10 3 10 2 2" xfId="58393"/>
    <cellStyle name="Normal 2 10 3 10 3" xfId="45796"/>
    <cellStyle name="Normal 2 10 3 10 4" xfId="35782"/>
    <cellStyle name="Normal 2 10 3 11" xfId="15014"/>
    <cellStyle name="Normal 2 10 3 11 2" xfId="50230"/>
    <cellStyle name="Normal 2 10 3 11 3" xfId="27619"/>
    <cellStyle name="Normal 2 10 3 12" xfId="12427"/>
    <cellStyle name="Normal 2 10 3 12 2" xfId="47645"/>
    <cellStyle name="Normal 2 10 3 13" xfId="37633"/>
    <cellStyle name="Normal 2 10 3 14" xfId="25034"/>
    <cellStyle name="Normal 2 10 3 15" xfId="60247"/>
    <cellStyle name="Normal 2 10 3 2" xfId="3149"/>
    <cellStyle name="Normal 2 10 3 2 10" xfId="25518"/>
    <cellStyle name="Normal 2 10 3 2 11" xfId="61053"/>
    <cellStyle name="Normal 2 10 3 2 2" xfId="4949"/>
    <cellStyle name="Normal 2 10 3 2 2 2" xfId="17596"/>
    <cellStyle name="Normal 2 10 3 2 2 2 2" xfId="52812"/>
    <cellStyle name="Normal 2 10 3 2 2 2 3" xfId="30201"/>
    <cellStyle name="Normal 2 10 3 2 2 3" xfId="14042"/>
    <cellStyle name="Normal 2 10 3 2 2 3 2" xfId="49260"/>
    <cellStyle name="Normal 2 10 3 2 2 4" xfId="40215"/>
    <cellStyle name="Normal 2 10 3 2 2 5" xfId="26649"/>
    <cellStyle name="Normal 2 10 3 2 3" xfId="6419"/>
    <cellStyle name="Normal 2 10 3 2 3 2" xfId="19050"/>
    <cellStyle name="Normal 2 10 3 2 3 2 2" xfId="54266"/>
    <cellStyle name="Normal 2 10 3 2 3 3" xfId="41669"/>
    <cellStyle name="Normal 2 10 3 2 3 4" xfId="31655"/>
    <cellStyle name="Normal 2 10 3 2 4" xfId="7878"/>
    <cellStyle name="Normal 2 10 3 2 4 2" xfId="20504"/>
    <cellStyle name="Normal 2 10 3 2 4 2 2" xfId="55720"/>
    <cellStyle name="Normal 2 10 3 2 4 3" xfId="43123"/>
    <cellStyle name="Normal 2 10 3 2 4 4" xfId="33109"/>
    <cellStyle name="Normal 2 10 3 2 5" xfId="9659"/>
    <cellStyle name="Normal 2 10 3 2 5 2" xfId="22280"/>
    <cellStyle name="Normal 2 10 3 2 5 2 2" xfId="57496"/>
    <cellStyle name="Normal 2 10 3 2 5 3" xfId="44899"/>
    <cellStyle name="Normal 2 10 3 2 5 4" xfId="34885"/>
    <cellStyle name="Normal 2 10 3 2 6" xfId="11453"/>
    <cellStyle name="Normal 2 10 3 2 6 2" xfId="24056"/>
    <cellStyle name="Normal 2 10 3 2 6 2 2" xfId="59272"/>
    <cellStyle name="Normal 2 10 3 2 6 3" xfId="46675"/>
    <cellStyle name="Normal 2 10 3 2 6 4" xfId="36661"/>
    <cellStyle name="Normal 2 10 3 2 7" xfId="15820"/>
    <cellStyle name="Normal 2 10 3 2 7 2" xfId="51036"/>
    <cellStyle name="Normal 2 10 3 2 7 3" xfId="28425"/>
    <cellStyle name="Normal 2 10 3 2 8" xfId="12911"/>
    <cellStyle name="Normal 2 10 3 2 8 2" xfId="48129"/>
    <cellStyle name="Normal 2 10 3 2 9" xfId="38439"/>
    <cellStyle name="Normal 2 10 3 3" xfId="3478"/>
    <cellStyle name="Normal 2 10 3 3 10" xfId="26974"/>
    <cellStyle name="Normal 2 10 3 3 11" xfId="61378"/>
    <cellStyle name="Normal 2 10 3 3 2" xfId="5274"/>
    <cellStyle name="Normal 2 10 3 3 2 2" xfId="17921"/>
    <cellStyle name="Normal 2 10 3 3 2 2 2" xfId="53137"/>
    <cellStyle name="Normal 2 10 3 3 2 3" xfId="40540"/>
    <cellStyle name="Normal 2 10 3 3 2 4" xfId="30526"/>
    <cellStyle name="Normal 2 10 3 3 3" xfId="6744"/>
    <cellStyle name="Normal 2 10 3 3 3 2" xfId="19375"/>
    <cellStyle name="Normal 2 10 3 3 3 2 2" xfId="54591"/>
    <cellStyle name="Normal 2 10 3 3 3 3" xfId="41994"/>
    <cellStyle name="Normal 2 10 3 3 3 4" xfId="31980"/>
    <cellStyle name="Normal 2 10 3 3 4" xfId="8203"/>
    <cellStyle name="Normal 2 10 3 3 4 2" xfId="20829"/>
    <cellStyle name="Normal 2 10 3 3 4 2 2" xfId="56045"/>
    <cellStyle name="Normal 2 10 3 3 4 3" xfId="43448"/>
    <cellStyle name="Normal 2 10 3 3 4 4" xfId="33434"/>
    <cellStyle name="Normal 2 10 3 3 5" xfId="9984"/>
    <cellStyle name="Normal 2 10 3 3 5 2" xfId="22605"/>
    <cellStyle name="Normal 2 10 3 3 5 2 2" xfId="57821"/>
    <cellStyle name="Normal 2 10 3 3 5 3" xfId="45224"/>
    <cellStyle name="Normal 2 10 3 3 5 4" xfId="35210"/>
    <cellStyle name="Normal 2 10 3 3 6" xfId="11778"/>
    <cellStyle name="Normal 2 10 3 3 6 2" xfId="24381"/>
    <cellStyle name="Normal 2 10 3 3 6 2 2" xfId="59597"/>
    <cellStyle name="Normal 2 10 3 3 6 3" xfId="47000"/>
    <cellStyle name="Normal 2 10 3 3 6 4" xfId="36986"/>
    <cellStyle name="Normal 2 10 3 3 7" xfId="16145"/>
    <cellStyle name="Normal 2 10 3 3 7 2" xfId="51361"/>
    <cellStyle name="Normal 2 10 3 3 7 3" xfId="28750"/>
    <cellStyle name="Normal 2 10 3 3 8" xfId="14367"/>
    <cellStyle name="Normal 2 10 3 3 8 2" xfId="49585"/>
    <cellStyle name="Normal 2 10 3 3 9" xfId="38764"/>
    <cellStyle name="Normal 2 10 3 4" xfId="2639"/>
    <cellStyle name="Normal 2 10 3 4 10" xfId="26165"/>
    <cellStyle name="Normal 2 10 3 4 11" xfId="60569"/>
    <cellStyle name="Normal 2 10 3 4 2" xfId="4465"/>
    <cellStyle name="Normal 2 10 3 4 2 2" xfId="17112"/>
    <cellStyle name="Normal 2 10 3 4 2 2 2" xfId="52328"/>
    <cellStyle name="Normal 2 10 3 4 2 3" xfId="39731"/>
    <cellStyle name="Normal 2 10 3 4 2 4" xfId="29717"/>
    <cellStyle name="Normal 2 10 3 4 3" xfId="5935"/>
    <cellStyle name="Normal 2 10 3 4 3 2" xfId="18566"/>
    <cellStyle name="Normal 2 10 3 4 3 2 2" xfId="53782"/>
    <cellStyle name="Normal 2 10 3 4 3 3" xfId="41185"/>
    <cellStyle name="Normal 2 10 3 4 3 4" xfId="31171"/>
    <cellStyle name="Normal 2 10 3 4 4" xfId="7394"/>
    <cellStyle name="Normal 2 10 3 4 4 2" xfId="20020"/>
    <cellStyle name="Normal 2 10 3 4 4 2 2" xfId="55236"/>
    <cellStyle name="Normal 2 10 3 4 4 3" xfId="42639"/>
    <cellStyle name="Normal 2 10 3 4 4 4" xfId="32625"/>
    <cellStyle name="Normal 2 10 3 4 5" xfId="9175"/>
    <cellStyle name="Normal 2 10 3 4 5 2" xfId="21796"/>
    <cellStyle name="Normal 2 10 3 4 5 2 2" xfId="57012"/>
    <cellStyle name="Normal 2 10 3 4 5 3" xfId="44415"/>
    <cellStyle name="Normal 2 10 3 4 5 4" xfId="34401"/>
    <cellStyle name="Normal 2 10 3 4 6" xfId="10969"/>
    <cellStyle name="Normal 2 10 3 4 6 2" xfId="23572"/>
    <cellStyle name="Normal 2 10 3 4 6 2 2" xfId="58788"/>
    <cellStyle name="Normal 2 10 3 4 6 3" xfId="46191"/>
    <cellStyle name="Normal 2 10 3 4 6 4" xfId="36177"/>
    <cellStyle name="Normal 2 10 3 4 7" xfId="15336"/>
    <cellStyle name="Normal 2 10 3 4 7 2" xfId="50552"/>
    <cellStyle name="Normal 2 10 3 4 7 3" xfId="27941"/>
    <cellStyle name="Normal 2 10 3 4 8" xfId="13558"/>
    <cellStyle name="Normal 2 10 3 4 8 2" xfId="48776"/>
    <cellStyle name="Normal 2 10 3 4 9" xfId="37955"/>
    <cellStyle name="Normal 2 10 3 5" xfId="3803"/>
    <cellStyle name="Normal 2 10 3 5 2" xfId="8526"/>
    <cellStyle name="Normal 2 10 3 5 2 2" xfId="21152"/>
    <cellStyle name="Normal 2 10 3 5 2 2 2" xfId="56368"/>
    <cellStyle name="Normal 2 10 3 5 2 3" xfId="43771"/>
    <cellStyle name="Normal 2 10 3 5 2 4" xfId="33757"/>
    <cellStyle name="Normal 2 10 3 5 3" xfId="10307"/>
    <cellStyle name="Normal 2 10 3 5 3 2" xfId="22928"/>
    <cellStyle name="Normal 2 10 3 5 3 2 2" xfId="58144"/>
    <cellStyle name="Normal 2 10 3 5 3 3" xfId="45547"/>
    <cellStyle name="Normal 2 10 3 5 3 4" xfId="35533"/>
    <cellStyle name="Normal 2 10 3 5 4" xfId="12103"/>
    <cellStyle name="Normal 2 10 3 5 4 2" xfId="24704"/>
    <cellStyle name="Normal 2 10 3 5 4 2 2" xfId="59920"/>
    <cellStyle name="Normal 2 10 3 5 4 3" xfId="47323"/>
    <cellStyle name="Normal 2 10 3 5 4 4" xfId="37309"/>
    <cellStyle name="Normal 2 10 3 5 5" xfId="16468"/>
    <cellStyle name="Normal 2 10 3 5 5 2" xfId="51684"/>
    <cellStyle name="Normal 2 10 3 5 5 3" xfId="29073"/>
    <cellStyle name="Normal 2 10 3 5 6" xfId="14690"/>
    <cellStyle name="Normal 2 10 3 5 6 2" xfId="49908"/>
    <cellStyle name="Normal 2 10 3 5 7" xfId="39087"/>
    <cellStyle name="Normal 2 10 3 5 8" xfId="27297"/>
    <cellStyle name="Normal 2 10 3 6" xfId="4143"/>
    <cellStyle name="Normal 2 10 3 6 2" xfId="16790"/>
    <cellStyle name="Normal 2 10 3 6 2 2" xfId="52006"/>
    <cellStyle name="Normal 2 10 3 6 2 3" xfId="29395"/>
    <cellStyle name="Normal 2 10 3 6 3" xfId="13236"/>
    <cellStyle name="Normal 2 10 3 6 3 2" xfId="48454"/>
    <cellStyle name="Normal 2 10 3 6 4" xfId="39409"/>
    <cellStyle name="Normal 2 10 3 6 5" xfId="25843"/>
    <cellStyle name="Normal 2 10 3 7" xfId="5613"/>
    <cellStyle name="Normal 2 10 3 7 2" xfId="18244"/>
    <cellStyle name="Normal 2 10 3 7 2 2" xfId="53460"/>
    <cellStyle name="Normal 2 10 3 7 3" xfId="40863"/>
    <cellStyle name="Normal 2 10 3 7 4" xfId="30849"/>
    <cellStyle name="Normal 2 10 3 8" xfId="7072"/>
    <cellStyle name="Normal 2 10 3 8 2" xfId="19698"/>
    <cellStyle name="Normal 2 10 3 8 2 2" xfId="54914"/>
    <cellStyle name="Normal 2 10 3 8 3" xfId="42317"/>
    <cellStyle name="Normal 2 10 3 8 4" xfId="32303"/>
    <cellStyle name="Normal 2 10 3 9" xfId="8853"/>
    <cellStyle name="Normal 2 10 3 9 2" xfId="21474"/>
    <cellStyle name="Normal 2 10 3 9 2 2" xfId="56690"/>
    <cellStyle name="Normal 2 10 3 9 3" xfId="44093"/>
    <cellStyle name="Normal 2 10 3 9 4" xfId="34079"/>
    <cellStyle name="Normal 2 10 4" xfId="2979"/>
    <cellStyle name="Normal 2 10 4 10" xfId="25359"/>
    <cellStyle name="Normal 2 10 4 11" xfId="60894"/>
    <cellStyle name="Normal 2 10 4 2" xfId="4790"/>
    <cellStyle name="Normal 2 10 4 2 2" xfId="17437"/>
    <cellStyle name="Normal 2 10 4 2 2 2" xfId="52653"/>
    <cellStyle name="Normal 2 10 4 2 2 3" xfId="30042"/>
    <cellStyle name="Normal 2 10 4 2 3" xfId="13883"/>
    <cellStyle name="Normal 2 10 4 2 3 2" xfId="49101"/>
    <cellStyle name="Normal 2 10 4 2 4" xfId="40056"/>
    <cellStyle name="Normal 2 10 4 2 5" xfId="26490"/>
    <cellStyle name="Normal 2 10 4 3" xfId="6260"/>
    <cellStyle name="Normal 2 10 4 3 2" xfId="18891"/>
    <cellStyle name="Normal 2 10 4 3 2 2" xfId="54107"/>
    <cellStyle name="Normal 2 10 4 3 3" xfId="41510"/>
    <cellStyle name="Normal 2 10 4 3 4" xfId="31496"/>
    <cellStyle name="Normal 2 10 4 4" xfId="7719"/>
    <cellStyle name="Normal 2 10 4 4 2" xfId="20345"/>
    <cellStyle name="Normal 2 10 4 4 2 2" xfId="55561"/>
    <cellStyle name="Normal 2 10 4 4 3" xfId="42964"/>
    <cellStyle name="Normal 2 10 4 4 4" xfId="32950"/>
    <cellStyle name="Normal 2 10 4 5" xfId="9500"/>
    <cellStyle name="Normal 2 10 4 5 2" xfId="22121"/>
    <cellStyle name="Normal 2 10 4 5 2 2" xfId="57337"/>
    <cellStyle name="Normal 2 10 4 5 3" xfId="44740"/>
    <cellStyle name="Normal 2 10 4 5 4" xfId="34726"/>
    <cellStyle name="Normal 2 10 4 6" xfId="11294"/>
    <cellStyle name="Normal 2 10 4 6 2" xfId="23897"/>
    <cellStyle name="Normal 2 10 4 6 2 2" xfId="59113"/>
    <cellStyle name="Normal 2 10 4 6 3" xfId="46516"/>
    <cellStyle name="Normal 2 10 4 6 4" xfId="36502"/>
    <cellStyle name="Normal 2 10 4 7" xfId="15661"/>
    <cellStyle name="Normal 2 10 4 7 2" xfId="50877"/>
    <cellStyle name="Normal 2 10 4 7 3" xfId="28266"/>
    <cellStyle name="Normal 2 10 4 8" xfId="12752"/>
    <cellStyle name="Normal 2 10 4 8 2" xfId="47970"/>
    <cellStyle name="Normal 2 10 4 9" xfId="38280"/>
    <cellStyle name="Normal 2 10 5" xfId="2812"/>
    <cellStyle name="Normal 2 10 5 10" xfId="25204"/>
    <cellStyle name="Normal 2 10 5 11" xfId="60739"/>
    <cellStyle name="Normal 2 10 5 2" xfId="4635"/>
    <cellStyle name="Normal 2 10 5 2 2" xfId="17282"/>
    <cellStyle name="Normal 2 10 5 2 2 2" xfId="52498"/>
    <cellStyle name="Normal 2 10 5 2 2 3" xfId="29887"/>
    <cellStyle name="Normal 2 10 5 2 3" xfId="13728"/>
    <cellStyle name="Normal 2 10 5 2 3 2" xfId="48946"/>
    <cellStyle name="Normal 2 10 5 2 4" xfId="39901"/>
    <cellStyle name="Normal 2 10 5 2 5" xfId="26335"/>
    <cellStyle name="Normal 2 10 5 3" xfId="6105"/>
    <cellStyle name="Normal 2 10 5 3 2" xfId="18736"/>
    <cellStyle name="Normal 2 10 5 3 2 2" xfId="53952"/>
    <cellStyle name="Normal 2 10 5 3 3" xfId="41355"/>
    <cellStyle name="Normal 2 10 5 3 4" xfId="31341"/>
    <cellStyle name="Normal 2 10 5 4" xfId="7564"/>
    <cellStyle name="Normal 2 10 5 4 2" xfId="20190"/>
    <cellStyle name="Normal 2 10 5 4 2 2" xfId="55406"/>
    <cellStyle name="Normal 2 10 5 4 3" xfId="42809"/>
    <cellStyle name="Normal 2 10 5 4 4" xfId="32795"/>
    <cellStyle name="Normal 2 10 5 5" xfId="9345"/>
    <cellStyle name="Normal 2 10 5 5 2" xfId="21966"/>
    <cellStyle name="Normal 2 10 5 5 2 2" xfId="57182"/>
    <cellStyle name="Normal 2 10 5 5 3" xfId="44585"/>
    <cellStyle name="Normal 2 10 5 5 4" xfId="34571"/>
    <cellStyle name="Normal 2 10 5 6" xfId="11139"/>
    <cellStyle name="Normal 2 10 5 6 2" xfId="23742"/>
    <cellStyle name="Normal 2 10 5 6 2 2" xfId="58958"/>
    <cellStyle name="Normal 2 10 5 6 3" xfId="46361"/>
    <cellStyle name="Normal 2 10 5 6 4" xfId="36347"/>
    <cellStyle name="Normal 2 10 5 7" xfId="15506"/>
    <cellStyle name="Normal 2 10 5 7 2" xfId="50722"/>
    <cellStyle name="Normal 2 10 5 7 3" xfId="28111"/>
    <cellStyle name="Normal 2 10 5 8" xfId="12597"/>
    <cellStyle name="Normal 2 10 5 8 2" xfId="47815"/>
    <cellStyle name="Normal 2 10 5 9" xfId="38125"/>
    <cellStyle name="Normal 2 10 6" xfId="3326"/>
    <cellStyle name="Normal 2 10 6 10" xfId="26822"/>
    <cellStyle name="Normal 2 10 6 11" xfId="61226"/>
    <cellStyle name="Normal 2 10 6 2" xfId="5122"/>
    <cellStyle name="Normal 2 10 6 2 2" xfId="17769"/>
    <cellStyle name="Normal 2 10 6 2 2 2" xfId="52985"/>
    <cellStyle name="Normal 2 10 6 2 3" xfId="40388"/>
    <cellStyle name="Normal 2 10 6 2 4" xfId="30374"/>
    <cellStyle name="Normal 2 10 6 3" xfId="6592"/>
    <cellStyle name="Normal 2 10 6 3 2" xfId="19223"/>
    <cellStyle name="Normal 2 10 6 3 2 2" xfId="54439"/>
    <cellStyle name="Normal 2 10 6 3 3" xfId="41842"/>
    <cellStyle name="Normal 2 10 6 3 4" xfId="31828"/>
    <cellStyle name="Normal 2 10 6 4" xfId="8051"/>
    <cellStyle name="Normal 2 10 6 4 2" xfId="20677"/>
    <cellStyle name="Normal 2 10 6 4 2 2" xfId="55893"/>
    <cellStyle name="Normal 2 10 6 4 3" xfId="43296"/>
    <cellStyle name="Normal 2 10 6 4 4" xfId="33282"/>
    <cellStyle name="Normal 2 10 6 5" xfId="9832"/>
    <cellStyle name="Normal 2 10 6 5 2" xfId="22453"/>
    <cellStyle name="Normal 2 10 6 5 2 2" xfId="57669"/>
    <cellStyle name="Normal 2 10 6 5 3" xfId="45072"/>
    <cellStyle name="Normal 2 10 6 5 4" xfId="35058"/>
    <cellStyle name="Normal 2 10 6 6" xfId="11626"/>
    <cellStyle name="Normal 2 10 6 6 2" xfId="24229"/>
    <cellStyle name="Normal 2 10 6 6 2 2" xfId="59445"/>
    <cellStyle name="Normal 2 10 6 6 3" xfId="46848"/>
    <cellStyle name="Normal 2 10 6 6 4" xfId="36834"/>
    <cellStyle name="Normal 2 10 6 7" xfId="15993"/>
    <cellStyle name="Normal 2 10 6 7 2" xfId="51209"/>
    <cellStyle name="Normal 2 10 6 7 3" xfId="28598"/>
    <cellStyle name="Normal 2 10 6 8" xfId="14215"/>
    <cellStyle name="Normal 2 10 6 8 2" xfId="49433"/>
    <cellStyle name="Normal 2 10 6 9" xfId="38612"/>
    <cellStyle name="Normal 2 10 7" xfId="2482"/>
    <cellStyle name="Normal 2 10 7 10" xfId="26013"/>
    <cellStyle name="Normal 2 10 7 11" xfId="60417"/>
    <cellStyle name="Normal 2 10 7 2" xfId="4313"/>
    <cellStyle name="Normal 2 10 7 2 2" xfId="16960"/>
    <cellStyle name="Normal 2 10 7 2 2 2" xfId="52176"/>
    <cellStyle name="Normal 2 10 7 2 3" xfId="39579"/>
    <cellStyle name="Normal 2 10 7 2 4" xfId="29565"/>
    <cellStyle name="Normal 2 10 7 3" xfId="5783"/>
    <cellStyle name="Normal 2 10 7 3 2" xfId="18414"/>
    <cellStyle name="Normal 2 10 7 3 2 2" xfId="53630"/>
    <cellStyle name="Normal 2 10 7 3 3" xfId="41033"/>
    <cellStyle name="Normal 2 10 7 3 4" xfId="31019"/>
    <cellStyle name="Normal 2 10 7 4" xfId="7242"/>
    <cellStyle name="Normal 2 10 7 4 2" xfId="19868"/>
    <cellStyle name="Normal 2 10 7 4 2 2" xfId="55084"/>
    <cellStyle name="Normal 2 10 7 4 3" xfId="42487"/>
    <cellStyle name="Normal 2 10 7 4 4" xfId="32473"/>
    <cellStyle name="Normal 2 10 7 5" xfId="9023"/>
    <cellStyle name="Normal 2 10 7 5 2" xfId="21644"/>
    <cellStyle name="Normal 2 10 7 5 2 2" xfId="56860"/>
    <cellStyle name="Normal 2 10 7 5 3" xfId="44263"/>
    <cellStyle name="Normal 2 10 7 5 4" xfId="34249"/>
    <cellStyle name="Normal 2 10 7 6" xfId="10817"/>
    <cellStyle name="Normal 2 10 7 6 2" xfId="23420"/>
    <cellStyle name="Normal 2 10 7 6 2 2" xfId="58636"/>
    <cellStyle name="Normal 2 10 7 6 3" xfId="46039"/>
    <cellStyle name="Normal 2 10 7 6 4" xfId="36025"/>
    <cellStyle name="Normal 2 10 7 7" xfId="15184"/>
    <cellStyle name="Normal 2 10 7 7 2" xfId="50400"/>
    <cellStyle name="Normal 2 10 7 7 3" xfId="27789"/>
    <cellStyle name="Normal 2 10 7 8" xfId="13406"/>
    <cellStyle name="Normal 2 10 7 8 2" xfId="48624"/>
    <cellStyle name="Normal 2 10 7 9" xfId="37803"/>
    <cellStyle name="Normal 2 10 8" xfId="3650"/>
    <cellStyle name="Normal 2 10 8 2" xfId="8374"/>
    <cellStyle name="Normal 2 10 8 2 2" xfId="21000"/>
    <cellStyle name="Normal 2 10 8 2 2 2" xfId="56216"/>
    <cellStyle name="Normal 2 10 8 2 3" xfId="43619"/>
    <cellStyle name="Normal 2 10 8 2 4" xfId="33605"/>
    <cellStyle name="Normal 2 10 8 3" xfId="10155"/>
    <cellStyle name="Normal 2 10 8 3 2" xfId="22776"/>
    <cellStyle name="Normal 2 10 8 3 2 2" xfId="57992"/>
    <cellStyle name="Normal 2 10 8 3 3" xfId="45395"/>
    <cellStyle name="Normal 2 10 8 3 4" xfId="35381"/>
    <cellStyle name="Normal 2 10 8 4" xfId="11951"/>
    <cellStyle name="Normal 2 10 8 4 2" xfId="24552"/>
    <cellStyle name="Normal 2 10 8 4 2 2" xfId="59768"/>
    <cellStyle name="Normal 2 10 8 4 3" xfId="47171"/>
    <cellStyle name="Normal 2 10 8 4 4" xfId="37157"/>
    <cellStyle name="Normal 2 10 8 5" xfId="16316"/>
    <cellStyle name="Normal 2 10 8 5 2" xfId="51532"/>
    <cellStyle name="Normal 2 10 8 5 3" xfId="28921"/>
    <cellStyle name="Normal 2 10 8 6" xfId="14538"/>
    <cellStyle name="Normal 2 10 8 6 2" xfId="49756"/>
    <cellStyle name="Normal 2 10 8 7" xfId="38935"/>
    <cellStyle name="Normal 2 10 8 8" xfId="27145"/>
    <cellStyle name="Normal 2 10 9" xfId="3980"/>
    <cellStyle name="Normal 2 10 9 2" xfId="16638"/>
    <cellStyle name="Normal 2 10 9 2 2" xfId="51854"/>
    <cellStyle name="Normal 2 10 9 2 3" xfId="29243"/>
    <cellStyle name="Normal 2 10 9 3" xfId="13084"/>
    <cellStyle name="Normal 2 10 9 3 2" xfId="48302"/>
    <cellStyle name="Normal 2 10 9 4" xfId="39257"/>
    <cellStyle name="Normal 2 10 9 5" xfId="25691"/>
    <cellStyle name="Normal 2 10_District Target Attainment" xfId="1116"/>
    <cellStyle name="Normal 2 11" xfId="1280"/>
    <cellStyle name="Normal 2 12" xfId="1890"/>
    <cellStyle name="Normal 2 13" xfId="2255"/>
    <cellStyle name="Normal 2 14" xfId="2266"/>
    <cellStyle name="Normal 2 15" xfId="2418"/>
    <cellStyle name="Normal 2 16" xfId="2943"/>
    <cellStyle name="Normal 2 17" xfId="3103"/>
    <cellStyle name="Normal 2 18" xfId="2983"/>
    <cellStyle name="Normal 2 19" xfId="3284"/>
    <cellStyle name="Normal 2 2" xfId="28"/>
    <cellStyle name="Normal 2 2 10" xfId="2944"/>
    <cellStyle name="Normal 2 2 11" xfId="2781"/>
    <cellStyle name="Normal 2 2 12" xfId="2451"/>
    <cellStyle name="Normal 2 2 2" xfId="29"/>
    <cellStyle name="Normal 2 2 2 2" xfId="567"/>
    <cellStyle name="Normal 2 2 2 2 2" xfId="1750"/>
    <cellStyle name="Normal 2 2 2 2_District Target Attainment" xfId="1119"/>
    <cellStyle name="Normal 2 2 2 3" xfId="568"/>
    <cellStyle name="Normal 2 2 2 3 10" xfId="2959"/>
    <cellStyle name="Normal 2 2 2 3 10 10" xfId="25339"/>
    <cellStyle name="Normal 2 2 2 3 10 11" xfId="60874"/>
    <cellStyle name="Normal 2 2 2 3 10 2" xfId="4770"/>
    <cellStyle name="Normal 2 2 2 3 10 2 2" xfId="17417"/>
    <cellStyle name="Normal 2 2 2 3 10 2 2 2" xfId="52633"/>
    <cellStyle name="Normal 2 2 2 3 10 2 2 3" xfId="30022"/>
    <cellStyle name="Normal 2 2 2 3 10 2 3" xfId="13863"/>
    <cellStyle name="Normal 2 2 2 3 10 2 3 2" xfId="49081"/>
    <cellStyle name="Normal 2 2 2 3 10 2 4" xfId="40036"/>
    <cellStyle name="Normal 2 2 2 3 10 2 5" xfId="26470"/>
    <cellStyle name="Normal 2 2 2 3 10 3" xfId="6240"/>
    <cellStyle name="Normal 2 2 2 3 10 3 2" xfId="18871"/>
    <cellStyle name="Normal 2 2 2 3 10 3 2 2" xfId="54087"/>
    <cellStyle name="Normal 2 2 2 3 10 3 3" xfId="41490"/>
    <cellStyle name="Normal 2 2 2 3 10 3 4" xfId="31476"/>
    <cellStyle name="Normal 2 2 2 3 10 4" xfId="7699"/>
    <cellStyle name="Normal 2 2 2 3 10 4 2" xfId="20325"/>
    <cellStyle name="Normal 2 2 2 3 10 4 2 2" xfId="55541"/>
    <cellStyle name="Normal 2 2 2 3 10 4 3" xfId="42944"/>
    <cellStyle name="Normal 2 2 2 3 10 4 4" xfId="32930"/>
    <cellStyle name="Normal 2 2 2 3 10 5" xfId="9480"/>
    <cellStyle name="Normal 2 2 2 3 10 5 2" xfId="22101"/>
    <cellStyle name="Normal 2 2 2 3 10 5 2 2" xfId="57317"/>
    <cellStyle name="Normal 2 2 2 3 10 5 3" xfId="44720"/>
    <cellStyle name="Normal 2 2 2 3 10 5 4" xfId="34706"/>
    <cellStyle name="Normal 2 2 2 3 10 6" xfId="11274"/>
    <cellStyle name="Normal 2 2 2 3 10 6 2" xfId="23877"/>
    <cellStyle name="Normal 2 2 2 3 10 6 2 2" xfId="59093"/>
    <cellStyle name="Normal 2 2 2 3 10 6 3" xfId="46496"/>
    <cellStyle name="Normal 2 2 2 3 10 6 4" xfId="36482"/>
    <cellStyle name="Normal 2 2 2 3 10 7" xfId="15641"/>
    <cellStyle name="Normal 2 2 2 3 10 7 2" xfId="50857"/>
    <cellStyle name="Normal 2 2 2 3 10 7 3" xfId="28246"/>
    <cellStyle name="Normal 2 2 2 3 10 8" xfId="12732"/>
    <cellStyle name="Normal 2 2 2 3 10 8 2" xfId="47950"/>
    <cellStyle name="Normal 2 2 2 3 10 9" xfId="38260"/>
    <cellStyle name="Normal 2 2 2 3 11" xfId="2813"/>
    <cellStyle name="Normal 2 2 2 3 11 10" xfId="25205"/>
    <cellStyle name="Normal 2 2 2 3 11 11" xfId="60740"/>
    <cellStyle name="Normal 2 2 2 3 11 2" xfId="4636"/>
    <cellStyle name="Normal 2 2 2 3 11 2 2" xfId="17283"/>
    <cellStyle name="Normal 2 2 2 3 11 2 2 2" xfId="52499"/>
    <cellStyle name="Normal 2 2 2 3 11 2 2 3" xfId="29888"/>
    <cellStyle name="Normal 2 2 2 3 11 2 3" xfId="13729"/>
    <cellStyle name="Normal 2 2 2 3 11 2 3 2" xfId="48947"/>
    <cellStyle name="Normal 2 2 2 3 11 2 4" xfId="39902"/>
    <cellStyle name="Normal 2 2 2 3 11 2 5" xfId="26336"/>
    <cellStyle name="Normal 2 2 2 3 11 3" xfId="6106"/>
    <cellStyle name="Normal 2 2 2 3 11 3 2" xfId="18737"/>
    <cellStyle name="Normal 2 2 2 3 11 3 2 2" xfId="53953"/>
    <cellStyle name="Normal 2 2 2 3 11 3 3" xfId="41356"/>
    <cellStyle name="Normal 2 2 2 3 11 3 4" xfId="31342"/>
    <cellStyle name="Normal 2 2 2 3 11 4" xfId="7565"/>
    <cellStyle name="Normal 2 2 2 3 11 4 2" xfId="20191"/>
    <cellStyle name="Normal 2 2 2 3 11 4 2 2" xfId="55407"/>
    <cellStyle name="Normal 2 2 2 3 11 4 3" xfId="42810"/>
    <cellStyle name="Normal 2 2 2 3 11 4 4" xfId="32796"/>
    <cellStyle name="Normal 2 2 2 3 11 5" xfId="9346"/>
    <cellStyle name="Normal 2 2 2 3 11 5 2" xfId="21967"/>
    <cellStyle name="Normal 2 2 2 3 11 5 2 2" xfId="57183"/>
    <cellStyle name="Normal 2 2 2 3 11 5 3" xfId="44586"/>
    <cellStyle name="Normal 2 2 2 3 11 5 4" xfId="34572"/>
    <cellStyle name="Normal 2 2 2 3 11 6" xfId="11140"/>
    <cellStyle name="Normal 2 2 2 3 11 6 2" xfId="23743"/>
    <cellStyle name="Normal 2 2 2 3 11 6 2 2" xfId="58959"/>
    <cellStyle name="Normal 2 2 2 3 11 6 3" xfId="46362"/>
    <cellStyle name="Normal 2 2 2 3 11 6 4" xfId="36348"/>
    <cellStyle name="Normal 2 2 2 3 11 7" xfId="15507"/>
    <cellStyle name="Normal 2 2 2 3 11 7 2" xfId="50723"/>
    <cellStyle name="Normal 2 2 2 3 11 7 3" xfId="28112"/>
    <cellStyle name="Normal 2 2 2 3 11 8" xfId="12598"/>
    <cellStyle name="Normal 2 2 2 3 11 8 2" xfId="47816"/>
    <cellStyle name="Normal 2 2 2 3 11 9" xfId="38126"/>
    <cellStyle name="Normal 2 2 2 3 12" xfId="3327"/>
    <cellStyle name="Normal 2 2 2 3 12 10" xfId="26823"/>
    <cellStyle name="Normal 2 2 2 3 12 11" xfId="61227"/>
    <cellStyle name="Normal 2 2 2 3 12 2" xfId="5123"/>
    <cellStyle name="Normal 2 2 2 3 12 2 2" xfId="17770"/>
    <cellStyle name="Normal 2 2 2 3 12 2 2 2" xfId="52986"/>
    <cellStyle name="Normal 2 2 2 3 12 2 3" xfId="40389"/>
    <cellStyle name="Normal 2 2 2 3 12 2 4" xfId="30375"/>
    <cellStyle name="Normal 2 2 2 3 12 3" xfId="6593"/>
    <cellStyle name="Normal 2 2 2 3 12 3 2" xfId="19224"/>
    <cellStyle name="Normal 2 2 2 3 12 3 2 2" xfId="54440"/>
    <cellStyle name="Normal 2 2 2 3 12 3 3" xfId="41843"/>
    <cellStyle name="Normal 2 2 2 3 12 3 4" xfId="31829"/>
    <cellStyle name="Normal 2 2 2 3 12 4" xfId="8052"/>
    <cellStyle name="Normal 2 2 2 3 12 4 2" xfId="20678"/>
    <cellStyle name="Normal 2 2 2 3 12 4 2 2" xfId="55894"/>
    <cellStyle name="Normal 2 2 2 3 12 4 3" xfId="43297"/>
    <cellStyle name="Normal 2 2 2 3 12 4 4" xfId="33283"/>
    <cellStyle name="Normal 2 2 2 3 12 5" xfId="9833"/>
    <cellStyle name="Normal 2 2 2 3 12 5 2" xfId="22454"/>
    <cellStyle name="Normal 2 2 2 3 12 5 2 2" xfId="57670"/>
    <cellStyle name="Normal 2 2 2 3 12 5 3" xfId="45073"/>
    <cellStyle name="Normal 2 2 2 3 12 5 4" xfId="35059"/>
    <cellStyle name="Normal 2 2 2 3 12 6" xfId="11627"/>
    <cellStyle name="Normal 2 2 2 3 12 6 2" xfId="24230"/>
    <cellStyle name="Normal 2 2 2 3 12 6 2 2" xfId="59446"/>
    <cellStyle name="Normal 2 2 2 3 12 6 3" xfId="46849"/>
    <cellStyle name="Normal 2 2 2 3 12 6 4" xfId="36835"/>
    <cellStyle name="Normal 2 2 2 3 12 7" xfId="15994"/>
    <cellStyle name="Normal 2 2 2 3 12 7 2" xfId="51210"/>
    <cellStyle name="Normal 2 2 2 3 12 7 3" xfId="28599"/>
    <cellStyle name="Normal 2 2 2 3 12 8" xfId="14216"/>
    <cellStyle name="Normal 2 2 2 3 12 8 2" xfId="49434"/>
    <cellStyle name="Normal 2 2 2 3 12 9" xfId="38613"/>
    <cellStyle name="Normal 2 2 2 3 13" xfId="2483"/>
    <cellStyle name="Normal 2 2 2 3 13 10" xfId="26014"/>
    <cellStyle name="Normal 2 2 2 3 13 11" xfId="60418"/>
    <cellStyle name="Normal 2 2 2 3 13 2" xfId="4314"/>
    <cellStyle name="Normal 2 2 2 3 13 2 2" xfId="16961"/>
    <cellStyle name="Normal 2 2 2 3 13 2 2 2" xfId="52177"/>
    <cellStyle name="Normal 2 2 2 3 13 2 3" xfId="39580"/>
    <cellStyle name="Normal 2 2 2 3 13 2 4" xfId="29566"/>
    <cellStyle name="Normal 2 2 2 3 13 3" xfId="5784"/>
    <cellStyle name="Normal 2 2 2 3 13 3 2" xfId="18415"/>
    <cellStyle name="Normal 2 2 2 3 13 3 2 2" xfId="53631"/>
    <cellStyle name="Normal 2 2 2 3 13 3 3" xfId="41034"/>
    <cellStyle name="Normal 2 2 2 3 13 3 4" xfId="31020"/>
    <cellStyle name="Normal 2 2 2 3 13 4" xfId="7243"/>
    <cellStyle name="Normal 2 2 2 3 13 4 2" xfId="19869"/>
    <cellStyle name="Normal 2 2 2 3 13 4 2 2" xfId="55085"/>
    <cellStyle name="Normal 2 2 2 3 13 4 3" xfId="42488"/>
    <cellStyle name="Normal 2 2 2 3 13 4 4" xfId="32474"/>
    <cellStyle name="Normal 2 2 2 3 13 5" xfId="9024"/>
    <cellStyle name="Normal 2 2 2 3 13 5 2" xfId="21645"/>
    <cellStyle name="Normal 2 2 2 3 13 5 2 2" xfId="56861"/>
    <cellStyle name="Normal 2 2 2 3 13 5 3" xfId="44264"/>
    <cellStyle name="Normal 2 2 2 3 13 5 4" xfId="34250"/>
    <cellStyle name="Normal 2 2 2 3 13 6" xfId="10818"/>
    <cellStyle name="Normal 2 2 2 3 13 6 2" xfId="23421"/>
    <cellStyle name="Normal 2 2 2 3 13 6 2 2" xfId="58637"/>
    <cellStyle name="Normal 2 2 2 3 13 6 3" xfId="46040"/>
    <cellStyle name="Normal 2 2 2 3 13 6 4" xfId="36026"/>
    <cellStyle name="Normal 2 2 2 3 13 7" xfId="15185"/>
    <cellStyle name="Normal 2 2 2 3 13 7 2" xfId="50401"/>
    <cellStyle name="Normal 2 2 2 3 13 7 3" xfId="27790"/>
    <cellStyle name="Normal 2 2 2 3 13 8" xfId="13407"/>
    <cellStyle name="Normal 2 2 2 3 13 8 2" xfId="48625"/>
    <cellStyle name="Normal 2 2 2 3 13 9" xfId="37804"/>
    <cellStyle name="Normal 2 2 2 3 14" xfId="3651"/>
    <cellStyle name="Normal 2 2 2 3 14 2" xfId="8375"/>
    <cellStyle name="Normal 2 2 2 3 14 2 2" xfId="21001"/>
    <cellStyle name="Normal 2 2 2 3 14 2 2 2" xfId="56217"/>
    <cellStyle name="Normal 2 2 2 3 14 2 3" xfId="43620"/>
    <cellStyle name="Normal 2 2 2 3 14 2 4" xfId="33606"/>
    <cellStyle name="Normal 2 2 2 3 14 3" xfId="10156"/>
    <cellStyle name="Normal 2 2 2 3 14 3 2" xfId="22777"/>
    <cellStyle name="Normal 2 2 2 3 14 3 2 2" xfId="57993"/>
    <cellStyle name="Normal 2 2 2 3 14 3 3" xfId="45396"/>
    <cellStyle name="Normal 2 2 2 3 14 3 4" xfId="35382"/>
    <cellStyle name="Normal 2 2 2 3 14 4" xfId="11952"/>
    <cellStyle name="Normal 2 2 2 3 14 4 2" xfId="24553"/>
    <cellStyle name="Normal 2 2 2 3 14 4 2 2" xfId="59769"/>
    <cellStyle name="Normal 2 2 2 3 14 4 3" xfId="47172"/>
    <cellStyle name="Normal 2 2 2 3 14 4 4" xfId="37158"/>
    <cellStyle name="Normal 2 2 2 3 14 5" xfId="16317"/>
    <cellStyle name="Normal 2 2 2 3 14 5 2" xfId="51533"/>
    <cellStyle name="Normal 2 2 2 3 14 5 3" xfId="28922"/>
    <cellStyle name="Normal 2 2 2 3 14 6" xfId="14539"/>
    <cellStyle name="Normal 2 2 2 3 14 6 2" xfId="49757"/>
    <cellStyle name="Normal 2 2 2 3 14 7" xfId="38936"/>
    <cellStyle name="Normal 2 2 2 3 14 8" xfId="27146"/>
    <cellStyle name="Normal 2 2 2 3 15" xfId="3981"/>
    <cellStyle name="Normal 2 2 2 3 15 2" xfId="16639"/>
    <cellStyle name="Normal 2 2 2 3 15 2 2" xfId="51855"/>
    <cellStyle name="Normal 2 2 2 3 15 2 3" xfId="29244"/>
    <cellStyle name="Normal 2 2 2 3 15 3" xfId="13085"/>
    <cellStyle name="Normal 2 2 2 3 15 3 2" xfId="48303"/>
    <cellStyle name="Normal 2 2 2 3 15 4" xfId="39258"/>
    <cellStyle name="Normal 2 2 2 3 15 5" xfId="25692"/>
    <cellStyle name="Normal 2 2 2 3 16" xfId="5462"/>
    <cellStyle name="Normal 2 2 2 3 16 2" xfId="18093"/>
    <cellStyle name="Normal 2 2 2 3 16 2 2" xfId="53309"/>
    <cellStyle name="Normal 2 2 2 3 16 3" xfId="40712"/>
    <cellStyle name="Normal 2 2 2 3 16 4" xfId="30698"/>
    <cellStyle name="Normal 2 2 2 3 17" xfId="6918"/>
    <cellStyle name="Normal 2 2 2 3 17 2" xfId="19547"/>
    <cellStyle name="Normal 2 2 2 3 17 2 2" xfId="54763"/>
    <cellStyle name="Normal 2 2 2 3 17 3" xfId="42166"/>
    <cellStyle name="Normal 2 2 2 3 17 4" xfId="32152"/>
    <cellStyle name="Normal 2 2 2 3 18" xfId="8700"/>
    <cellStyle name="Normal 2 2 2 3 18 2" xfId="21323"/>
    <cellStyle name="Normal 2 2 2 3 18 2 2" xfId="56539"/>
    <cellStyle name="Normal 2 2 2 3 18 3" xfId="43942"/>
    <cellStyle name="Normal 2 2 2 3 18 4" xfId="33928"/>
    <cellStyle name="Normal 2 2 2 3 19" xfId="10567"/>
    <cellStyle name="Normal 2 2 2 3 19 2" xfId="23178"/>
    <cellStyle name="Normal 2 2 2 3 19 2 2" xfId="58394"/>
    <cellStyle name="Normal 2 2 2 3 19 3" xfId="45797"/>
    <cellStyle name="Normal 2 2 2 3 19 4" xfId="35783"/>
    <cellStyle name="Normal 2 2 2 3 2" xfId="569"/>
    <cellStyle name="Normal 2 2 2 3 2 2" xfId="1752"/>
    <cellStyle name="Normal 2 2 2 3 2_District Target Attainment" xfId="1121"/>
    <cellStyle name="Normal 2 2 2 3 20" xfId="14862"/>
    <cellStyle name="Normal 2 2 2 3 20 2" xfId="50079"/>
    <cellStyle name="Normal 2 2 2 3 20 3" xfId="27468"/>
    <cellStyle name="Normal 2 2 2 3 21" xfId="12276"/>
    <cellStyle name="Normal 2 2 2 3 21 2" xfId="47494"/>
    <cellStyle name="Normal 2 2 2 3 22" xfId="37481"/>
    <cellStyle name="Normal 2 2 2 3 23" xfId="24883"/>
    <cellStyle name="Normal 2 2 2 3 24" xfId="60096"/>
    <cellStyle name="Normal 2 2 2 3 3" xfId="1751"/>
    <cellStyle name="Normal 2 2 2 3 3 10" xfId="6992"/>
    <cellStyle name="Normal 2 2 2 3 3 10 2" xfId="19619"/>
    <cellStyle name="Normal 2 2 2 3 3 10 2 2" xfId="54835"/>
    <cellStyle name="Normal 2 2 2 3 3 10 3" xfId="42238"/>
    <cellStyle name="Normal 2 2 2 3 3 10 4" xfId="32224"/>
    <cellStyle name="Normal 2 2 2 3 3 11" xfId="8773"/>
    <cellStyle name="Normal 2 2 2 3 3 11 2" xfId="21395"/>
    <cellStyle name="Normal 2 2 2 3 3 11 2 2" xfId="56611"/>
    <cellStyle name="Normal 2 2 2 3 3 11 3" xfId="44014"/>
    <cellStyle name="Normal 2 2 2 3 3 11 4" xfId="34000"/>
    <cellStyle name="Normal 2 2 2 3 3 12" xfId="10568"/>
    <cellStyle name="Normal 2 2 2 3 3 12 2" xfId="23179"/>
    <cellStyle name="Normal 2 2 2 3 3 12 2 2" xfId="58395"/>
    <cellStyle name="Normal 2 2 2 3 3 12 3" xfId="45798"/>
    <cellStyle name="Normal 2 2 2 3 3 12 4" xfId="35784"/>
    <cellStyle name="Normal 2 2 2 3 3 13" xfId="14934"/>
    <cellStyle name="Normal 2 2 2 3 3 13 2" xfId="50151"/>
    <cellStyle name="Normal 2 2 2 3 3 13 3" xfId="27540"/>
    <cellStyle name="Normal 2 2 2 3 3 14" xfId="12348"/>
    <cellStyle name="Normal 2 2 2 3 3 14 2" xfId="47566"/>
    <cellStyle name="Normal 2 2 2 3 3 15" xfId="37553"/>
    <cellStyle name="Normal 2 2 2 3 3 16" xfId="24955"/>
    <cellStyle name="Normal 2 2 2 3 3 17" xfId="60168"/>
    <cellStyle name="Normal 2 2 2 3 3 2" xfId="2378"/>
    <cellStyle name="Normal 2 2 2 3 3 2 10" xfId="10569"/>
    <cellStyle name="Normal 2 2 2 3 3 2 10 2" xfId="23180"/>
    <cellStyle name="Normal 2 2 2 3 3 2 10 2 2" xfId="58396"/>
    <cellStyle name="Normal 2 2 2 3 3 2 10 3" xfId="45799"/>
    <cellStyle name="Normal 2 2 2 3 3 2 10 4" xfId="35785"/>
    <cellStyle name="Normal 2 2 2 3 3 2 11" xfId="15089"/>
    <cellStyle name="Normal 2 2 2 3 3 2 11 2" xfId="50305"/>
    <cellStyle name="Normal 2 2 2 3 3 2 11 3" xfId="27694"/>
    <cellStyle name="Normal 2 2 2 3 3 2 12" xfId="12502"/>
    <cellStyle name="Normal 2 2 2 3 3 2 12 2" xfId="47720"/>
    <cellStyle name="Normal 2 2 2 3 3 2 13" xfId="37708"/>
    <cellStyle name="Normal 2 2 2 3 3 2 14" xfId="25109"/>
    <cellStyle name="Normal 2 2 2 3 3 2 15" xfId="60322"/>
    <cellStyle name="Normal 2 2 2 3 3 2 2" xfId="3224"/>
    <cellStyle name="Normal 2 2 2 3 3 2 2 10" xfId="25593"/>
    <cellStyle name="Normal 2 2 2 3 3 2 2 11" xfId="61128"/>
    <cellStyle name="Normal 2 2 2 3 3 2 2 2" xfId="5024"/>
    <cellStyle name="Normal 2 2 2 3 3 2 2 2 2" xfId="17671"/>
    <cellStyle name="Normal 2 2 2 3 3 2 2 2 2 2" xfId="52887"/>
    <cellStyle name="Normal 2 2 2 3 3 2 2 2 2 3" xfId="30276"/>
    <cellStyle name="Normal 2 2 2 3 3 2 2 2 3" xfId="14117"/>
    <cellStyle name="Normal 2 2 2 3 3 2 2 2 3 2" xfId="49335"/>
    <cellStyle name="Normal 2 2 2 3 3 2 2 2 4" xfId="40290"/>
    <cellStyle name="Normal 2 2 2 3 3 2 2 2 5" xfId="26724"/>
    <cellStyle name="Normal 2 2 2 3 3 2 2 3" xfId="6494"/>
    <cellStyle name="Normal 2 2 2 3 3 2 2 3 2" xfId="19125"/>
    <cellStyle name="Normal 2 2 2 3 3 2 2 3 2 2" xfId="54341"/>
    <cellStyle name="Normal 2 2 2 3 3 2 2 3 3" xfId="41744"/>
    <cellStyle name="Normal 2 2 2 3 3 2 2 3 4" xfId="31730"/>
    <cellStyle name="Normal 2 2 2 3 3 2 2 4" xfId="7953"/>
    <cellStyle name="Normal 2 2 2 3 3 2 2 4 2" xfId="20579"/>
    <cellStyle name="Normal 2 2 2 3 3 2 2 4 2 2" xfId="55795"/>
    <cellStyle name="Normal 2 2 2 3 3 2 2 4 3" xfId="43198"/>
    <cellStyle name="Normal 2 2 2 3 3 2 2 4 4" xfId="33184"/>
    <cellStyle name="Normal 2 2 2 3 3 2 2 5" xfId="9734"/>
    <cellStyle name="Normal 2 2 2 3 3 2 2 5 2" xfId="22355"/>
    <cellStyle name="Normal 2 2 2 3 3 2 2 5 2 2" xfId="57571"/>
    <cellStyle name="Normal 2 2 2 3 3 2 2 5 3" xfId="44974"/>
    <cellStyle name="Normal 2 2 2 3 3 2 2 5 4" xfId="34960"/>
    <cellStyle name="Normal 2 2 2 3 3 2 2 6" xfId="11528"/>
    <cellStyle name="Normal 2 2 2 3 3 2 2 6 2" xfId="24131"/>
    <cellStyle name="Normal 2 2 2 3 3 2 2 6 2 2" xfId="59347"/>
    <cellStyle name="Normal 2 2 2 3 3 2 2 6 3" xfId="46750"/>
    <cellStyle name="Normal 2 2 2 3 3 2 2 6 4" xfId="36736"/>
    <cellStyle name="Normal 2 2 2 3 3 2 2 7" xfId="15895"/>
    <cellStyle name="Normal 2 2 2 3 3 2 2 7 2" xfId="51111"/>
    <cellStyle name="Normal 2 2 2 3 3 2 2 7 3" xfId="28500"/>
    <cellStyle name="Normal 2 2 2 3 3 2 2 8" xfId="12986"/>
    <cellStyle name="Normal 2 2 2 3 3 2 2 8 2" xfId="48204"/>
    <cellStyle name="Normal 2 2 2 3 3 2 2 9" xfId="38514"/>
    <cellStyle name="Normal 2 2 2 3 3 2 3" xfId="3553"/>
    <cellStyle name="Normal 2 2 2 3 3 2 3 10" xfId="27049"/>
    <cellStyle name="Normal 2 2 2 3 3 2 3 11" xfId="61453"/>
    <cellStyle name="Normal 2 2 2 3 3 2 3 2" xfId="5349"/>
    <cellStyle name="Normal 2 2 2 3 3 2 3 2 2" xfId="17996"/>
    <cellStyle name="Normal 2 2 2 3 3 2 3 2 2 2" xfId="53212"/>
    <cellStyle name="Normal 2 2 2 3 3 2 3 2 3" xfId="40615"/>
    <cellStyle name="Normal 2 2 2 3 3 2 3 2 4" xfId="30601"/>
    <cellStyle name="Normal 2 2 2 3 3 2 3 3" xfId="6819"/>
    <cellStyle name="Normal 2 2 2 3 3 2 3 3 2" xfId="19450"/>
    <cellStyle name="Normal 2 2 2 3 3 2 3 3 2 2" xfId="54666"/>
    <cellStyle name="Normal 2 2 2 3 3 2 3 3 3" xfId="42069"/>
    <cellStyle name="Normal 2 2 2 3 3 2 3 3 4" xfId="32055"/>
    <cellStyle name="Normal 2 2 2 3 3 2 3 4" xfId="8278"/>
    <cellStyle name="Normal 2 2 2 3 3 2 3 4 2" xfId="20904"/>
    <cellStyle name="Normal 2 2 2 3 3 2 3 4 2 2" xfId="56120"/>
    <cellStyle name="Normal 2 2 2 3 3 2 3 4 3" xfId="43523"/>
    <cellStyle name="Normal 2 2 2 3 3 2 3 4 4" xfId="33509"/>
    <cellStyle name="Normal 2 2 2 3 3 2 3 5" xfId="10059"/>
    <cellStyle name="Normal 2 2 2 3 3 2 3 5 2" xfId="22680"/>
    <cellStyle name="Normal 2 2 2 3 3 2 3 5 2 2" xfId="57896"/>
    <cellStyle name="Normal 2 2 2 3 3 2 3 5 3" xfId="45299"/>
    <cellStyle name="Normal 2 2 2 3 3 2 3 5 4" xfId="35285"/>
    <cellStyle name="Normal 2 2 2 3 3 2 3 6" xfId="11853"/>
    <cellStyle name="Normal 2 2 2 3 3 2 3 6 2" xfId="24456"/>
    <cellStyle name="Normal 2 2 2 3 3 2 3 6 2 2" xfId="59672"/>
    <cellStyle name="Normal 2 2 2 3 3 2 3 6 3" xfId="47075"/>
    <cellStyle name="Normal 2 2 2 3 3 2 3 6 4" xfId="37061"/>
    <cellStyle name="Normal 2 2 2 3 3 2 3 7" xfId="16220"/>
    <cellStyle name="Normal 2 2 2 3 3 2 3 7 2" xfId="51436"/>
    <cellStyle name="Normal 2 2 2 3 3 2 3 7 3" xfId="28825"/>
    <cellStyle name="Normal 2 2 2 3 3 2 3 8" xfId="14442"/>
    <cellStyle name="Normal 2 2 2 3 3 2 3 8 2" xfId="49660"/>
    <cellStyle name="Normal 2 2 2 3 3 2 3 9" xfId="38839"/>
    <cellStyle name="Normal 2 2 2 3 3 2 4" xfId="2714"/>
    <cellStyle name="Normal 2 2 2 3 3 2 4 10" xfId="26240"/>
    <cellStyle name="Normal 2 2 2 3 3 2 4 11" xfId="60644"/>
    <cellStyle name="Normal 2 2 2 3 3 2 4 2" xfId="4540"/>
    <cellStyle name="Normal 2 2 2 3 3 2 4 2 2" xfId="17187"/>
    <cellStyle name="Normal 2 2 2 3 3 2 4 2 2 2" xfId="52403"/>
    <cellStyle name="Normal 2 2 2 3 3 2 4 2 3" xfId="39806"/>
    <cellStyle name="Normal 2 2 2 3 3 2 4 2 4" xfId="29792"/>
    <cellStyle name="Normal 2 2 2 3 3 2 4 3" xfId="6010"/>
    <cellStyle name="Normal 2 2 2 3 3 2 4 3 2" xfId="18641"/>
    <cellStyle name="Normal 2 2 2 3 3 2 4 3 2 2" xfId="53857"/>
    <cellStyle name="Normal 2 2 2 3 3 2 4 3 3" xfId="41260"/>
    <cellStyle name="Normal 2 2 2 3 3 2 4 3 4" xfId="31246"/>
    <cellStyle name="Normal 2 2 2 3 3 2 4 4" xfId="7469"/>
    <cellStyle name="Normal 2 2 2 3 3 2 4 4 2" xfId="20095"/>
    <cellStyle name="Normal 2 2 2 3 3 2 4 4 2 2" xfId="55311"/>
    <cellStyle name="Normal 2 2 2 3 3 2 4 4 3" xfId="42714"/>
    <cellStyle name="Normal 2 2 2 3 3 2 4 4 4" xfId="32700"/>
    <cellStyle name="Normal 2 2 2 3 3 2 4 5" xfId="9250"/>
    <cellStyle name="Normal 2 2 2 3 3 2 4 5 2" xfId="21871"/>
    <cellStyle name="Normal 2 2 2 3 3 2 4 5 2 2" xfId="57087"/>
    <cellStyle name="Normal 2 2 2 3 3 2 4 5 3" xfId="44490"/>
    <cellStyle name="Normal 2 2 2 3 3 2 4 5 4" xfId="34476"/>
    <cellStyle name="Normal 2 2 2 3 3 2 4 6" xfId="11044"/>
    <cellStyle name="Normal 2 2 2 3 3 2 4 6 2" xfId="23647"/>
    <cellStyle name="Normal 2 2 2 3 3 2 4 6 2 2" xfId="58863"/>
    <cellStyle name="Normal 2 2 2 3 3 2 4 6 3" xfId="46266"/>
    <cellStyle name="Normal 2 2 2 3 3 2 4 6 4" xfId="36252"/>
    <cellStyle name="Normal 2 2 2 3 3 2 4 7" xfId="15411"/>
    <cellStyle name="Normal 2 2 2 3 3 2 4 7 2" xfId="50627"/>
    <cellStyle name="Normal 2 2 2 3 3 2 4 7 3" xfId="28016"/>
    <cellStyle name="Normal 2 2 2 3 3 2 4 8" xfId="13633"/>
    <cellStyle name="Normal 2 2 2 3 3 2 4 8 2" xfId="48851"/>
    <cellStyle name="Normal 2 2 2 3 3 2 4 9" xfId="38030"/>
    <cellStyle name="Normal 2 2 2 3 3 2 5" xfId="3878"/>
    <cellStyle name="Normal 2 2 2 3 3 2 5 2" xfId="8601"/>
    <cellStyle name="Normal 2 2 2 3 3 2 5 2 2" xfId="21227"/>
    <cellStyle name="Normal 2 2 2 3 3 2 5 2 2 2" xfId="56443"/>
    <cellStyle name="Normal 2 2 2 3 3 2 5 2 3" xfId="43846"/>
    <cellStyle name="Normal 2 2 2 3 3 2 5 2 4" xfId="33832"/>
    <cellStyle name="Normal 2 2 2 3 3 2 5 3" xfId="10382"/>
    <cellStyle name="Normal 2 2 2 3 3 2 5 3 2" xfId="23003"/>
    <cellStyle name="Normal 2 2 2 3 3 2 5 3 2 2" xfId="58219"/>
    <cellStyle name="Normal 2 2 2 3 3 2 5 3 3" xfId="45622"/>
    <cellStyle name="Normal 2 2 2 3 3 2 5 3 4" xfId="35608"/>
    <cellStyle name="Normal 2 2 2 3 3 2 5 4" xfId="12178"/>
    <cellStyle name="Normal 2 2 2 3 3 2 5 4 2" xfId="24779"/>
    <cellStyle name="Normal 2 2 2 3 3 2 5 4 2 2" xfId="59995"/>
    <cellStyle name="Normal 2 2 2 3 3 2 5 4 3" xfId="47398"/>
    <cellStyle name="Normal 2 2 2 3 3 2 5 4 4" xfId="37384"/>
    <cellStyle name="Normal 2 2 2 3 3 2 5 5" xfId="16543"/>
    <cellStyle name="Normal 2 2 2 3 3 2 5 5 2" xfId="51759"/>
    <cellStyle name="Normal 2 2 2 3 3 2 5 5 3" xfId="29148"/>
    <cellStyle name="Normal 2 2 2 3 3 2 5 6" xfId="14765"/>
    <cellStyle name="Normal 2 2 2 3 3 2 5 6 2" xfId="49983"/>
    <cellStyle name="Normal 2 2 2 3 3 2 5 7" xfId="39162"/>
    <cellStyle name="Normal 2 2 2 3 3 2 5 8" xfId="27372"/>
    <cellStyle name="Normal 2 2 2 3 3 2 6" xfId="4218"/>
    <cellStyle name="Normal 2 2 2 3 3 2 6 2" xfId="16865"/>
    <cellStyle name="Normal 2 2 2 3 3 2 6 2 2" xfId="52081"/>
    <cellStyle name="Normal 2 2 2 3 3 2 6 2 3" xfId="29470"/>
    <cellStyle name="Normal 2 2 2 3 3 2 6 3" xfId="13311"/>
    <cellStyle name="Normal 2 2 2 3 3 2 6 3 2" xfId="48529"/>
    <cellStyle name="Normal 2 2 2 3 3 2 6 4" xfId="39484"/>
    <cellStyle name="Normal 2 2 2 3 3 2 6 5" xfId="25918"/>
    <cellStyle name="Normal 2 2 2 3 3 2 7" xfId="5688"/>
    <cellStyle name="Normal 2 2 2 3 3 2 7 2" xfId="18319"/>
    <cellStyle name="Normal 2 2 2 3 3 2 7 2 2" xfId="53535"/>
    <cellStyle name="Normal 2 2 2 3 3 2 7 3" xfId="40938"/>
    <cellStyle name="Normal 2 2 2 3 3 2 7 4" xfId="30924"/>
    <cellStyle name="Normal 2 2 2 3 3 2 8" xfId="7147"/>
    <cellStyle name="Normal 2 2 2 3 3 2 8 2" xfId="19773"/>
    <cellStyle name="Normal 2 2 2 3 3 2 8 2 2" xfId="54989"/>
    <cellStyle name="Normal 2 2 2 3 3 2 8 3" xfId="42392"/>
    <cellStyle name="Normal 2 2 2 3 3 2 8 4" xfId="32378"/>
    <cellStyle name="Normal 2 2 2 3 3 2 9" xfId="8928"/>
    <cellStyle name="Normal 2 2 2 3 3 2 9 2" xfId="21549"/>
    <cellStyle name="Normal 2 2 2 3 3 2 9 2 2" xfId="56765"/>
    <cellStyle name="Normal 2 2 2 3 3 2 9 3" xfId="44168"/>
    <cellStyle name="Normal 2 2 2 3 3 2 9 4" xfId="34154"/>
    <cellStyle name="Normal 2 2 2 3 3 3" xfId="3064"/>
    <cellStyle name="Normal 2 2 2 3 3 3 10" xfId="25436"/>
    <cellStyle name="Normal 2 2 2 3 3 3 11" xfId="60971"/>
    <cellStyle name="Normal 2 2 2 3 3 3 2" xfId="4867"/>
    <cellStyle name="Normal 2 2 2 3 3 3 2 2" xfId="17514"/>
    <cellStyle name="Normal 2 2 2 3 3 3 2 2 2" xfId="52730"/>
    <cellStyle name="Normal 2 2 2 3 3 3 2 2 3" xfId="30119"/>
    <cellStyle name="Normal 2 2 2 3 3 3 2 3" xfId="13960"/>
    <cellStyle name="Normal 2 2 2 3 3 3 2 3 2" xfId="49178"/>
    <cellStyle name="Normal 2 2 2 3 3 3 2 4" xfId="40133"/>
    <cellStyle name="Normal 2 2 2 3 3 3 2 5" xfId="26567"/>
    <cellStyle name="Normal 2 2 2 3 3 3 3" xfId="6337"/>
    <cellStyle name="Normal 2 2 2 3 3 3 3 2" xfId="18968"/>
    <cellStyle name="Normal 2 2 2 3 3 3 3 2 2" xfId="54184"/>
    <cellStyle name="Normal 2 2 2 3 3 3 3 3" xfId="41587"/>
    <cellStyle name="Normal 2 2 2 3 3 3 3 4" xfId="31573"/>
    <cellStyle name="Normal 2 2 2 3 3 3 4" xfId="7796"/>
    <cellStyle name="Normal 2 2 2 3 3 3 4 2" xfId="20422"/>
    <cellStyle name="Normal 2 2 2 3 3 3 4 2 2" xfId="55638"/>
    <cellStyle name="Normal 2 2 2 3 3 3 4 3" xfId="43041"/>
    <cellStyle name="Normal 2 2 2 3 3 3 4 4" xfId="33027"/>
    <cellStyle name="Normal 2 2 2 3 3 3 5" xfId="9577"/>
    <cellStyle name="Normal 2 2 2 3 3 3 5 2" xfId="22198"/>
    <cellStyle name="Normal 2 2 2 3 3 3 5 2 2" xfId="57414"/>
    <cellStyle name="Normal 2 2 2 3 3 3 5 3" xfId="44817"/>
    <cellStyle name="Normal 2 2 2 3 3 3 5 4" xfId="34803"/>
    <cellStyle name="Normal 2 2 2 3 3 3 6" xfId="11371"/>
    <cellStyle name="Normal 2 2 2 3 3 3 6 2" xfId="23974"/>
    <cellStyle name="Normal 2 2 2 3 3 3 6 2 2" xfId="59190"/>
    <cellStyle name="Normal 2 2 2 3 3 3 6 3" xfId="46593"/>
    <cellStyle name="Normal 2 2 2 3 3 3 6 4" xfId="36579"/>
    <cellStyle name="Normal 2 2 2 3 3 3 7" xfId="15738"/>
    <cellStyle name="Normal 2 2 2 3 3 3 7 2" xfId="50954"/>
    <cellStyle name="Normal 2 2 2 3 3 3 7 3" xfId="28343"/>
    <cellStyle name="Normal 2 2 2 3 3 3 8" xfId="12829"/>
    <cellStyle name="Normal 2 2 2 3 3 3 8 2" xfId="48047"/>
    <cellStyle name="Normal 2 2 2 3 3 3 9" xfId="38357"/>
    <cellStyle name="Normal 2 2 2 3 3 4" xfId="2890"/>
    <cellStyle name="Normal 2 2 2 3 3 4 10" xfId="25277"/>
    <cellStyle name="Normal 2 2 2 3 3 4 11" xfId="60812"/>
    <cellStyle name="Normal 2 2 2 3 3 4 2" xfId="4708"/>
    <cellStyle name="Normal 2 2 2 3 3 4 2 2" xfId="17355"/>
    <cellStyle name="Normal 2 2 2 3 3 4 2 2 2" xfId="52571"/>
    <cellStyle name="Normal 2 2 2 3 3 4 2 2 3" xfId="29960"/>
    <cellStyle name="Normal 2 2 2 3 3 4 2 3" xfId="13801"/>
    <cellStyle name="Normal 2 2 2 3 3 4 2 3 2" xfId="49019"/>
    <cellStyle name="Normal 2 2 2 3 3 4 2 4" xfId="39974"/>
    <cellStyle name="Normal 2 2 2 3 3 4 2 5" xfId="26408"/>
    <cellStyle name="Normal 2 2 2 3 3 4 3" xfId="6178"/>
    <cellStyle name="Normal 2 2 2 3 3 4 3 2" xfId="18809"/>
    <cellStyle name="Normal 2 2 2 3 3 4 3 2 2" xfId="54025"/>
    <cellStyle name="Normal 2 2 2 3 3 4 3 3" xfId="41428"/>
    <cellStyle name="Normal 2 2 2 3 3 4 3 4" xfId="31414"/>
    <cellStyle name="Normal 2 2 2 3 3 4 4" xfId="7637"/>
    <cellStyle name="Normal 2 2 2 3 3 4 4 2" xfId="20263"/>
    <cellStyle name="Normal 2 2 2 3 3 4 4 2 2" xfId="55479"/>
    <cellStyle name="Normal 2 2 2 3 3 4 4 3" xfId="42882"/>
    <cellStyle name="Normal 2 2 2 3 3 4 4 4" xfId="32868"/>
    <cellStyle name="Normal 2 2 2 3 3 4 5" xfId="9418"/>
    <cellStyle name="Normal 2 2 2 3 3 4 5 2" xfId="22039"/>
    <cellStyle name="Normal 2 2 2 3 3 4 5 2 2" xfId="57255"/>
    <cellStyle name="Normal 2 2 2 3 3 4 5 3" xfId="44658"/>
    <cellStyle name="Normal 2 2 2 3 3 4 5 4" xfId="34644"/>
    <cellStyle name="Normal 2 2 2 3 3 4 6" xfId="11212"/>
    <cellStyle name="Normal 2 2 2 3 3 4 6 2" xfId="23815"/>
    <cellStyle name="Normal 2 2 2 3 3 4 6 2 2" xfId="59031"/>
    <cellStyle name="Normal 2 2 2 3 3 4 6 3" xfId="46434"/>
    <cellStyle name="Normal 2 2 2 3 3 4 6 4" xfId="36420"/>
    <cellStyle name="Normal 2 2 2 3 3 4 7" xfId="15579"/>
    <cellStyle name="Normal 2 2 2 3 3 4 7 2" xfId="50795"/>
    <cellStyle name="Normal 2 2 2 3 3 4 7 3" xfId="28184"/>
    <cellStyle name="Normal 2 2 2 3 3 4 8" xfId="12670"/>
    <cellStyle name="Normal 2 2 2 3 3 4 8 2" xfId="47888"/>
    <cellStyle name="Normal 2 2 2 3 3 4 9" xfId="38198"/>
    <cellStyle name="Normal 2 2 2 3 3 5" xfId="3399"/>
    <cellStyle name="Normal 2 2 2 3 3 5 10" xfId="26895"/>
    <cellStyle name="Normal 2 2 2 3 3 5 11" xfId="61299"/>
    <cellStyle name="Normal 2 2 2 3 3 5 2" xfId="5195"/>
    <cellStyle name="Normal 2 2 2 3 3 5 2 2" xfId="17842"/>
    <cellStyle name="Normal 2 2 2 3 3 5 2 2 2" xfId="53058"/>
    <cellStyle name="Normal 2 2 2 3 3 5 2 3" xfId="40461"/>
    <cellStyle name="Normal 2 2 2 3 3 5 2 4" xfId="30447"/>
    <cellStyle name="Normal 2 2 2 3 3 5 3" xfId="6665"/>
    <cellStyle name="Normal 2 2 2 3 3 5 3 2" xfId="19296"/>
    <cellStyle name="Normal 2 2 2 3 3 5 3 2 2" xfId="54512"/>
    <cellStyle name="Normal 2 2 2 3 3 5 3 3" xfId="41915"/>
    <cellStyle name="Normal 2 2 2 3 3 5 3 4" xfId="31901"/>
    <cellStyle name="Normal 2 2 2 3 3 5 4" xfId="8124"/>
    <cellStyle name="Normal 2 2 2 3 3 5 4 2" xfId="20750"/>
    <cellStyle name="Normal 2 2 2 3 3 5 4 2 2" xfId="55966"/>
    <cellStyle name="Normal 2 2 2 3 3 5 4 3" xfId="43369"/>
    <cellStyle name="Normal 2 2 2 3 3 5 4 4" xfId="33355"/>
    <cellStyle name="Normal 2 2 2 3 3 5 5" xfId="9905"/>
    <cellStyle name="Normal 2 2 2 3 3 5 5 2" xfId="22526"/>
    <cellStyle name="Normal 2 2 2 3 3 5 5 2 2" xfId="57742"/>
    <cellStyle name="Normal 2 2 2 3 3 5 5 3" xfId="45145"/>
    <cellStyle name="Normal 2 2 2 3 3 5 5 4" xfId="35131"/>
    <cellStyle name="Normal 2 2 2 3 3 5 6" xfId="11699"/>
    <cellStyle name="Normal 2 2 2 3 3 5 6 2" xfId="24302"/>
    <cellStyle name="Normal 2 2 2 3 3 5 6 2 2" xfId="59518"/>
    <cellStyle name="Normal 2 2 2 3 3 5 6 3" xfId="46921"/>
    <cellStyle name="Normal 2 2 2 3 3 5 6 4" xfId="36907"/>
    <cellStyle name="Normal 2 2 2 3 3 5 7" xfId="16066"/>
    <cellStyle name="Normal 2 2 2 3 3 5 7 2" xfId="51282"/>
    <cellStyle name="Normal 2 2 2 3 3 5 7 3" xfId="28671"/>
    <cellStyle name="Normal 2 2 2 3 3 5 8" xfId="14288"/>
    <cellStyle name="Normal 2 2 2 3 3 5 8 2" xfId="49506"/>
    <cellStyle name="Normal 2 2 2 3 3 5 9" xfId="38685"/>
    <cellStyle name="Normal 2 2 2 3 3 6" xfId="2559"/>
    <cellStyle name="Normal 2 2 2 3 3 6 10" xfId="26086"/>
    <cellStyle name="Normal 2 2 2 3 3 6 11" xfId="60490"/>
    <cellStyle name="Normal 2 2 2 3 3 6 2" xfId="4386"/>
    <cellStyle name="Normal 2 2 2 3 3 6 2 2" xfId="17033"/>
    <cellStyle name="Normal 2 2 2 3 3 6 2 2 2" xfId="52249"/>
    <cellStyle name="Normal 2 2 2 3 3 6 2 3" xfId="39652"/>
    <cellStyle name="Normal 2 2 2 3 3 6 2 4" xfId="29638"/>
    <cellStyle name="Normal 2 2 2 3 3 6 3" xfId="5856"/>
    <cellStyle name="Normal 2 2 2 3 3 6 3 2" xfId="18487"/>
    <cellStyle name="Normal 2 2 2 3 3 6 3 2 2" xfId="53703"/>
    <cellStyle name="Normal 2 2 2 3 3 6 3 3" xfId="41106"/>
    <cellStyle name="Normal 2 2 2 3 3 6 3 4" xfId="31092"/>
    <cellStyle name="Normal 2 2 2 3 3 6 4" xfId="7315"/>
    <cellStyle name="Normal 2 2 2 3 3 6 4 2" xfId="19941"/>
    <cellStyle name="Normal 2 2 2 3 3 6 4 2 2" xfId="55157"/>
    <cellStyle name="Normal 2 2 2 3 3 6 4 3" xfId="42560"/>
    <cellStyle name="Normal 2 2 2 3 3 6 4 4" xfId="32546"/>
    <cellStyle name="Normal 2 2 2 3 3 6 5" xfId="9096"/>
    <cellStyle name="Normal 2 2 2 3 3 6 5 2" xfId="21717"/>
    <cellStyle name="Normal 2 2 2 3 3 6 5 2 2" xfId="56933"/>
    <cellStyle name="Normal 2 2 2 3 3 6 5 3" xfId="44336"/>
    <cellStyle name="Normal 2 2 2 3 3 6 5 4" xfId="34322"/>
    <cellStyle name="Normal 2 2 2 3 3 6 6" xfId="10890"/>
    <cellStyle name="Normal 2 2 2 3 3 6 6 2" xfId="23493"/>
    <cellStyle name="Normal 2 2 2 3 3 6 6 2 2" xfId="58709"/>
    <cellStyle name="Normal 2 2 2 3 3 6 6 3" xfId="46112"/>
    <cellStyle name="Normal 2 2 2 3 3 6 6 4" xfId="36098"/>
    <cellStyle name="Normal 2 2 2 3 3 6 7" xfId="15257"/>
    <cellStyle name="Normal 2 2 2 3 3 6 7 2" xfId="50473"/>
    <cellStyle name="Normal 2 2 2 3 3 6 7 3" xfId="27862"/>
    <cellStyle name="Normal 2 2 2 3 3 6 8" xfId="13479"/>
    <cellStyle name="Normal 2 2 2 3 3 6 8 2" xfId="48697"/>
    <cellStyle name="Normal 2 2 2 3 3 6 9" xfId="37876"/>
    <cellStyle name="Normal 2 2 2 3 3 7" xfId="3723"/>
    <cellStyle name="Normal 2 2 2 3 3 7 2" xfId="8447"/>
    <cellStyle name="Normal 2 2 2 3 3 7 2 2" xfId="21073"/>
    <cellStyle name="Normal 2 2 2 3 3 7 2 2 2" xfId="56289"/>
    <cellStyle name="Normal 2 2 2 3 3 7 2 3" xfId="43692"/>
    <cellStyle name="Normal 2 2 2 3 3 7 2 4" xfId="33678"/>
    <cellStyle name="Normal 2 2 2 3 3 7 3" xfId="10228"/>
    <cellStyle name="Normal 2 2 2 3 3 7 3 2" xfId="22849"/>
    <cellStyle name="Normal 2 2 2 3 3 7 3 2 2" xfId="58065"/>
    <cellStyle name="Normal 2 2 2 3 3 7 3 3" xfId="45468"/>
    <cellStyle name="Normal 2 2 2 3 3 7 3 4" xfId="35454"/>
    <cellStyle name="Normal 2 2 2 3 3 7 4" xfId="12024"/>
    <cellStyle name="Normal 2 2 2 3 3 7 4 2" xfId="24625"/>
    <cellStyle name="Normal 2 2 2 3 3 7 4 2 2" xfId="59841"/>
    <cellStyle name="Normal 2 2 2 3 3 7 4 3" xfId="47244"/>
    <cellStyle name="Normal 2 2 2 3 3 7 4 4" xfId="37230"/>
    <cellStyle name="Normal 2 2 2 3 3 7 5" xfId="16389"/>
    <cellStyle name="Normal 2 2 2 3 3 7 5 2" xfId="51605"/>
    <cellStyle name="Normal 2 2 2 3 3 7 5 3" xfId="28994"/>
    <cellStyle name="Normal 2 2 2 3 3 7 6" xfId="14611"/>
    <cellStyle name="Normal 2 2 2 3 3 7 6 2" xfId="49829"/>
    <cellStyle name="Normal 2 2 2 3 3 7 7" xfId="39008"/>
    <cellStyle name="Normal 2 2 2 3 3 7 8" xfId="27218"/>
    <cellStyle name="Normal 2 2 2 3 3 8" xfId="4061"/>
    <cellStyle name="Normal 2 2 2 3 3 8 2" xfId="16711"/>
    <cellStyle name="Normal 2 2 2 3 3 8 2 2" xfId="51927"/>
    <cellStyle name="Normal 2 2 2 3 3 8 2 3" xfId="29316"/>
    <cellStyle name="Normal 2 2 2 3 3 8 3" xfId="13157"/>
    <cellStyle name="Normal 2 2 2 3 3 8 3 2" xfId="48375"/>
    <cellStyle name="Normal 2 2 2 3 3 8 4" xfId="39330"/>
    <cellStyle name="Normal 2 2 2 3 3 8 5" xfId="25764"/>
    <cellStyle name="Normal 2 2 2 3 3 9" xfId="5534"/>
    <cellStyle name="Normal 2 2 2 3 3 9 2" xfId="18165"/>
    <cellStyle name="Normal 2 2 2 3 3 9 2 2" xfId="53381"/>
    <cellStyle name="Normal 2 2 2 3 3 9 3" xfId="40784"/>
    <cellStyle name="Normal 2 2 2 3 3 9 4" xfId="30770"/>
    <cellStyle name="Normal 2 2 2 3 4" xfId="2244"/>
    <cellStyle name="Normal 2 2 2 3 4 10" xfId="7027"/>
    <cellStyle name="Normal 2 2 2 3 4 10 2" xfId="19653"/>
    <cellStyle name="Normal 2 2 2 3 4 10 2 2" xfId="54869"/>
    <cellStyle name="Normal 2 2 2 3 4 10 3" xfId="42272"/>
    <cellStyle name="Normal 2 2 2 3 4 10 4" xfId="32258"/>
    <cellStyle name="Normal 2 2 2 3 4 11" xfId="8808"/>
    <cellStyle name="Normal 2 2 2 3 4 11 2" xfId="21429"/>
    <cellStyle name="Normal 2 2 2 3 4 11 2 2" xfId="56645"/>
    <cellStyle name="Normal 2 2 2 3 4 11 3" xfId="44048"/>
    <cellStyle name="Normal 2 2 2 3 4 11 4" xfId="34034"/>
    <cellStyle name="Normal 2 2 2 3 4 12" xfId="10570"/>
    <cellStyle name="Normal 2 2 2 3 4 12 2" xfId="23181"/>
    <cellStyle name="Normal 2 2 2 3 4 12 2 2" xfId="58397"/>
    <cellStyle name="Normal 2 2 2 3 4 12 3" xfId="45800"/>
    <cellStyle name="Normal 2 2 2 3 4 12 4" xfId="35786"/>
    <cellStyle name="Normal 2 2 2 3 4 13" xfId="14969"/>
    <cellStyle name="Normal 2 2 2 3 4 13 2" xfId="50185"/>
    <cellStyle name="Normal 2 2 2 3 4 13 3" xfId="27574"/>
    <cellStyle name="Normal 2 2 2 3 4 14" xfId="12382"/>
    <cellStyle name="Normal 2 2 2 3 4 14 2" xfId="47600"/>
    <cellStyle name="Normal 2 2 2 3 4 15" xfId="37588"/>
    <cellStyle name="Normal 2 2 2 3 4 16" xfId="24989"/>
    <cellStyle name="Normal 2 2 2 3 4 17" xfId="60202"/>
    <cellStyle name="Normal 2 2 2 3 4 2" xfId="2421"/>
    <cellStyle name="Normal 2 2 2 3 4 2 10" xfId="10571"/>
    <cellStyle name="Normal 2 2 2 3 4 2 10 2" xfId="23182"/>
    <cellStyle name="Normal 2 2 2 3 4 2 10 2 2" xfId="58398"/>
    <cellStyle name="Normal 2 2 2 3 4 2 10 3" xfId="45801"/>
    <cellStyle name="Normal 2 2 2 3 4 2 10 4" xfId="35787"/>
    <cellStyle name="Normal 2 2 2 3 4 2 11" xfId="15126"/>
    <cellStyle name="Normal 2 2 2 3 4 2 11 2" xfId="50342"/>
    <cellStyle name="Normal 2 2 2 3 4 2 11 3" xfId="27731"/>
    <cellStyle name="Normal 2 2 2 3 4 2 12" xfId="12539"/>
    <cellStyle name="Normal 2 2 2 3 4 2 12 2" xfId="47757"/>
    <cellStyle name="Normal 2 2 2 3 4 2 13" xfId="37745"/>
    <cellStyle name="Normal 2 2 2 3 4 2 14" xfId="25146"/>
    <cellStyle name="Normal 2 2 2 3 4 2 15" xfId="60359"/>
    <cellStyle name="Normal 2 2 2 3 4 2 2" xfId="3261"/>
    <cellStyle name="Normal 2 2 2 3 4 2 2 10" xfId="25630"/>
    <cellStyle name="Normal 2 2 2 3 4 2 2 11" xfId="61165"/>
    <cellStyle name="Normal 2 2 2 3 4 2 2 2" xfId="5061"/>
    <cellStyle name="Normal 2 2 2 3 4 2 2 2 2" xfId="17708"/>
    <cellStyle name="Normal 2 2 2 3 4 2 2 2 2 2" xfId="52924"/>
    <cellStyle name="Normal 2 2 2 3 4 2 2 2 2 3" xfId="30313"/>
    <cellStyle name="Normal 2 2 2 3 4 2 2 2 3" xfId="14154"/>
    <cellStyle name="Normal 2 2 2 3 4 2 2 2 3 2" xfId="49372"/>
    <cellStyle name="Normal 2 2 2 3 4 2 2 2 4" xfId="40327"/>
    <cellStyle name="Normal 2 2 2 3 4 2 2 2 5" xfId="26761"/>
    <cellStyle name="Normal 2 2 2 3 4 2 2 3" xfId="6531"/>
    <cellStyle name="Normal 2 2 2 3 4 2 2 3 2" xfId="19162"/>
    <cellStyle name="Normal 2 2 2 3 4 2 2 3 2 2" xfId="54378"/>
    <cellStyle name="Normal 2 2 2 3 4 2 2 3 3" xfId="41781"/>
    <cellStyle name="Normal 2 2 2 3 4 2 2 3 4" xfId="31767"/>
    <cellStyle name="Normal 2 2 2 3 4 2 2 4" xfId="7990"/>
    <cellStyle name="Normal 2 2 2 3 4 2 2 4 2" xfId="20616"/>
    <cellStyle name="Normal 2 2 2 3 4 2 2 4 2 2" xfId="55832"/>
    <cellStyle name="Normal 2 2 2 3 4 2 2 4 3" xfId="43235"/>
    <cellStyle name="Normal 2 2 2 3 4 2 2 4 4" xfId="33221"/>
    <cellStyle name="Normal 2 2 2 3 4 2 2 5" xfId="9771"/>
    <cellStyle name="Normal 2 2 2 3 4 2 2 5 2" xfId="22392"/>
    <cellStyle name="Normal 2 2 2 3 4 2 2 5 2 2" xfId="57608"/>
    <cellStyle name="Normal 2 2 2 3 4 2 2 5 3" xfId="45011"/>
    <cellStyle name="Normal 2 2 2 3 4 2 2 5 4" xfId="34997"/>
    <cellStyle name="Normal 2 2 2 3 4 2 2 6" xfId="11565"/>
    <cellStyle name="Normal 2 2 2 3 4 2 2 6 2" xfId="24168"/>
    <cellStyle name="Normal 2 2 2 3 4 2 2 6 2 2" xfId="59384"/>
    <cellStyle name="Normal 2 2 2 3 4 2 2 6 3" xfId="46787"/>
    <cellStyle name="Normal 2 2 2 3 4 2 2 6 4" xfId="36773"/>
    <cellStyle name="Normal 2 2 2 3 4 2 2 7" xfId="15932"/>
    <cellStyle name="Normal 2 2 2 3 4 2 2 7 2" xfId="51148"/>
    <cellStyle name="Normal 2 2 2 3 4 2 2 7 3" xfId="28537"/>
    <cellStyle name="Normal 2 2 2 3 4 2 2 8" xfId="13023"/>
    <cellStyle name="Normal 2 2 2 3 4 2 2 8 2" xfId="48241"/>
    <cellStyle name="Normal 2 2 2 3 4 2 2 9" xfId="38551"/>
    <cellStyle name="Normal 2 2 2 3 4 2 3" xfId="3590"/>
    <cellStyle name="Normal 2 2 2 3 4 2 3 10" xfId="27086"/>
    <cellStyle name="Normal 2 2 2 3 4 2 3 11" xfId="61490"/>
    <cellStyle name="Normal 2 2 2 3 4 2 3 2" xfId="5386"/>
    <cellStyle name="Normal 2 2 2 3 4 2 3 2 2" xfId="18033"/>
    <cellStyle name="Normal 2 2 2 3 4 2 3 2 2 2" xfId="53249"/>
    <cellStyle name="Normal 2 2 2 3 4 2 3 2 3" xfId="40652"/>
    <cellStyle name="Normal 2 2 2 3 4 2 3 2 4" xfId="30638"/>
    <cellStyle name="Normal 2 2 2 3 4 2 3 3" xfId="6856"/>
    <cellStyle name="Normal 2 2 2 3 4 2 3 3 2" xfId="19487"/>
    <cellStyle name="Normal 2 2 2 3 4 2 3 3 2 2" xfId="54703"/>
    <cellStyle name="Normal 2 2 2 3 4 2 3 3 3" xfId="42106"/>
    <cellStyle name="Normal 2 2 2 3 4 2 3 3 4" xfId="32092"/>
    <cellStyle name="Normal 2 2 2 3 4 2 3 4" xfId="8315"/>
    <cellStyle name="Normal 2 2 2 3 4 2 3 4 2" xfId="20941"/>
    <cellStyle name="Normal 2 2 2 3 4 2 3 4 2 2" xfId="56157"/>
    <cellStyle name="Normal 2 2 2 3 4 2 3 4 3" xfId="43560"/>
    <cellStyle name="Normal 2 2 2 3 4 2 3 4 4" xfId="33546"/>
    <cellStyle name="Normal 2 2 2 3 4 2 3 5" xfId="10096"/>
    <cellStyle name="Normal 2 2 2 3 4 2 3 5 2" xfId="22717"/>
    <cellStyle name="Normal 2 2 2 3 4 2 3 5 2 2" xfId="57933"/>
    <cellStyle name="Normal 2 2 2 3 4 2 3 5 3" xfId="45336"/>
    <cellStyle name="Normal 2 2 2 3 4 2 3 5 4" xfId="35322"/>
    <cellStyle name="Normal 2 2 2 3 4 2 3 6" xfId="11890"/>
    <cellStyle name="Normal 2 2 2 3 4 2 3 6 2" xfId="24493"/>
    <cellStyle name="Normal 2 2 2 3 4 2 3 6 2 2" xfId="59709"/>
    <cellStyle name="Normal 2 2 2 3 4 2 3 6 3" xfId="47112"/>
    <cellStyle name="Normal 2 2 2 3 4 2 3 6 4" xfId="37098"/>
    <cellStyle name="Normal 2 2 2 3 4 2 3 7" xfId="16257"/>
    <cellStyle name="Normal 2 2 2 3 4 2 3 7 2" xfId="51473"/>
    <cellStyle name="Normal 2 2 2 3 4 2 3 7 3" xfId="28862"/>
    <cellStyle name="Normal 2 2 2 3 4 2 3 8" xfId="14479"/>
    <cellStyle name="Normal 2 2 2 3 4 2 3 8 2" xfId="49697"/>
    <cellStyle name="Normal 2 2 2 3 4 2 3 9" xfId="38876"/>
    <cellStyle name="Normal 2 2 2 3 4 2 4" xfId="2751"/>
    <cellStyle name="Normal 2 2 2 3 4 2 4 10" xfId="26277"/>
    <cellStyle name="Normal 2 2 2 3 4 2 4 11" xfId="60681"/>
    <cellStyle name="Normal 2 2 2 3 4 2 4 2" xfId="4577"/>
    <cellStyle name="Normal 2 2 2 3 4 2 4 2 2" xfId="17224"/>
    <cellStyle name="Normal 2 2 2 3 4 2 4 2 2 2" xfId="52440"/>
    <cellStyle name="Normal 2 2 2 3 4 2 4 2 3" xfId="39843"/>
    <cellStyle name="Normal 2 2 2 3 4 2 4 2 4" xfId="29829"/>
    <cellStyle name="Normal 2 2 2 3 4 2 4 3" xfId="6047"/>
    <cellStyle name="Normal 2 2 2 3 4 2 4 3 2" xfId="18678"/>
    <cellStyle name="Normal 2 2 2 3 4 2 4 3 2 2" xfId="53894"/>
    <cellStyle name="Normal 2 2 2 3 4 2 4 3 3" xfId="41297"/>
    <cellStyle name="Normal 2 2 2 3 4 2 4 3 4" xfId="31283"/>
    <cellStyle name="Normal 2 2 2 3 4 2 4 4" xfId="7506"/>
    <cellStyle name="Normal 2 2 2 3 4 2 4 4 2" xfId="20132"/>
    <cellStyle name="Normal 2 2 2 3 4 2 4 4 2 2" xfId="55348"/>
    <cellStyle name="Normal 2 2 2 3 4 2 4 4 3" xfId="42751"/>
    <cellStyle name="Normal 2 2 2 3 4 2 4 4 4" xfId="32737"/>
    <cellStyle name="Normal 2 2 2 3 4 2 4 5" xfId="9287"/>
    <cellStyle name="Normal 2 2 2 3 4 2 4 5 2" xfId="21908"/>
    <cellStyle name="Normal 2 2 2 3 4 2 4 5 2 2" xfId="57124"/>
    <cellStyle name="Normal 2 2 2 3 4 2 4 5 3" xfId="44527"/>
    <cellStyle name="Normal 2 2 2 3 4 2 4 5 4" xfId="34513"/>
    <cellStyle name="Normal 2 2 2 3 4 2 4 6" xfId="11081"/>
    <cellStyle name="Normal 2 2 2 3 4 2 4 6 2" xfId="23684"/>
    <cellStyle name="Normal 2 2 2 3 4 2 4 6 2 2" xfId="58900"/>
    <cellStyle name="Normal 2 2 2 3 4 2 4 6 3" xfId="46303"/>
    <cellStyle name="Normal 2 2 2 3 4 2 4 6 4" xfId="36289"/>
    <cellStyle name="Normal 2 2 2 3 4 2 4 7" xfId="15448"/>
    <cellStyle name="Normal 2 2 2 3 4 2 4 7 2" xfId="50664"/>
    <cellStyle name="Normal 2 2 2 3 4 2 4 7 3" xfId="28053"/>
    <cellStyle name="Normal 2 2 2 3 4 2 4 8" xfId="13670"/>
    <cellStyle name="Normal 2 2 2 3 4 2 4 8 2" xfId="48888"/>
    <cellStyle name="Normal 2 2 2 3 4 2 4 9" xfId="38067"/>
    <cellStyle name="Normal 2 2 2 3 4 2 5" xfId="3915"/>
    <cellStyle name="Normal 2 2 2 3 4 2 5 2" xfId="8638"/>
    <cellStyle name="Normal 2 2 2 3 4 2 5 2 2" xfId="21264"/>
    <cellStyle name="Normal 2 2 2 3 4 2 5 2 2 2" xfId="56480"/>
    <cellStyle name="Normal 2 2 2 3 4 2 5 2 3" xfId="43883"/>
    <cellStyle name="Normal 2 2 2 3 4 2 5 2 4" xfId="33869"/>
    <cellStyle name="Normal 2 2 2 3 4 2 5 3" xfId="10419"/>
    <cellStyle name="Normal 2 2 2 3 4 2 5 3 2" xfId="23040"/>
    <cellStyle name="Normal 2 2 2 3 4 2 5 3 2 2" xfId="58256"/>
    <cellStyle name="Normal 2 2 2 3 4 2 5 3 3" xfId="45659"/>
    <cellStyle name="Normal 2 2 2 3 4 2 5 3 4" xfId="35645"/>
    <cellStyle name="Normal 2 2 2 3 4 2 5 4" xfId="12215"/>
    <cellStyle name="Normal 2 2 2 3 4 2 5 4 2" xfId="24816"/>
    <cellStyle name="Normal 2 2 2 3 4 2 5 4 2 2" xfId="60032"/>
    <cellStyle name="Normal 2 2 2 3 4 2 5 4 3" xfId="47435"/>
    <cellStyle name="Normal 2 2 2 3 4 2 5 4 4" xfId="37421"/>
    <cellStyle name="Normal 2 2 2 3 4 2 5 5" xfId="16580"/>
    <cellStyle name="Normal 2 2 2 3 4 2 5 5 2" xfId="51796"/>
    <cellStyle name="Normal 2 2 2 3 4 2 5 5 3" xfId="29185"/>
    <cellStyle name="Normal 2 2 2 3 4 2 5 6" xfId="14802"/>
    <cellStyle name="Normal 2 2 2 3 4 2 5 6 2" xfId="50020"/>
    <cellStyle name="Normal 2 2 2 3 4 2 5 7" xfId="39199"/>
    <cellStyle name="Normal 2 2 2 3 4 2 5 8" xfId="27409"/>
    <cellStyle name="Normal 2 2 2 3 4 2 6" xfId="4255"/>
    <cellStyle name="Normal 2 2 2 3 4 2 6 2" xfId="16902"/>
    <cellStyle name="Normal 2 2 2 3 4 2 6 2 2" xfId="52118"/>
    <cellStyle name="Normal 2 2 2 3 4 2 6 2 3" xfId="29507"/>
    <cellStyle name="Normal 2 2 2 3 4 2 6 3" xfId="13348"/>
    <cellStyle name="Normal 2 2 2 3 4 2 6 3 2" xfId="48566"/>
    <cellStyle name="Normal 2 2 2 3 4 2 6 4" xfId="39521"/>
    <cellStyle name="Normal 2 2 2 3 4 2 6 5" xfId="25955"/>
    <cellStyle name="Normal 2 2 2 3 4 2 7" xfId="5725"/>
    <cellStyle name="Normal 2 2 2 3 4 2 7 2" xfId="18356"/>
    <cellStyle name="Normal 2 2 2 3 4 2 7 2 2" xfId="53572"/>
    <cellStyle name="Normal 2 2 2 3 4 2 7 3" xfId="40975"/>
    <cellStyle name="Normal 2 2 2 3 4 2 7 4" xfId="30961"/>
    <cellStyle name="Normal 2 2 2 3 4 2 8" xfId="7184"/>
    <cellStyle name="Normal 2 2 2 3 4 2 8 2" xfId="19810"/>
    <cellStyle name="Normal 2 2 2 3 4 2 8 2 2" xfId="55026"/>
    <cellStyle name="Normal 2 2 2 3 4 2 8 3" xfId="42429"/>
    <cellStyle name="Normal 2 2 2 3 4 2 8 4" xfId="32415"/>
    <cellStyle name="Normal 2 2 2 3 4 2 9" xfId="8965"/>
    <cellStyle name="Normal 2 2 2 3 4 2 9 2" xfId="21586"/>
    <cellStyle name="Normal 2 2 2 3 4 2 9 2 2" xfId="56802"/>
    <cellStyle name="Normal 2 2 2 3 4 2 9 3" xfId="44205"/>
    <cellStyle name="Normal 2 2 2 3 4 2 9 4" xfId="34191"/>
    <cellStyle name="Normal 2 2 2 3 4 3" xfId="3104"/>
    <cellStyle name="Normal 2 2 2 3 4 3 10" xfId="25473"/>
    <cellStyle name="Normal 2 2 2 3 4 3 11" xfId="61008"/>
    <cellStyle name="Normal 2 2 2 3 4 3 2" xfId="4904"/>
    <cellStyle name="Normal 2 2 2 3 4 3 2 2" xfId="17551"/>
    <cellStyle name="Normal 2 2 2 3 4 3 2 2 2" xfId="52767"/>
    <cellStyle name="Normal 2 2 2 3 4 3 2 2 3" xfId="30156"/>
    <cellStyle name="Normal 2 2 2 3 4 3 2 3" xfId="13997"/>
    <cellStyle name="Normal 2 2 2 3 4 3 2 3 2" xfId="49215"/>
    <cellStyle name="Normal 2 2 2 3 4 3 2 4" xfId="40170"/>
    <cellStyle name="Normal 2 2 2 3 4 3 2 5" xfId="26604"/>
    <cellStyle name="Normal 2 2 2 3 4 3 3" xfId="6374"/>
    <cellStyle name="Normal 2 2 2 3 4 3 3 2" xfId="19005"/>
    <cellStyle name="Normal 2 2 2 3 4 3 3 2 2" xfId="54221"/>
    <cellStyle name="Normal 2 2 2 3 4 3 3 3" xfId="41624"/>
    <cellStyle name="Normal 2 2 2 3 4 3 3 4" xfId="31610"/>
    <cellStyle name="Normal 2 2 2 3 4 3 4" xfId="7833"/>
    <cellStyle name="Normal 2 2 2 3 4 3 4 2" xfId="20459"/>
    <cellStyle name="Normal 2 2 2 3 4 3 4 2 2" xfId="55675"/>
    <cellStyle name="Normal 2 2 2 3 4 3 4 3" xfId="43078"/>
    <cellStyle name="Normal 2 2 2 3 4 3 4 4" xfId="33064"/>
    <cellStyle name="Normal 2 2 2 3 4 3 5" xfId="9614"/>
    <cellStyle name="Normal 2 2 2 3 4 3 5 2" xfId="22235"/>
    <cellStyle name="Normal 2 2 2 3 4 3 5 2 2" xfId="57451"/>
    <cellStyle name="Normal 2 2 2 3 4 3 5 3" xfId="44854"/>
    <cellStyle name="Normal 2 2 2 3 4 3 5 4" xfId="34840"/>
    <cellStyle name="Normal 2 2 2 3 4 3 6" xfId="11408"/>
    <cellStyle name="Normal 2 2 2 3 4 3 6 2" xfId="24011"/>
    <cellStyle name="Normal 2 2 2 3 4 3 6 2 2" xfId="59227"/>
    <cellStyle name="Normal 2 2 2 3 4 3 6 3" xfId="46630"/>
    <cellStyle name="Normal 2 2 2 3 4 3 6 4" xfId="36616"/>
    <cellStyle name="Normal 2 2 2 3 4 3 7" xfId="15775"/>
    <cellStyle name="Normal 2 2 2 3 4 3 7 2" xfId="50991"/>
    <cellStyle name="Normal 2 2 2 3 4 3 7 3" xfId="28380"/>
    <cellStyle name="Normal 2 2 2 3 4 3 8" xfId="12866"/>
    <cellStyle name="Normal 2 2 2 3 4 3 8 2" xfId="48084"/>
    <cellStyle name="Normal 2 2 2 3 4 3 9" xfId="38394"/>
    <cellStyle name="Normal 2 2 2 3 4 4" xfId="2925"/>
    <cellStyle name="Normal 2 2 2 3 4 4 10" xfId="25311"/>
    <cellStyle name="Normal 2 2 2 3 4 4 11" xfId="60846"/>
    <cellStyle name="Normal 2 2 2 3 4 4 2" xfId="4742"/>
    <cellStyle name="Normal 2 2 2 3 4 4 2 2" xfId="17389"/>
    <cellStyle name="Normal 2 2 2 3 4 4 2 2 2" xfId="52605"/>
    <cellStyle name="Normal 2 2 2 3 4 4 2 2 3" xfId="29994"/>
    <cellStyle name="Normal 2 2 2 3 4 4 2 3" xfId="13835"/>
    <cellStyle name="Normal 2 2 2 3 4 4 2 3 2" xfId="49053"/>
    <cellStyle name="Normal 2 2 2 3 4 4 2 4" xfId="40008"/>
    <cellStyle name="Normal 2 2 2 3 4 4 2 5" xfId="26442"/>
    <cellStyle name="Normal 2 2 2 3 4 4 3" xfId="6212"/>
    <cellStyle name="Normal 2 2 2 3 4 4 3 2" xfId="18843"/>
    <cellStyle name="Normal 2 2 2 3 4 4 3 2 2" xfId="54059"/>
    <cellStyle name="Normal 2 2 2 3 4 4 3 3" xfId="41462"/>
    <cellStyle name="Normal 2 2 2 3 4 4 3 4" xfId="31448"/>
    <cellStyle name="Normal 2 2 2 3 4 4 4" xfId="7671"/>
    <cellStyle name="Normal 2 2 2 3 4 4 4 2" xfId="20297"/>
    <cellStyle name="Normal 2 2 2 3 4 4 4 2 2" xfId="55513"/>
    <cellStyle name="Normal 2 2 2 3 4 4 4 3" xfId="42916"/>
    <cellStyle name="Normal 2 2 2 3 4 4 4 4" xfId="32902"/>
    <cellStyle name="Normal 2 2 2 3 4 4 5" xfId="9452"/>
    <cellStyle name="Normal 2 2 2 3 4 4 5 2" xfId="22073"/>
    <cellStyle name="Normal 2 2 2 3 4 4 5 2 2" xfId="57289"/>
    <cellStyle name="Normal 2 2 2 3 4 4 5 3" xfId="44692"/>
    <cellStyle name="Normal 2 2 2 3 4 4 5 4" xfId="34678"/>
    <cellStyle name="Normal 2 2 2 3 4 4 6" xfId="11246"/>
    <cellStyle name="Normal 2 2 2 3 4 4 6 2" xfId="23849"/>
    <cellStyle name="Normal 2 2 2 3 4 4 6 2 2" xfId="59065"/>
    <cellStyle name="Normal 2 2 2 3 4 4 6 3" xfId="46468"/>
    <cellStyle name="Normal 2 2 2 3 4 4 6 4" xfId="36454"/>
    <cellStyle name="Normal 2 2 2 3 4 4 7" xfId="15613"/>
    <cellStyle name="Normal 2 2 2 3 4 4 7 2" xfId="50829"/>
    <cellStyle name="Normal 2 2 2 3 4 4 7 3" xfId="28218"/>
    <cellStyle name="Normal 2 2 2 3 4 4 8" xfId="12704"/>
    <cellStyle name="Normal 2 2 2 3 4 4 8 2" xfId="47922"/>
    <cellStyle name="Normal 2 2 2 3 4 4 9" xfId="38232"/>
    <cellStyle name="Normal 2 2 2 3 4 5" xfId="3433"/>
    <cellStyle name="Normal 2 2 2 3 4 5 10" xfId="26929"/>
    <cellStyle name="Normal 2 2 2 3 4 5 11" xfId="61333"/>
    <cellStyle name="Normal 2 2 2 3 4 5 2" xfId="5229"/>
    <cellStyle name="Normal 2 2 2 3 4 5 2 2" xfId="17876"/>
    <cellStyle name="Normal 2 2 2 3 4 5 2 2 2" xfId="53092"/>
    <cellStyle name="Normal 2 2 2 3 4 5 2 3" xfId="40495"/>
    <cellStyle name="Normal 2 2 2 3 4 5 2 4" xfId="30481"/>
    <cellStyle name="Normal 2 2 2 3 4 5 3" xfId="6699"/>
    <cellStyle name="Normal 2 2 2 3 4 5 3 2" xfId="19330"/>
    <cellStyle name="Normal 2 2 2 3 4 5 3 2 2" xfId="54546"/>
    <cellStyle name="Normal 2 2 2 3 4 5 3 3" xfId="41949"/>
    <cellStyle name="Normal 2 2 2 3 4 5 3 4" xfId="31935"/>
    <cellStyle name="Normal 2 2 2 3 4 5 4" xfId="8158"/>
    <cellStyle name="Normal 2 2 2 3 4 5 4 2" xfId="20784"/>
    <cellStyle name="Normal 2 2 2 3 4 5 4 2 2" xfId="56000"/>
    <cellStyle name="Normal 2 2 2 3 4 5 4 3" xfId="43403"/>
    <cellStyle name="Normal 2 2 2 3 4 5 4 4" xfId="33389"/>
    <cellStyle name="Normal 2 2 2 3 4 5 5" xfId="9939"/>
    <cellStyle name="Normal 2 2 2 3 4 5 5 2" xfId="22560"/>
    <cellStyle name="Normal 2 2 2 3 4 5 5 2 2" xfId="57776"/>
    <cellStyle name="Normal 2 2 2 3 4 5 5 3" xfId="45179"/>
    <cellStyle name="Normal 2 2 2 3 4 5 5 4" xfId="35165"/>
    <cellStyle name="Normal 2 2 2 3 4 5 6" xfId="11733"/>
    <cellStyle name="Normal 2 2 2 3 4 5 6 2" xfId="24336"/>
    <cellStyle name="Normal 2 2 2 3 4 5 6 2 2" xfId="59552"/>
    <cellStyle name="Normal 2 2 2 3 4 5 6 3" xfId="46955"/>
    <cellStyle name="Normal 2 2 2 3 4 5 6 4" xfId="36941"/>
    <cellStyle name="Normal 2 2 2 3 4 5 7" xfId="16100"/>
    <cellStyle name="Normal 2 2 2 3 4 5 7 2" xfId="51316"/>
    <cellStyle name="Normal 2 2 2 3 4 5 7 3" xfId="28705"/>
    <cellStyle name="Normal 2 2 2 3 4 5 8" xfId="14322"/>
    <cellStyle name="Normal 2 2 2 3 4 5 8 2" xfId="49540"/>
    <cellStyle name="Normal 2 2 2 3 4 5 9" xfId="38719"/>
    <cellStyle name="Normal 2 2 2 3 4 6" xfId="2594"/>
    <cellStyle name="Normal 2 2 2 3 4 6 10" xfId="26120"/>
    <cellStyle name="Normal 2 2 2 3 4 6 11" xfId="60524"/>
    <cellStyle name="Normal 2 2 2 3 4 6 2" xfId="4420"/>
    <cellStyle name="Normal 2 2 2 3 4 6 2 2" xfId="17067"/>
    <cellStyle name="Normal 2 2 2 3 4 6 2 2 2" xfId="52283"/>
    <cellStyle name="Normal 2 2 2 3 4 6 2 3" xfId="39686"/>
    <cellStyle name="Normal 2 2 2 3 4 6 2 4" xfId="29672"/>
    <cellStyle name="Normal 2 2 2 3 4 6 3" xfId="5890"/>
    <cellStyle name="Normal 2 2 2 3 4 6 3 2" xfId="18521"/>
    <cellStyle name="Normal 2 2 2 3 4 6 3 2 2" xfId="53737"/>
    <cellStyle name="Normal 2 2 2 3 4 6 3 3" xfId="41140"/>
    <cellStyle name="Normal 2 2 2 3 4 6 3 4" xfId="31126"/>
    <cellStyle name="Normal 2 2 2 3 4 6 4" xfId="7349"/>
    <cellStyle name="Normal 2 2 2 3 4 6 4 2" xfId="19975"/>
    <cellStyle name="Normal 2 2 2 3 4 6 4 2 2" xfId="55191"/>
    <cellStyle name="Normal 2 2 2 3 4 6 4 3" xfId="42594"/>
    <cellStyle name="Normal 2 2 2 3 4 6 4 4" xfId="32580"/>
    <cellStyle name="Normal 2 2 2 3 4 6 5" xfId="9130"/>
    <cellStyle name="Normal 2 2 2 3 4 6 5 2" xfId="21751"/>
    <cellStyle name="Normal 2 2 2 3 4 6 5 2 2" xfId="56967"/>
    <cellStyle name="Normal 2 2 2 3 4 6 5 3" xfId="44370"/>
    <cellStyle name="Normal 2 2 2 3 4 6 5 4" xfId="34356"/>
    <cellStyle name="Normal 2 2 2 3 4 6 6" xfId="10924"/>
    <cellStyle name="Normal 2 2 2 3 4 6 6 2" xfId="23527"/>
    <cellStyle name="Normal 2 2 2 3 4 6 6 2 2" xfId="58743"/>
    <cellStyle name="Normal 2 2 2 3 4 6 6 3" xfId="46146"/>
    <cellStyle name="Normal 2 2 2 3 4 6 6 4" xfId="36132"/>
    <cellStyle name="Normal 2 2 2 3 4 6 7" xfId="15291"/>
    <cellStyle name="Normal 2 2 2 3 4 6 7 2" xfId="50507"/>
    <cellStyle name="Normal 2 2 2 3 4 6 7 3" xfId="27896"/>
    <cellStyle name="Normal 2 2 2 3 4 6 8" xfId="13513"/>
    <cellStyle name="Normal 2 2 2 3 4 6 8 2" xfId="48731"/>
    <cellStyle name="Normal 2 2 2 3 4 6 9" xfId="37910"/>
    <cellStyle name="Normal 2 2 2 3 4 7" xfId="3758"/>
    <cellStyle name="Normal 2 2 2 3 4 7 2" xfId="8481"/>
    <cellStyle name="Normal 2 2 2 3 4 7 2 2" xfId="21107"/>
    <cellStyle name="Normal 2 2 2 3 4 7 2 2 2" xfId="56323"/>
    <cellStyle name="Normal 2 2 2 3 4 7 2 3" xfId="43726"/>
    <cellStyle name="Normal 2 2 2 3 4 7 2 4" xfId="33712"/>
    <cellStyle name="Normal 2 2 2 3 4 7 3" xfId="10262"/>
    <cellStyle name="Normal 2 2 2 3 4 7 3 2" xfId="22883"/>
    <cellStyle name="Normal 2 2 2 3 4 7 3 2 2" xfId="58099"/>
    <cellStyle name="Normal 2 2 2 3 4 7 3 3" xfId="45502"/>
    <cellStyle name="Normal 2 2 2 3 4 7 3 4" xfId="35488"/>
    <cellStyle name="Normal 2 2 2 3 4 7 4" xfId="12058"/>
    <cellStyle name="Normal 2 2 2 3 4 7 4 2" xfId="24659"/>
    <cellStyle name="Normal 2 2 2 3 4 7 4 2 2" xfId="59875"/>
    <cellStyle name="Normal 2 2 2 3 4 7 4 3" xfId="47278"/>
    <cellStyle name="Normal 2 2 2 3 4 7 4 4" xfId="37264"/>
    <cellStyle name="Normal 2 2 2 3 4 7 5" xfId="16423"/>
    <cellStyle name="Normal 2 2 2 3 4 7 5 2" xfId="51639"/>
    <cellStyle name="Normal 2 2 2 3 4 7 5 3" xfId="29028"/>
    <cellStyle name="Normal 2 2 2 3 4 7 6" xfId="14645"/>
    <cellStyle name="Normal 2 2 2 3 4 7 6 2" xfId="49863"/>
    <cellStyle name="Normal 2 2 2 3 4 7 7" xfId="39042"/>
    <cellStyle name="Normal 2 2 2 3 4 7 8" xfId="27252"/>
    <cellStyle name="Normal 2 2 2 3 4 8" xfId="4098"/>
    <cellStyle name="Normal 2 2 2 3 4 8 2" xfId="16745"/>
    <cellStyle name="Normal 2 2 2 3 4 8 2 2" xfId="51961"/>
    <cellStyle name="Normal 2 2 2 3 4 8 2 3" xfId="29350"/>
    <cellStyle name="Normal 2 2 2 3 4 8 3" xfId="13191"/>
    <cellStyle name="Normal 2 2 2 3 4 8 3 2" xfId="48409"/>
    <cellStyle name="Normal 2 2 2 3 4 8 4" xfId="39364"/>
    <cellStyle name="Normal 2 2 2 3 4 8 5" xfId="25798"/>
    <cellStyle name="Normal 2 2 2 3 4 9" xfId="5568"/>
    <cellStyle name="Normal 2 2 2 3 4 9 2" xfId="18199"/>
    <cellStyle name="Normal 2 2 2 3 4 9 2 2" xfId="53415"/>
    <cellStyle name="Normal 2 2 2 3 4 9 3" xfId="40818"/>
    <cellStyle name="Normal 2 2 2 3 4 9 4" xfId="30804"/>
    <cellStyle name="Normal 2 2 2 3 5" xfId="2299"/>
    <cellStyle name="Normal 2 2 2 3 5 10" xfId="10572"/>
    <cellStyle name="Normal 2 2 2 3 5 10 2" xfId="23183"/>
    <cellStyle name="Normal 2 2 2 3 5 10 2 2" xfId="58399"/>
    <cellStyle name="Normal 2 2 2 3 5 10 3" xfId="45802"/>
    <cellStyle name="Normal 2 2 2 3 5 10 4" xfId="35788"/>
    <cellStyle name="Normal 2 2 2 3 5 11" xfId="15015"/>
    <cellStyle name="Normal 2 2 2 3 5 11 2" xfId="50231"/>
    <cellStyle name="Normal 2 2 2 3 5 11 3" xfId="27620"/>
    <cellStyle name="Normal 2 2 2 3 5 12" xfId="12428"/>
    <cellStyle name="Normal 2 2 2 3 5 12 2" xfId="47646"/>
    <cellStyle name="Normal 2 2 2 3 5 13" xfId="37634"/>
    <cellStyle name="Normal 2 2 2 3 5 14" xfId="25035"/>
    <cellStyle name="Normal 2 2 2 3 5 15" xfId="60248"/>
    <cellStyle name="Normal 2 2 2 3 5 2" xfId="3150"/>
    <cellStyle name="Normal 2 2 2 3 5 2 10" xfId="25519"/>
    <cellStyle name="Normal 2 2 2 3 5 2 11" xfId="61054"/>
    <cellStyle name="Normal 2 2 2 3 5 2 2" xfId="4950"/>
    <cellStyle name="Normal 2 2 2 3 5 2 2 2" xfId="17597"/>
    <cellStyle name="Normal 2 2 2 3 5 2 2 2 2" xfId="52813"/>
    <cellStyle name="Normal 2 2 2 3 5 2 2 2 3" xfId="30202"/>
    <cellStyle name="Normal 2 2 2 3 5 2 2 3" xfId="14043"/>
    <cellStyle name="Normal 2 2 2 3 5 2 2 3 2" xfId="49261"/>
    <cellStyle name="Normal 2 2 2 3 5 2 2 4" xfId="40216"/>
    <cellStyle name="Normal 2 2 2 3 5 2 2 5" xfId="26650"/>
    <cellStyle name="Normal 2 2 2 3 5 2 3" xfId="6420"/>
    <cellStyle name="Normal 2 2 2 3 5 2 3 2" xfId="19051"/>
    <cellStyle name="Normal 2 2 2 3 5 2 3 2 2" xfId="54267"/>
    <cellStyle name="Normal 2 2 2 3 5 2 3 3" xfId="41670"/>
    <cellStyle name="Normal 2 2 2 3 5 2 3 4" xfId="31656"/>
    <cellStyle name="Normal 2 2 2 3 5 2 4" xfId="7879"/>
    <cellStyle name="Normal 2 2 2 3 5 2 4 2" xfId="20505"/>
    <cellStyle name="Normal 2 2 2 3 5 2 4 2 2" xfId="55721"/>
    <cellStyle name="Normal 2 2 2 3 5 2 4 3" xfId="43124"/>
    <cellStyle name="Normal 2 2 2 3 5 2 4 4" xfId="33110"/>
    <cellStyle name="Normal 2 2 2 3 5 2 5" xfId="9660"/>
    <cellStyle name="Normal 2 2 2 3 5 2 5 2" xfId="22281"/>
    <cellStyle name="Normal 2 2 2 3 5 2 5 2 2" xfId="57497"/>
    <cellStyle name="Normal 2 2 2 3 5 2 5 3" xfId="44900"/>
    <cellStyle name="Normal 2 2 2 3 5 2 5 4" xfId="34886"/>
    <cellStyle name="Normal 2 2 2 3 5 2 6" xfId="11454"/>
    <cellStyle name="Normal 2 2 2 3 5 2 6 2" xfId="24057"/>
    <cellStyle name="Normal 2 2 2 3 5 2 6 2 2" xfId="59273"/>
    <cellStyle name="Normal 2 2 2 3 5 2 6 3" xfId="46676"/>
    <cellStyle name="Normal 2 2 2 3 5 2 6 4" xfId="36662"/>
    <cellStyle name="Normal 2 2 2 3 5 2 7" xfId="15821"/>
    <cellStyle name="Normal 2 2 2 3 5 2 7 2" xfId="51037"/>
    <cellStyle name="Normal 2 2 2 3 5 2 7 3" xfId="28426"/>
    <cellStyle name="Normal 2 2 2 3 5 2 8" xfId="12912"/>
    <cellStyle name="Normal 2 2 2 3 5 2 8 2" xfId="48130"/>
    <cellStyle name="Normal 2 2 2 3 5 2 9" xfId="38440"/>
    <cellStyle name="Normal 2 2 2 3 5 3" xfId="3479"/>
    <cellStyle name="Normal 2 2 2 3 5 3 10" xfId="26975"/>
    <cellStyle name="Normal 2 2 2 3 5 3 11" xfId="61379"/>
    <cellStyle name="Normal 2 2 2 3 5 3 2" xfId="5275"/>
    <cellStyle name="Normal 2 2 2 3 5 3 2 2" xfId="17922"/>
    <cellStyle name="Normal 2 2 2 3 5 3 2 2 2" xfId="53138"/>
    <cellStyle name="Normal 2 2 2 3 5 3 2 3" xfId="40541"/>
    <cellStyle name="Normal 2 2 2 3 5 3 2 4" xfId="30527"/>
    <cellStyle name="Normal 2 2 2 3 5 3 3" xfId="6745"/>
    <cellStyle name="Normal 2 2 2 3 5 3 3 2" xfId="19376"/>
    <cellStyle name="Normal 2 2 2 3 5 3 3 2 2" xfId="54592"/>
    <cellStyle name="Normal 2 2 2 3 5 3 3 3" xfId="41995"/>
    <cellStyle name="Normal 2 2 2 3 5 3 3 4" xfId="31981"/>
    <cellStyle name="Normal 2 2 2 3 5 3 4" xfId="8204"/>
    <cellStyle name="Normal 2 2 2 3 5 3 4 2" xfId="20830"/>
    <cellStyle name="Normal 2 2 2 3 5 3 4 2 2" xfId="56046"/>
    <cellStyle name="Normal 2 2 2 3 5 3 4 3" xfId="43449"/>
    <cellStyle name="Normal 2 2 2 3 5 3 4 4" xfId="33435"/>
    <cellStyle name="Normal 2 2 2 3 5 3 5" xfId="9985"/>
    <cellStyle name="Normal 2 2 2 3 5 3 5 2" xfId="22606"/>
    <cellStyle name="Normal 2 2 2 3 5 3 5 2 2" xfId="57822"/>
    <cellStyle name="Normal 2 2 2 3 5 3 5 3" xfId="45225"/>
    <cellStyle name="Normal 2 2 2 3 5 3 5 4" xfId="35211"/>
    <cellStyle name="Normal 2 2 2 3 5 3 6" xfId="11779"/>
    <cellStyle name="Normal 2 2 2 3 5 3 6 2" xfId="24382"/>
    <cellStyle name="Normal 2 2 2 3 5 3 6 2 2" xfId="59598"/>
    <cellStyle name="Normal 2 2 2 3 5 3 6 3" xfId="47001"/>
    <cellStyle name="Normal 2 2 2 3 5 3 6 4" xfId="36987"/>
    <cellStyle name="Normal 2 2 2 3 5 3 7" xfId="16146"/>
    <cellStyle name="Normal 2 2 2 3 5 3 7 2" xfId="51362"/>
    <cellStyle name="Normal 2 2 2 3 5 3 7 3" xfId="28751"/>
    <cellStyle name="Normal 2 2 2 3 5 3 8" xfId="14368"/>
    <cellStyle name="Normal 2 2 2 3 5 3 8 2" xfId="49586"/>
    <cellStyle name="Normal 2 2 2 3 5 3 9" xfId="38765"/>
    <cellStyle name="Normal 2 2 2 3 5 4" xfId="2640"/>
    <cellStyle name="Normal 2 2 2 3 5 4 10" xfId="26166"/>
    <cellStyle name="Normal 2 2 2 3 5 4 11" xfId="60570"/>
    <cellStyle name="Normal 2 2 2 3 5 4 2" xfId="4466"/>
    <cellStyle name="Normal 2 2 2 3 5 4 2 2" xfId="17113"/>
    <cellStyle name="Normal 2 2 2 3 5 4 2 2 2" xfId="52329"/>
    <cellStyle name="Normal 2 2 2 3 5 4 2 3" xfId="39732"/>
    <cellStyle name="Normal 2 2 2 3 5 4 2 4" xfId="29718"/>
    <cellStyle name="Normal 2 2 2 3 5 4 3" xfId="5936"/>
    <cellStyle name="Normal 2 2 2 3 5 4 3 2" xfId="18567"/>
    <cellStyle name="Normal 2 2 2 3 5 4 3 2 2" xfId="53783"/>
    <cellStyle name="Normal 2 2 2 3 5 4 3 3" xfId="41186"/>
    <cellStyle name="Normal 2 2 2 3 5 4 3 4" xfId="31172"/>
    <cellStyle name="Normal 2 2 2 3 5 4 4" xfId="7395"/>
    <cellStyle name="Normal 2 2 2 3 5 4 4 2" xfId="20021"/>
    <cellStyle name="Normal 2 2 2 3 5 4 4 2 2" xfId="55237"/>
    <cellStyle name="Normal 2 2 2 3 5 4 4 3" xfId="42640"/>
    <cellStyle name="Normal 2 2 2 3 5 4 4 4" xfId="32626"/>
    <cellStyle name="Normal 2 2 2 3 5 4 5" xfId="9176"/>
    <cellStyle name="Normal 2 2 2 3 5 4 5 2" xfId="21797"/>
    <cellStyle name="Normal 2 2 2 3 5 4 5 2 2" xfId="57013"/>
    <cellStyle name="Normal 2 2 2 3 5 4 5 3" xfId="44416"/>
    <cellStyle name="Normal 2 2 2 3 5 4 5 4" xfId="34402"/>
    <cellStyle name="Normal 2 2 2 3 5 4 6" xfId="10970"/>
    <cellStyle name="Normal 2 2 2 3 5 4 6 2" xfId="23573"/>
    <cellStyle name="Normal 2 2 2 3 5 4 6 2 2" xfId="58789"/>
    <cellStyle name="Normal 2 2 2 3 5 4 6 3" xfId="46192"/>
    <cellStyle name="Normal 2 2 2 3 5 4 6 4" xfId="36178"/>
    <cellStyle name="Normal 2 2 2 3 5 4 7" xfId="15337"/>
    <cellStyle name="Normal 2 2 2 3 5 4 7 2" xfId="50553"/>
    <cellStyle name="Normal 2 2 2 3 5 4 7 3" xfId="27942"/>
    <cellStyle name="Normal 2 2 2 3 5 4 8" xfId="13559"/>
    <cellStyle name="Normal 2 2 2 3 5 4 8 2" xfId="48777"/>
    <cellStyle name="Normal 2 2 2 3 5 4 9" xfId="37956"/>
    <cellStyle name="Normal 2 2 2 3 5 5" xfId="3804"/>
    <cellStyle name="Normal 2 2 2 3 5 5 2" xfId="8527"/>
    <cellStyle name="Normal 2 2 2 3 5 5 2 2" xfId="21153"/>
    <cellStyle name="Normal 2 2 2 3 5 5 2 2 2" xfId="56369"/>
    <cellStyle name="Normal 2 2 2 3 5 5 2 3" xfId="43772"/>
    <cellStyle name="Normal 2 2 2 3 5 5 2 4" xfId="33758"/>
    <cellStyle name="Normal 2 2 2 3 5 5 3" xfId="10308"/>
    <cellStyle name="Normal 2 2 2 3 5 5 3 2" xfId="22929"/>
    <cellStyle name="Normal 2 2 2 3 5 5 3 2 2" xfId="58145"/>
    <cellStyle name="Normal 2 2 2 3 5 5 3 3" xfId="45548"/>
    <cellStyle name="Normal 2 2 2 3 5 5 3 4" xfId="35534"/>
    <cellStyle name="Normal 2 2 2 3 5 5 4" xfId="12104"/>
    <cellStyle name="Normal 2 2 2 3 5 5 4 2" xfId="24705"/>
    <cellStyle name="Normal 2 2 2 3 5 5 4 2 2" xfId="59921"/>
    <cellStyle name="Normal 2 2 2 3 5 5 4 3" xfId="47324"/>
    <cellStyle name="Normal 2 2 2 3 5 5 4 4" xfId="37310"/>
    <cellStyle name="Normal 2 2 2 3 5 5 5" xfId="16469"/>
    <cellStyle name="Normal 2 2 2 3 5 5 5 2" xfId="51685"/>
    <cellStyle name="Normal 2 2 2 3 5 5 5 3" xfId="29074"/>
    <cellStyle name="Normal 2 2 2 3 5 5 6" xfId="14691"/>
    <cellStyle name="Normal 2 2 2 3 5 5 6 2" xfId="49909"/>
    <cellStyle name="Normal 2 2 2 3 5 5 7" xfId="39088"/>
    <cellStyle name="Normal 2 2 2 3 5 5 8" xfId="27298"/>
    <cellStyle name="Normal 2 2 2 3 5 6" xfId="4144"/>
    <cellStyle name="Normal 2 2 2 3 5 6 2" xfId="16791"/>
    <cellStyle name="Normal 2 2 2 3 5 6 2 2" xfId="52007"/>
    <cellStyle name="Normal 2 2 2 3 5 6 2 3" xfId="29396"/>
    <cellStyle name="Normal 2 2 2 3 5 6 3" xfId="13237"/>
    <cellStyle name="Normal 2 2 2 3 5 6 3 2" xfId="48455"/>
    <cellStyle name="Normal 2 2 2 3 5 6 4" xfId="39410"/>
    <cellStyle name="Normal 2 2 2 3 5 6 5" xfId="25844"/>
    <cellStyle name="Normal 2 2 2 3 5 7" xfId="5614"/>
    <cellStyle name="Normal 2 2 2 3 5 7 2" xfId="18245"/>
    <cellStyle name="Normal 2 2 2 3 5 7 2 2" xfId="53461"/>
    <cellStyle name="Normal 2 2 2 3 5 7 3" xfId="40864"/>
    <cellStyle name="Normal 2 2 2 3 5 7 4" xfId="30850"/>
    <cellStyle name="Normal 2 2 2 3 5 8" xfId="7073"/>
    <cellStyle name="Normal 2 2 2 3 5 8 2" xfId="19699"/>
    <cellStyle name="Normal 2 2 2 3 5 8 2 2" xfId="54915"/>
    <cellStyle name="Normal 2 2 2 3 5 8 3" xfId="42318"/>
    <cellStyle name="Normal 2 2 2 3 5 8 4" xfId="32304"/>
    <cellStyle name="Normal 2 2 2 3 5 9" xfId="8854"/>
    <cellStyle name="Normal 2 2 2 3 5 9 2" xfId="21475"/>
    <cellStyle name="Normal 2 2 2 3 5 9 2 2" xfId="56691"/>
    <cellStyle name="Normal 2 2 2 3 5 9 3" xfId="44094"/>
    <cellStyle name="Normal 2 2 2 3 5 9 4" xfId="34080"/>
    <cellStyle name="Normal 2 2 2 3 6" xfId="2416"/>
    <cellStyle name="Normal 2 2 2 3 6 10" xfId="10573"/>
    <cellStyle name="Normal 2 2 2 3 6 10 2" xfId="23184"/>
    <cellStyle name="Normal 2 2 2 3 6 10 2 2" xfId="58400"/>
    <cellStyle name="Normal 2 2 2 3 6 10 3" xfId="45803"/>
    <cellStyle name="Normal 2 2 2 3 6 10 4" xfId="35789"/>
    <cellStyle name="Normal 2 2 2 3 6 11" xfId="15124"/>
    <cellStyle name="Normal 2 2 2 3 6 11 2" xfId="50340"/>
    <cellStyle name="Normal 2 2 2 3 6 11 3" xfId="27729"/>
    <cellStyle name="Normal 2 2 2 3 6 12" xfId="12537"/>
    <cellStyle name="Normal 2 2 2 3 6 12 2" xfId="47755"/>
    <cellStyle name="Normal 2 2 2 3 6 13" xfId="37743"/>
    <cellStyle name="Normal 2 2 2 3 6 14" xfId="25144"/>
    <cellStyle name="Normal 2 2 2 3 6 15" xfId="60357"/>
    <cellStyle name="Normal 2 2 2 3 6 2" xfId="3259"/>
    <cellStyle name="Normal 2 2 2 3 6 2 10" xfId="25628"/>
    <cellStyle name="Normal 2 2 2 3 6 2 11" xfId="61163"/>
    <cellStyle name="Normal 2 2 2 3 6 2 2" xfId="5059"/>
    <cellStyle name="Normal 2 2 2 3 6 2 2 2" xfId="17706"/>
    <cellStyle name="Normal 2 2 2 3 6 2 2 2 2" xfId="52922"/>
    <cellStyle name="Normal 2 2 2 3 6 2 2 2 3" xfId="30311"/>
    <cellStyle name="Normal 2 2 2 3 6 2 2 3" xfId="14152"/>
    <cellStyle name="Normal 2 2 2 3 6 2 2 3 2" xfId="49370"/>
    <cellStyle name="Normal 2 2 2 3 6 2 2 4" xfId="40325"/>
    <cellStyle name="Normal 2 2 2 3 6 2 2 5" xfId="26759"/>
    <cellStyle name="Normal 2 2 2 3 6 2 3" xfId="6529"/>
    <cellStyle name="Normal 2 2 2 3 6 2 3 2" xfId="19160"/>
    <cellStyle name="Normal 2 2 2 3 6 2 3 2 2" xfId="54376"/>
    <cellStyle name="Normal 2 2 2 3 6 2 3 3" xfId="41779"/>
    <cellStyle name="Normal 2 2 2 3 6 2 3 4" xfId="31765"/>
    <cellStyle name="Normal 2 2 2 3 6 2 4" xfId="7988"/>
    <cellStyle name="Normal 2 2 2 3 6 2 4 2" xfId="20614"/>
    <cellStyle name="Normal 2 2 2 3 6 2 4 2 2" xfId="55830"/>
    <cellStyle name="Normal 2 2 2 3 6 2 4 3" xfId="43233"/>
    <cellStyle name="Normal 2 2 2 3 6 2 4 4" xfId="33219"/>
    <cellStyle name="Normal 2 2 2 3 6 2 5" xfId="9769"/>
    <cellStyle name="Normal 2 2 2 3 6 2 5 2" xfId="22390"/>
    <cellStyle name="Normal 2 2 2 3 6 2 5 2 2" xfId="57606"/>
    <cellStyle name="Normal 2 2 2 3 6 2 5 3" xfId="45009"/>
    <cellStyle name="Normal 2 2 2 3 6 2 5 4" xfId="34995"/>
    <cellStyle name="Normal 2 2 2 3 6 2 6" xfId="11563"/>
    <cellStyle name="Normal 2 2 2 3 6 2 6 2" xfId="24166"/>
    <cellStyle name="Normal 2 2 2 3 6 2 6 2 2" xfId="59382"/>
    <cellStyle name="Normal 2 2 2 3 6 2 6 3" xfId="46785"/>
    <cellStyle name="Normal 2 2 2 3 6 2 6 4" xfId="36771"/>
    <cellStyle name="Normal 2 2 2 3 6 2 7" xfId="15930"/>
    <cellStyle name="Normal 2 2 2 3 6 2 7 2" xfId="51146"/>
    <cellStyle name="Normal 2 2 2 3 6 2 7 3" xfId="28535"/>
    <cellStyle name="Normal 2 2 2 3 6 2 8" xfId="13021"/>
    <cellStyle name="Normal 2 2 2 3 6 2 8 2" xfId="48239"/>
    <cellStyle name="Normal 2 2 2 3 6 2 9" xfId="38549"/>
    <cellStyle name="Normal 2 2 2 3 6 3" xfId="3588"/>
    <cellStyle name="Normal 2 2 2 3 6 3 10" xfId="27084"/>
    <cellStyle name="Normal 2 2 2 3 6 3 11" xfId="61488"/>
    <cellStyle name="Normal 2 2 2 3 6 3 2" xfId="5384"/>
    <cellStyle name="Normal 2 2 2 3 6 3 2 2" xfId="18031"/>
    <cellStyle name="Normal 2 2 2 3 6 3 2 2 2" xfId="53247"/>
    <cellStyle name="Normal 2 2 2 3 6 3 2 3" xfId="40650"/>
    <cellStyle name="Normal 2 2 2 3 6 3 2 4" xfId="30636"/>
    <cellStyle name="Normal 2 2 2 3 6 3 3" xfId="6854"/>
    <cellStyle name="Normal 2 2 2 3 6 3 3 2" xfId="19485"/>
    <cellStyle name="Normal 2 2 2 3 6 3 3 2 2" xfId="54701"/>
    <cellStyle name="Normal 2 2 2 3 6 3 3 3" xfId="42104"/>
    <cellStyle name="Normal 2 2 2 3 6 3 3 4" xfId="32090"/>
    <cellStyle name="Normal 2 2 2 3 6 3 4" xfId="8313"/>
    <cellStyle name="Normal 2 2 2 3 6 3 4 2" xfId="20939"/>
    <cellStyle name="Normal 2 2 2 3 6 3 4 2 2" xfId="56155"/>
    <cellStyle name="Normal 2 2 2 3 6 3 4 3" xfId="43558"/>
    <cellStyle name="Normal 2 2 2 3 6 3 4 4" xfId="33544"/>
    <cellStyle name="Normal 2 2 2 3 6 3 5" xfId="10094"/>
    <cellStyle name="Normal 2 2 2 3 6 3 5 2" xfId="22715"/>
    <cellStyle name="Normal 2 2 2 3 6 3 5 2 2" xfId="57931"/>
    <cellStyle name="Normal 2 2 2 3 6 3 5 3" xfId="45334"/>
    <cellStyle name="Normal 2 2 2 3 6 3 5 4" xfId="35320"/>
    <cellStyle name="Normal 2 2 2 3 6 3 6" xfId="11888"/>
    <cellStyle name="Normal 2 2 2 3 6 3 6 2" xfId="24491"/>
    <cellStyle name="Normal 2 2 2 3 6 3 6 2 2" xfId="59707"/>
    <cellStyle name="Normal 2 2 2 3 6 3 6 3" xfId="47110"/>
    <cellStyle name="Normal 2 2 2 3 6 3 6 4" xfId="37096"/>
    <cellStyle name="Normal 2 2 2 3 6 3 7" xfId="16255"/>
    <cellStyle name="Normal 2 2 2 3 6 3 7 2" xfId="51471"/>
    <cellStyle name="Normal 2 2 2 3 6 3 7 3" xfId="28860"/>
    <cellStyle name="Normal 2 2 2 3 6 3 8" xfId="14477"/>
    <cellStyle name="Normal 2 2 2 3 6 3 8 2" xfId="49695"/>
    <cellStyle name="Normal 2 2 2 3 6 3 9" xfId="38874"/>
    <cellStyle name="Normal 2 2 2 3 6 4" xfId="2749"/>
    <cellStyle name="Normal 2 2 2 3 6 4 10" xfId="26275"/>
    <cellStyle name="Normal 2 2 2 3 6 4 11" xfId="60679"/>
    <cellStyle name="Normal 2 2 2 3 6 4 2" xfId="4575"/>
    <cellStyle name="Normal 2 2 2 3 6 4 2 2" xfId="17222"/>
    <cellStyle name="Normal 2 2 2 3 6 4 2 2 2" xfId="52438"/>
    <cellStyle name="Normal 2 2 2 3 6 4 2 3" xfId="39841"/>
    <cellStyle name="Normal 2 2 2 3 6 4 2 4" xfId="29827"/>
    <cellStyle name="Normal 2 2 2 3 6 4 3" xfId="6045"/>
    <cellStyle name="Normal 2 2 2 3 6 4 3 2" xfId="18676"/>
    <cellStyle name="Normal 2 2 2 3 6 4 3 2 2" xfId="53892"/>
    <cellStyle name="Normal 2 2 2 3 6 4 3 3" xfId="41295"/>
    <cellStyle name="Normal 2 2 2 3 6 4 3 4" xfId="31281"/>
    <cellStyle name="Normal 2 2 2 3 6 4 4" xfId="7504"/>
    <cellStyle name="Normal 2 2 2 3 6 4 4 2" xfId="20130"/>
    <cellStyle name="Normal 2 2 2 3 6 4 4 2 2" xfId="55346"/>
    <cellStyle name="Normal 2 2 2 3 6 4 4 3" xfId="42749"/>
    <cellStyle name="Normal 2 2 2 3 6 4 4 4" xfId="32735"/>
    <cellStyle name="Normal 2 2 2 3 6 4 5" xfId="9285"/>
    <cellStyle name="Normal 2 2 2 3 6 4 5 2" xfId="21906"/>
    <cellStyle name="Normal 2 2 2 3 6 4 5 2 2" xfId="57122"/>
    <cellStyle name="Normal 2 2 2 3 6 4 5 3" xfId="44525"/>
    <cellStyle name="Normal 2 2 2 3 6 4 5 4" xfId="34511"/>
    <cellStyle name="Normal 2 2 2 3 6 4 6" xfId="11079"/>
    <cellStyle name="Normal 2 2 2 3 6 4 6 2" xfId="23682"/>
    <cellStyle name="Normal 2 2 2 3 6 4 6 2 2" xfId="58898"/>
    <cellStyle name="Normal 2 2 2 3 6 4 6 3" xfId="46301"/>
    <cellStyle name="Normal 2 2 2 3 6 4 6 4" xfId="36287"/>
    <cellStyle name="Normal 2 2 2 3 6 4 7" xfId="15446"/>
    <cellStyle name="Normal 2 2 2 3 6 4 7 2" xfId="50662"/>
    <cellStyle name="Normal 2 2 2 3 6 4 7 3" xfId="28051"/>
    <cellStyle name="Normal 2 2 2 3 6 4 8" xfId="13668"/>
    <cellStyle name="Normal 2 2 2 3 6 4 8 2" xfId="48886"/>
    <cellStyle name="Normal 2 2 2 3 6 4 9" xfId="38065"/>
    <cellStyle name="Normal 2 2 2 3 6 5" xfId="3913"/>
    <cellStyle name="Normal 2 2 2 3 6 5 2" xfId="8636"/>
    <cellStyle name="Normal 2 2 2 3 6 5 2 2" xfId="21262"/>
    <cellStyle name="Normal 2 2 2 3 6 5 2 2 2" xfId="56478"/>
    <cellStyle name="Normal 2 2 2 3 6 5 2 3" xfId="43881"/>
    <cellStyle name="Normal 2 2 2 3 6 5 2 4" xfId="33867"/>
    <cellStyle name="Normal 2 2 2 3 6 5 3" xfId="10417"/>
    <cellStyle name="Normal 2 2 2 3 6 5 3 2" xfId="23038"/>
    <cellStyle name="Normal 2 2 2 3 6 5 3 2 2" xfId="58254"/>
    <cellStyle name="Normal 2 2 2 3 6 5 3 3" xfId="45657"/>
    <cellStyle name="Normal 2 2 2 3 6 5 3 4" xfId="35643"/>
    <cellStyle name="Normal 2 2 2 3 6 5 4" xfId="12213"/>
    <cellStyle name="Normal 2 2 2 3 6 5 4 2" xfId="24814"/>
    <cellStyle name="Normal 2 2 2 3 6 5 4 2 2" xfId="60030"/>
    <cellStyle name="Normal 2 2 2 3 6 5 4 3" xfId="47433"/>
    <cellStyle name="Normal 2 2 2 3 6 5 4 4" xfId="37419"/>
    <cellStyle name="Normal 2 2 2 3 6 5 5" xfId="16578"/>
    <cellStyle name="Normal 2 2 2 3 6 5 5 2" xfId="51794"/>
    <cellStyle name="Normal 2 2 2 3 6 5 5 3" xfId="29183"/>
    <cellStyle name="Normal 2 2 2 3 6 5 6" xfId="14800"/>
    <cellStyle name="Normal 2 2 2 3 6 5 6 2" xfId="50018"/>
    <cellStyle name="Normal 2 2 2 3 6 5 7" xfId="39197"/>
    <cellStyle name="Normal 2 2 2 3 6 5 8" xfId="27407"/>
    <cellStyle name="Normal 2 2 2 3 6 6" xfId="4253"/>
    <cellStyle name="Normal 2 2 2 3 6 6 2" xfId="16900"/>
    <cellStyle name="Normal 2 2 2 3 6 6 2 2" xfId="52116"/>
    <cellStyle name="Normal 2 2 2 3 6 6 2 3" xfId="29505"/>
    <cellStyle name="Normal 2 2 2 3 6 6 3" xfId="13346"/>
    <cellStyle name="Normal 2 2 2 3 6 6 3 2" xfId="48564"/>
    <cellStyle name="Normal 2 2 2 3 6 6 4" xfId="39519"/>
    <cellStyle name="Normal 2 2 2 3 6 6 5" xfId="25953"/>
    <cellStyle name="Normal 2 2 2 3 6 7" xfId="5723"/>
    <cellStyle name="Normal 2 2 2 3 6 7 2" xfId="18354"/>
    <cellStyle name="Normal 2 2 2 3 6 7 2 2" xfId="53570"/>
    <cellStyle name="Normal 2 2 2 3 6 7 3" xfId="40973"/>
    <cellStyle name="Normal 2 2 2 3 6 7 4" xfId="30959"/>
    <cellStyle name="Normal 2 2 2 3 6 8" xfId="7182"/>
    <cellStyle name="Normal 2 2 2 3 6 8 2" xfId="19808"/>
    <cellStyle name="Normal 2 2 2 3 6 8 2 2" xfId="55024"/>
    <cellStyle name="Normal 2 2 2 3 6 8 3" xfId="42427"/>
    <cellStyle name="Normal 2 2 2 3 6 8 4" xfId="32413"/>
    <cellStyle name="Normal 2 2 2 3 6 9" xfId="8963"/>
    <cellStyle name="Normal 2 2 2 3 6 9 2" xfId="21584"/>
    <cellStyle name="Normal 2 2 2 3 6 9 2 2" xfId="56800"/>
    <cellStyle name="Normal 2 2 2 3 6 9 3" xfId="44203"/>
    <cellStyle name="Normal 2 2 2 3 6 9 4" xfId="34189"/>
    <cellStyle name="Normal 2 2 2 3 7" xfId="2980"/>
    <cellStyle name="Normal 2 2 2 3 7 10" xfId="25360"/>
    <cellStyle name="Normal 2 2 2 3 7 11" xfId="60895"/>
    <cellStyle name="Normal 2 2 2 3 7 2" xfId="4791"/>
    <cellStyle name="Normal 2 2 2 3 7 2 2" xfId="17438"/>
    <cellStyle name="Normal 2 2 2 3 7 2 2 2" xfId="52654"/>
    <cellStyle name="Normal 2 2 2 3 7 2 2 3" xfId="30043"/>
    <cellStyle name="Normal 2 2 2 3 7 2 3" xfId="13884"/>
    <cellStyle name="Normal 2 2 2 3 7 2 3 2" xfId="49102"/>
    <cellStyle name="Normal 2 2 2 3 7 2 4" xfId="40057"/>
    <cellStyle name="Normal 2 2 2 3 7 2 5" xfId="26491"/>
    <cellStyle name="Normal 2 2 2 3 7 3" xfId="6261"/>
    <cellStyle name="Normal 2 2 2 3 7 3 2" xfId="18892"/>
    <cellStyle name="Normal 2 2 2 3 7 3 2 2" xfId="54108"/>
    <cellStyle name="Normal 2 2 2 3 7 3 3" xfId="41511"/>
    <cellStyle name="Normal 2 2 2 3 7 3 4" xfId="31497"/>
    <cellStyle name="Normal 2 2 2 3 7 4" xfId="7720"/>
    <cellStyle name="Normal 2 2 2 3 7 4 2" xfId="20346"/>
    <cellStyle name="Normal 2 2 2 3 7 4 2 2" xfId="55562"/>
    <cellStyle name="Normal 2 2 2 3 7 4 3" xfId="42965"/>
    <cellStyle name="Normal 2 2 2 3 7 4 4" xfId="32951"/>
    <cellStyle name="Normal 2 2 2 3 7 5" xfId="9501"/>
    <cellStyle name="Normal 2 2 2 3 7 5 2" xfId="22122"/>
    <cellStyle name="Normal 2 2 2 3 7 5 2 2" xfId="57338"/>
    <cellStyle name="Normal 2 2 2 3 7 5 3" xfId="44741"/>
    <cellStyle name="Normal 2 2 2 3 7 5 4" xfId="34727"/>
    <cellStyle name="Normal 2 2 2 3 7 6" xfId="11295"/>
    <cellStyle name="Normal 2 2 2 3 7 6 2" xfId="23898"/>
    <cellStyle name="Normal 2 2 2 3 7 6 2 2" xfId="59114"/>
    <cellStyle name="Normal 2 2 2 3 7 6 3" xfId="46517"/>
    <cellStyle name="Normal 2 2 2 3 7 6 4" xfId="36503"/>
    <cellStyle name="Normal 2 2 2 3 7 7" xfId="15662"/>
    <cellStyle name="Normal 2 2 2 3 7 7 2" xfId="50878"/>
    <cellStyle name="Normal 2 2 2 3 7 7 3" xfId="28267"/>
    <cellStyle name="Normal 2 2 2 3 7 8" xfId="12753"/>
    <cellStyle name="Normal 2 2 2 3 7 8 2" xfId="47971"/>
    <cellStyle name="Normal 2 2 2 3 7 9" xfId="38281"/>
    <cellStyle name="Normal 2 2 2 3 8" xfId="3022"/>
    <cellStyle name="Normal 2 2 2 3 8 10" xfId="25396"/>
    <cellStyle name="Normal 2 2 2 3 8 11" xfId="60931"/>
    <cellStyle name="Normal 2 2 2 3 8 2" xfId="4827"/>
    <cellStyle name="Normal 2 2 2 3 8 2 2" xfId="17474"/>
    <cellStyle name="Normal 2 2 2 3 8 2 2 2" xfId="52690"/>
    <cellStyle name="Normal 2 2 2 3 8 2 2 3" xfId="30079"/>
    <cellStyle name="Normal 2 2 2 3 8 2 3" xfId="13920"/>
    <cellStyle name="Normal 2 2 2 3 8 2 3 2" xfId="49138"/>
    <cellStyle name="Normal 2 2 2 3 8 2 4" xfId="40093"/>
    <cellStyle name="Normal 2 2 2 3 8 2 5" xfId="26527"/>
    <cellStyle name="Normal 2 2 2 3 8 3" xfId="6297"/>
    <cellStyle name="Normal 2 2 2 3 8 3 2" xfId="18928"/>
    <cellStyle name="Normal 2 2 2 3 8 3 2 2" xfId="54144"/>
    <cellStyle name="Normal 2 2 2 3 8 3 3" xfId="41547"/>
    <cellStyle name="Normal 2 2 2 3 8 3 4" xfId="31533"/>
    <cellStyle name="Normal 2 2 2 3 8 4" xfId="7756"/>
    <cellStyle name="Normal 2 2 2 3 8 4 2" xfId="20382"/>
    <cellStyle name="Normal 2 2 2 3 8 4 2 2" xfId="55598"/>
    <cellStyle name="Normal 2 2 2 3 8 4 3" xfId="43001"/>
    <cellStyle name="Normal 2 2 2 3 8 4 4" xfId="32987"/>
    <cellStyle name="Normal 2 2 2 3 8 5" xfId="9537"/>
    <cellStyle name="Normal 2 2 2 3 8 5 2" xfId="22158"/>
    <cellStyle name="Normal 2 2 2 3 8 5 2 2" xfId="57374"/>
    <cellStyle name="Normal 2 2 2 3 8 5 3" xfId="44777"/>
    <cellStyle name="Normal 2 2 2 3 8 5 4" xfId="34763"/>
    <cellStyle name="Normal 2 2 2 3 8 6" xfId="11331"/>
    <cellStyle name="Normal 2 2 2 3 8 6 2" xfId="23934"/>
    <cellStyle name="Normal 2 2 2 3 8 6 2 2" xfId="59150"/>
    <cellStyle name="Normal 2 2 2 3 8 6 3" xfId="46553"/>
    <cellStyle name="Normal 2 2 2 3 8 6 4" xfId="36539"/>
    <cellStyle name="Normal 2 2 2 3 8 7" xfId="15698"/>
    <cellStyle name="Normal 2 2 2 3 8 7 2" xfId="50914"/>
    <cellStyle name="Normal 2 2 2 3 8 7 3" xfId="28303"/>
    <cellStyle name="Normal 2 2 2 3 8 8" xfId="12789"/>
    <cellStyle name="Normal 2 2 2 3 8 8 2" xfId="48007"/>
    <cellStyle name="Normal 2 2 2 3 8 9" xfId="38317"/>
    <cellStyle name="Normal 2 2 2 3 9" xfId="3014"/>
    <cellStyle name="Normal 2 2 2 3 9 10" xfId="25389"/>
    <cellStyle name="Normal 2 2 2 3 9 11" xfId="60924"/>
    <cellStyle name="Normal 2 2 2 3 9 2" xfId="4820"/>
    <cellStyle name="Normal 2 2 2 3 9 2 2" xfId="17467"/>
    <cellStyle name="Normal 2 2 2 3 9 2 2 2" xfId="52683"/>
    <cellStyle name="Normal 2 2 2 3 9 2 2 3" xfId="30072"/>
    <cellStyle name="Normal 2 2 2 3 9 2 3" xfId="13913"/>
    <cellStyle name="Normal 2 2 2 3 9 2 3 2" xfId="49131"/>
    <cellStyle name="Normal 2 2 2 3 9 2 4" xfId="40086"/>
    <cellStyle name="Normal 2 2 2 3 9 2 5" xfId="26520"/>
    <cellStyle name="Normal 2 2 2 3 9 3" xfId="6290"/>
    <cellStyle name="Normal 2 2 2 3 9 3 2" xfId="18921"/>
    <cellStyle name="Normal 2 2 2 3 9 3 2 2" xfId="54137"/>
    <cellStyle name="Normal 2 2 2 3 9 3 3" xfId="41540"/>
    <cellStyle name="Normal 2 2 2 3 9 3 4" xfId="31526"/>
    <cellStyle name="Normal 2 2 2 3 9 4" xfId="7749"/>
    <cellStyle name="Normal 2 2 2 3 9 4 2" xfId="20375"/>
    <cellStyle name="Normal 2 2 2 3 9 4 2 2" xfId="55591"/>
    <cellStyle name="Normal 2 2 2 3 9 4 3" xfId="42994"/>
    <cellStyle name="Normal 2 2 2 3 9 4 4" xfId="32980"/>
    <cellStyle name="Normal 2 2 2 3 9 5" xfId="9530"/>
    <cellStyle name="Normal 2 2 2 3 9 5 2" xfId="22151"/>
    <cellStyle name="Normal 2 2 2 3 9 5 2 2" xfId="57367"/>
    <cellStyle name="Normal 2 2 2 3 9 5 3" xfId="44770"/>
    <cellStyle name="Normal 2 2 2 3 9 5 4" xfId="34756"/>
    <cellStyle name="Normal 2 2 2 3 9 6" xfId="11324"/>
    <cellStyle name="Normal 2 2 2 3 9 6 2" xfId="23927"/>
    <cellStyle name="Normal 2 2 2 3 9 6 2 2" xfId="59143"/>
    <cellStyle name="Normal 2 2 2 3 9 6 3" xfId="46546"/>
    <cellStyle name="Normal 2 2 2 3 9 6 4" xfId="36532"/>
    <cellStyle name="Normal 2 2 2 3 9 7" xfId="15691"/>
    <cellStyle name="Normal 2 2 2 3 9 7 2" xfId="50907"/>
    <cellStyle name="Normal 2 2 2 3 9 7 3" xfId="28296"/>
    <cellStyle name="Normal 2 2 2 3 9 8" xfId="12782"/>
    <cellStyle name="Normal 2 2 2 3 9 8 2" xfId="48000"/>
    <cellStyle name="Normal 2 2 2 3 9 9" xfId="38310"/>
    <cellStyle name="Normal 2 2 2 3_District Target Attainment" xfId="1120"/>
    <cellStyle name="Normal 2 2 2 4" xfId="1282"/>
    <cellStyle name="Normal 2 2 2_District Target Attainment" xfId="1118"/>
    <cellStyle name="Normal 2 2 3" xfId="570"/>
    <cellStyle name="Normal 2 2 3 10" xfId="2955"/>
    <cellStyle name="Normal 2 2 3 11" xfId="2814"/>
    <cellStyle name="Normal 2 2 3 12" xfId="2484"/>
    <cellStyle name="Normal 2 2 3 2" xfId="571"/>
    <cellStyle name="Normal 2 2 3 2 10" xfId="5463"/>
    <cellStyle name="Normal 2 2 3 2 10 2" xfId="18094"/>
    <cellStyle name="Normal 2 2 3 2 10 2 2" xfId="53310"/>
    <cellStyle name="Normal 2 2 3 2 10 3" xfId="40713"/>
    <cellStyle name="Normal 2 2 3 2 10 4" xfId="30699"/>
    <cellStyle name="Normal 2 2 3 2 11" xfId="6919"/>
    <cellStyle name="Normal 2 2 3 2 11 2" xfId="19548"/>
    <cellStyle name="Normal 2 2 3 2 11 2 2" xfId="54764"/>
    <cellStyle name="Normal 2 2 3 2 11 3" xfId="42167"/>
    <cellStyle name="Normal 2 2 3 2 11 4" xfId="32153"/>
    <cellStyle name="Normal 2 2 3 2 12" xfId="8701"/>
    <cellStyle name="Normal 2 2 3 2 12 2" xfId="21324"/>
    <cellStyle name="Normal 2 2 3 2 12 2 2" xfId="56540"/>
    <cellStyle name="Normal 2 2 3 2 12 3" xfId="43943"/>
    <cellStyle name="Normal 2 2 3 2 12 4" xfId="33929"/>
    <cellStyle name="Normal 2 2 3 2 13" xfId="10574"/>
    <cellStyle name="Normal 2 2 3 2 13 2" xfId="23185"/>
    <cellStyle name="Normal 2 2 3 2 13 2 2" xfId="58401"/>
    <cellStyle name="Normal 2 2 3 2 13 3" xfId="45804"/>
    <cellStyle name="Normal 2 2 3 2 13 4" xfId="35790"/>
    <cellStyle name="Normal 2 2 3 2 14" xfId="14863"/>
    <cellStyle name="Normal 2 2 3 2 14 2" xfId="50080"/>
    <cellStyle name="Normal 2 2 3 2 14 3" xfId="27469"/>
    <cellStyle name="Normal 2 2 3 2 15" xfId="12277"/>
    <cellStyle name="Normal 2 2 3 2 15 2" xfId="47495"/>
    <cellStyle name="Normal 2 2 3 2 16" xfId="37482"/>
    <cellStyle name="Normal 2 2 3 2 17" xfId="24884"/>
    <cellStyle name="Normal 2 2 3 2 18" xfId="60097"/>
    <cellStyle name="Normal 2 2 3 2 2" xfId="1754"/>
    <cellStyle name="Normal 2 2 3 2 2 10" xfId="6993"/>
    <cellStyle name="Normal 2 2 3 2 2 10 2" xfId="19620"/>
    <cellStyle name="Normal 2 2 3 2 2 10 2 2" xfId="54836"/>
    <cellStyle name="Normal 2 2 3 2 2 10 3" xfId="42239"/>
    <cellStyle name="Normal 2 2 3 2 2 10 4" xfId="32225"/>
    <cellStyle name="Normal 2 2 3 2 2 11" xfId="8774"/>
    <cellStyle name="Normal 2 2 3 2 2 11 2" xfId="21396"/>
    <cellStyle name="Normal 2 2 3 2 2 11 2 2" xfId="56612"/>
    <cellStyle name="Normal 2 2 3 2 2 11 3" xfId="44015"/>
    <cellStyle name="Normal 2 2 3 2 2 11 4" xfId="34001"/>
    <cellStyle name="Normal 2 2 3 2 2 12" xfId="10575"/>
    <cellStyle name="Normal 2 2 3 2 2 12 2" xfId="23186"/>
    <cellStyle name="Normal 2 2 3 2 2 12 2 2" xfId="58402"/>
    <cellStyle name="Normal 2 2 3 2 2 12 3" xfId="45805"/>
    <cellStyle name="Normal 2 2 3 2 2 12 4" xfId="35791"/>
    <cellStyle name="Normal 2 2 3 2 2 13" xfId="14935"/>
    <cellStyle name="Normal 2 2 3 2 2 13 2" xfId="50152"/>
    <cellStyle name="Normal 2 2 3 2 2 13 3" xfId="27541"/>
    <cellStyle name="Normal 2 2 3 2 2 14" xfId="12349"/>
    <cellStyle name="Normal 2 2 3 2 2 14 2" xfId="47567"/>
    <cellStyle name="Normal 2 2 3 2 2 15" xfId="37554"/>
    <cellStyle name="Normal 2 2 3 2 2 16" xfId="24956"/>
    <cellStyle name="Normal 2 2 3 2 2 17" xfId="60169"/>
    <cellStyle name="Normal 2 2 3 2 2 2" xfId="2379"/>
    <cellStyle name="Normal 2 2 3 2 2 2 10" xfId="10576"/>
    <cellStyle name="Normal 2 2 3 2 2 2 10 2" xfId="23187"/>
    <cellStyle name="Normal 2 2 3 2 2 2 10 2 2" xfId="58403"/>
    <cellStyle name="Normal 2 2 3 2 2 2 10 3" xfId="45806"/>
    <cellStyle name="Normal 2 2 3 2 2 2 10 4" xfId="35792"/>
    <cellStyle name="Normal 2 2 3 2 2 2 11" xfId="15090"/>
    <cellStyle name="Normal 2 2 3 2 2 2 11 2" xfId="50306"/>
    <cellStyle name="Normal 2 2 3 2 2 2 11 3" xfId="27695"/>
    <cellStyle name="Normal 2 2 3 2 2 2 12" xfId="12503"/>
    <cellStyle name="Normal 2 2 3 2 2 2 12 2" xfId="47721"/>
    <cellStyle name="Normal 2 2 3 2 2 2 13" xfId="37709"/>
    <cellStyle name="Normal 2 2 3 2 2 2 14" xfId="25110"/>
    <cellStyle name="Normal 2 2 3 2 2 2 15" xfId="60323"/>
    <cellStyle name="Normal 2 2 3 2 2 2 2" xfId="3225"/>
    <cellStyle name="Normal 2 2 3 2 2 2 2 10" xfId="25594"/>
    <cellStyle name="Normal 2 2 3 2 2 2 2 11" xfId="61129"/>
    <cellStyle name="Normal 2 2 3 2 2 2 2 2" xfId="5025"/>
    <cellStyle name="Normal 2 2 3 2 2 2 2 2 2" xfId="17672"/>
    <cellStyle name="Normal 2 2 3 2 2 2 2 2 2 2" xfId="52888"/>
    <cellStyle name="Normal 2 2 3 2 2 2 2 2 2 3" xfId="30277"/>
    <cellStyle name="Normal 2 2 3 2 2 2 2 2 3" xfId="14118"/>
    <cellStyle name="Normal 2 2 3 2 2 2 2 2 3 2" xfId="49336"/>
    <cellStyle name="Normal 2 2 3 2 2 2 2 2 4" xfId="40291"/>
    <cellStyle name="Normal 2 2 3 2 2 2 2 2 5" xfId="26725"/>
    <cellStyle name="Normal 2 2 3 2 2 2 2 3" xfId="6495"/>
    <cellStyle name="Normal 2 2 3 2 2 2 2 3 2" xfId="19126"/>
    <cellStyle name="Normal 2 2 3 2 2 2 2 3 2 2" xfId="54342"/>
    <cellStyle name="Normal 2 2 3 2 2 2 2 3 3" xfId="41745"/>
    <cellStyle name="Normal 2 2 3 2 2 2 2 3 4" xfId="31731"/>
    <cellStyle name="Normal 2 2 3 2 2 2 2 4" xfId="7954"/>
    <cellStyle name="Normal 2 2 3 2 2 2 2 4 2" xfId="20580"/>
    <cellStyle name="Normal 2 2 3 2 2 2 2 4 2 2" xfId="55796"/>
    <cellStyle name="Normal 2 2 3 2 2 2 2 4 3" xfId="43199"/>
    <cellStyle name="Normal 2 2 3 2 2 2 2 4 4" xfId="33185"/>
    <cellStyle name="Normal 2 2 3 2 2 2 2 5" xfId="9735"/>
    <cellStyle name="Normal 2 2 3 2 2 2 2 5 2" xfId="22356"/>
    <cellStyle name="Normal 2 2 3 2 2 2 2 5 2 2" xfId="57572"/>
    <cellStyle name="Normal 2 2 3 2 2 2 2 5 3" xfId="44975"/>
    <cellStyle name="Normal 2 2 3 2 2 2 2 5 4" xfId="34961"/>
    <cellStyle name="Normal 2 2 3 2 2 2 2 6" xfId="11529"/>
    <cellStyle name="Normal 2 2 3 2 2 2 2 6 2" xfId="24132"/>
    <cellStyle name="Normal 2 2 3 2 2 2 2 6 2 2" xfId="59348"/>
    <cellStyle name="Normal 2 2 3 2 2 2 2 6 3" xfId="46751"/>
    <cellStyle name="Normal 2 2 3 2 2 2 2 6 4" xfId="36737"/>
    <cellStyle name="Normal 2 2 3 2 2 2 2 7" xfId="15896"/>
    <cellStyle name="Normal 2 2 3 2 2 2 2 7 2" xfId="51112"/>
    <cellStyle name="Normal 2 2 3 2 2 2 2 7 3" xfId="28501"/>
    <cellStyle name="Normal 2 2 3 2 2 2 2 8" xfId="12987"/>
    <cellStyle name="Normal 2 2 3 2 2 2 2 8 2" xfId="48205"/>
    <cellStyle name="Normal 2 2 3 2 2 2 2 9" xfId="38515"/>
    <cellStyle name="Normal 2 2 3 2 2 2 3" xfId="3554"/>
    <cellStyle name="Normal 2 2 3 2 2 2 3 10" xfId="27050"/>
    <cellStyle name="Normal 2 2 3 2 2 2 3 11" xfId="61454"/>
    <cellStyle name="Normal 2 2 3 2 2 2 3 2" xfId="5350"/>
    <cellStyle name="Normal 2 2 3 2 2 2 3 2 2" xfId="17997"/>
    <cellStyle name="Normal 2 2 3 2 2 2 3 2 2 2" xfId="53213"/>
    <cellStyle name="Normal 2 2 3 2 2 2 3 2 3" xfId="40616"/>
    <cellStyle name="Normal 2 2 3 2 2 2 3 2 4" xfId="30602"/>
    <cellStyle name="Normal 2 2 3 2 2 2 3 3" xfId="6820"/>
    <cellStyle name="Normal 2 2 3 2 2 2 3 3 2" xfId="19451"/>
    <cellStyle name="Normal 2 2 3 2 2 2 3 3 2 2" xfId="54667"/>
    <cellStyle name="Normal 2 2 3 2 2 2 3 3 3" xfId="42070"/>
    <cellStyle name="Normal 2 2 3 2 2 2 3 3 4" xfId="32056"/>
    <cellStyle name="Normal 2 2 3 2 2 2 3 4" xfId="8279"/>
    <cellStyle name="Normal 2 2 3 2 2 2 3 4 2" xfId="20905"/>
    <cellStyle name="Normal 2 2 3 2 2 2 3 4 2 2" xfId="56121"/>
    <cellStyle name="Normal 2 2 3 2 2 2 3 4 3" xfId="43524"/>
    <cellStyle name="Normal 2 2 3 2 2 2 3 4 4" xfId="33510"/>
    <cellStyle name="Normal 2 2 3 2 2 2 3 5" xfId="10060"/>
    <cellStyle name="Normal 2 2 3 2 2 2 3 5 2" xfId="22681"/>
    <cellStyle name="Normal 2 2 3 2 2 2 3 5 2 2" xfId="57897"/>
    <cellStyle name="Normal 2 2 3 2 2 2 3 5 3" xfId="45300"/>
    <cellStyle name="Normal 2 2 3 2 2 2 3 5 4" xfId="35286"/>
    <cellStyle name="Normal 2 2 3 2 2 2 3 6" xfId="11854"/>
    <cellStyle name="Normal 2 2 3 2 2 2 3 6 2" xfId="24457"/>
    <cellStyle name="Normal 2 2 3 2 2 2 3 6 2 2" xfId="59673"/>
    <cellStyle name="Normal 2 2 3 2 2 2 3 6 3" xfId="47076"/>
    <cellStyle name="Normal 2 2 3 2 2 2 3 6 4" xfId="37062"/>
    <cellStyle name="Normal 2 2 3 2 2 2 3 7" xfId="16221"/>
    <cellStyle name="Normal 2 2 3 2 2 2 3 7 2" xfId="51437"/>
    <cellStyle name="Normal 2 2 3 2 2 2 3 7 3" xfId="28826"/>
    <cellStyle name="Normal 2 2 3 2 2 2 3 8" xfId="14443"/>
    <cellStyle name="Normal 2 2 3 2 2 2 3 8 2" xfId="49661"/>
    <cellStyle name="Normal 2 2 3 2 2 2 3 9" xfId="38840"/>
    <cellStyle name="Normal 2 2 3 2 2 2 4" xfId="2715"/>
    <cellStyle name="Normal 2 2 3 2 2 2 4 10" xfId="26241"/>
    <cellStyle name="Normal 2 2 3 2 2 2 4 11" xfId="60645"/>
    <cellStyle name="Normal 2 2 3 2 2 2 4 2" xfId="4541"/>
    <cellStyle name="Normal 2 2 3 2 2 2 4 2 2" xfId="17188"/>
    <cellStyle name="Normal 2 2 3 2 2 2 4 2 2 2" xfId="52404"/>
    <cellStyle name="Normal 2 2 3 2 2 2 4 2 3" xfId="39807"/>
    <cellStyle name="Normal 2 2 3 2 2 2 4 2 4" xfId="29793"/>
    <cellStyle name="Normal 2 2 3 2 2 2 4 3" xfId="6011"/>
    <cellStyle name="Normal 2 2 3 2 2 2 4 3 2" xfId="18642"/>
    <cellStyle name="Normal 2 2 3 2 2 2 4 3 2 2" xfId="53858"/>
    <cellStyle name="Normal 2 2 3 2 2 2 4 3 3" xfId="41261"/>
    <cellStyle name="Normal 2 2 3 2 2 2 4 3 4" xfId="31247"/>
    <cellStyle name="Normal 2 2 3 2 2 2 4 4" xfId="7470"/>
    <cellStyle name="Normal 2 2 3 2 2 2 4 4 2" xfId="20096"/>
    <cellStyle name="Normal 2 2 3 2 2 2 4 4 2 2" xfId="55312"/>
    <cellStyle name="Normal 2 2 3 2 2 2 4 4 3" xfId="42715"/>
    <cellStyle name="Normal 2 2 3 2 2 2 4 4 4" xfId="32701"/>
    <cellStyle name="Normal 2 2 3 2 2 2 4 5" xfId="9251"/>
    <cellStyle name="Normal 2 2 3 2 2 2 4 5 2" xfId="21872"/>
    <cellStyle name="Normal 2 2 3 2 2 2 4 5 2 2" xfId="57088"/>
    <cellStyle name="Normal 2 2 3 2 2 2 4 5 3" xfId="44491"/>
    <cellStyle name="Normal 2 2 3 2 2 2 4 5 4" xfId="34477"/>
    <cellStyle name="Normal 2 2 3 2 2 2 4 6" xfId="11045"/>
    <cellStyle name="Normal 2 2 3 2 2 2 4 6 2" xfId="23648"/>
    <cellStyle name="Normal 2 2 3 2 2 2 4 6 2 2" xfId="58864"/>
    <cellStyle name="Normal 2 2 3 2 2 2 4 6 3" xfId="46267"/>
    <cellStyle name="Normal 2 2 3 2 2 2 4 6 4" xfId="36253"/>
    <cellStyle name="Normal 2 2 3 2 2 2 4 7" xfId="15412"/>
    <cellStyle name="Normal 2 2 3 2 2 2 4 7 2" xfId="50628"/>
    <cellStyle name="Normal 2 2 3 2 2 2 4 7 3" xfId="28017"/>
    <cellStyle name="Normal 2 2 3 2 2 2 4 8" xfId="13634"/>
    <cellStyle name="Normal 2 2 3 2 2 2 4 8 2" xfId="48852"/>
    <cellStyle name="Normal 2 2 3 2 2 2 4 9" xfId="38031"/>
    <cellStyle name="Normal 2 2 3 2 2 2 5" xfId="3879"/>
    <cellStyle name="Normal 2 2 3 2 2 2 5 2" xfId="8602"/>
    <cellStyle name="Normal 2 2 3 2 2 2 5 2 2" xfId="21228"/>
    <cellStyle name="Normal 2 2 3 2 2 2 5 2 2 2" xfId="56444"/>
    <cellStyle name="Normal 2 2 3 2 2 2 5 2 3" xfId="43847"/>
    <cellStyle name="Normal 2 2 3 2 2 2 5 2 4" xfId="33833"/>
    <cellStyle name="Normal 2 2 3 2 2 2 5 3" xfId="10383"/>
    <cellStyle name="Normal 2 2 3 2 2 2 5 3 2" xfId="23004"/>
    <cellStyle name="Normal 2 2 3 2 2 2 5 3 2 2" xfId="58220"/>
    <cellStyle name="Normal 2 2 3 2 2 2 5 3 3" xfId="45623"/>
    <cellStyle name="Normal 2 2 3 2 2 2 5 3 4" xfId="35609"/>
    <cellStyle name="Normal 2 2 3 2 2 2 5 4" xfId="12179"/>
    <cellStyle name="Normal 2 2 3 2 2 2 5 4 2" xfId="24780"/>
    <cellStyle name="Normal 2 2 3 2 2 2 5 4 2 2" xfId="59996"/>
    <cellStyle name="Normal 2 2 3 2 2 2 5 4 3" xfId="47399"/>
    <cellStyle name="Normal 2 2 3 2 2 2 5 4 4" xfId="37385"/>
    <cellStyle name="Normal 2 2 3 2 2 2 5 5" xfId="16544"/>
    <cellStyle name="Normal 2 2 3 2 2 2 5 5 2" xfId="51760"/>
    <cellStyle name="Normal 2 2 3 2 2 2 5 5 3" xfId="29149"/>
    <cellStyle name="Normal 2 2 3 2 2 2 5 6" xfId="14766"/>
    <cellStyle name="Normal 2 2 3 2 2 2 5 6 2" xfId="49984"/>
    <cellStyle name="Normal 2 2 3 2 2 2 5 7" xfId="39163"/>
    <cellStyle name="Normal 2 2 3 2 2 2 5 8" xfId="27373"/>
    <cellStyle name="Normal 2 2 3 2 2 2 6" xfId="4219"/>
    <cellStyle name="Normal 2 2 3 2 2 2 6 2" xfId="16866"/>
    <cellStyle name="Normal 2 2 3 2 2 2 6 2 2" xfId="52082"/>
    <cellStyle name="Normal 2 2 3 2 2 2 6 2 3" xfId="29471"/>
    <cellStyle name="Normal 2 2 3 2 2 2 6 3" xfId="13312"/>
    <cellStyle name="Normal 2 2 3 2 2 2 6 3 2" xfId="48530"/>
    <cellStyle name="Normal 2 2 3 2 2 2 6 4" xfId="39485"/>
    <cellStyle name="Normal 2 2 3 2 2 2 6 5" xfId="25919"/>
    <cellStyle name="Normal 2 2 3 2 2 2 7" xfId="5689"/>
    <cellStyle name="Normal 2 2 3 2 2 2 7 2" xfId="18320"/>
    <cellStyle name="Normal 2 2 3 2 2 2 7 2 2" xfId="53536"/>
    <cellStyle name="Normal 2 2 3 2 2 2 7 3" xfId="40939"/>
    <cellStyle name="Normal 2 2 3 2 2 2 7 4" xfId="30925"/>
    <cellStyle name="Normal 2 2 3 2 2 2 8" xfId="7148"/>
    <cellStyle name="Normal 2 2 3 2 2 2 8 2" xfId="19774"/>
    <cellStyle name="Normal 2 2 3 2 2 2 8 2 2" xfId="54990"/>
    <cellStyle name="Normal 2 2 3 2 2 2 8 3" xfId="42393"/>
    <cellStyle name="Normal 2 2 3 2 2 2 8 4" xfId="32379"/>
    <cellStyle name="Normal 2 2 3 2 2 2 9" xfId="8929"/>
    <cellStyle name="Normal 2 2 3 2 2 2 9 2" xfId="21550"/>
    <cellStyle name="Normal 2 2 3 2 2 2 9 2 2" xfId="56766"/>
    <cellStyle name="Normal 2 2 3 2 2 2 9 3" xfId="44169"/>
    <cellStyle name="Normal 2 2 3 2 2 2 9 4" xfId="34155"/>
    <cellStyle name="Normal 2 2 3 2 2 3" xfId="3065"/>
    <cellStyle name="Normal 2 2 3 2 2 3 10" xfId="25437"/>
    <cellStyle name="Normal 2 2 3 2 2 3 11" xfId="60972"/>
    <cellStyle name="Normal 2 2 3 2 2 3 2" xfId="4868"/>
    <cellStyle name="Normal 2 2 3 2 2 3 2 2" xfId="17515"/>
    <cellStyle name="Normal 2 2 3 2 2 3 2 2 2" xfId="52731"/>
    <cellStyle name="Normal 2 2 3 2 2 3 2 2 3" xfId="30120"/>
    <cellStyle name="Normal 2 2 3 2 2 3 2 3" xfId="13961"/>
    <cellStyle name="Normal 2 2 3 2 2 3 2 3 2" xfId="49179"/>
    <cellStyle name="Normal 2 2 3 2 2 3 2 4" xfId="40134"/>
    <cellStyle name="Normal 2 2 3 2 2 3 2 5" xfId="26568"/>
    <cellStyle name="Normal 2 2 3 2 2 3 3" xfId="6338"/>
    <cellStyle name="Normal 2 2 3 2 2 3 3 2" xfId="18969"/>
    <cellStyle name="Normal 2 2 3 2 2 3 3 2 2" xfId="54185"/>
    <cellStyle name="Normal 2 2 3 2 2 3 3 3" xfId="41588"/>
    <cellStyle name="Normal 2 2 3 2 2 3 3 4" xfId="31574"/>
    <cellStyle name="Normal 2 2 3 2 2 3 4" xfId="7797"/>
    <cellStyle name="Normal 2 2 3 2 2 3 4 2" xfId="20423"/>
    <cellStyle name="Normal 2 2 3 2 2 3 4 2 2" xfId="55639"/>
    <cellStyle name="Normal 2 2 3 2 2 3 4 3" xfId="43042"/>
    <cellStyle name="Normal 2 2 3 2 2 3 4 4" xfId="33028"/>
    <cellStyle name="Normal 2 2 3 2 2 3 5" xfId="9578"/>
    <cellStyle name="Normal 2 2 3 2 2 3 5 2" xfId="22199"/>
    <cellStyle name="Normal 2 2 3 2 2 3 5 2 2" xfId="57415"/>
    <cellStyle name="Normal 2 2 3 2 2 3 5 3" xfId="44818"/>
    <cellStyle name="Normal 2 2 3 2 2 3 5 4" xfId="34804"/>
    <cellStyle name="Normal 2 2 3 2 2 3 6" xfId="11372"/>
    <cellStyle name="Normal 2 2 3 2 2 3 6 2" xfId="23975"/>
    <cellStyle name="Normal 2 2 3 2 2 3 6 2 2" xfId="59191"/>
    <cellStyle name="Normal 2 2 3 2 2 3 6 3" xfId="46594"/>
    <cellStyle name="Normal 2 2 3 2 2 3 6 4" xfId="36580"/>
    <cellStyle name="Normal 2 2 3 2 2 3 7" xfId="15739"/>
    <cellStyle name="Normal 2 2 3 2 2 3 7 2" xfId="50955"/>
    <cellStyle name="Normal 2 2 3 2 2 3 7 3" xfId="28344"/>
    <cellStyle name="Normal 2 2 3 2 2 3 8" xfId="12830"/>
    <cellStyle name="Normal 2 2 3 2 2 3 8 2" xfId="48048"/>
    <cellStyle name="Normal 2 2 3 2 2 3 9" xfId="38358"/>
    <cellStyle name="Normal 2 2 3 2 2 4" xfId="2891"/>
    <cellStyle name="Normal 2 2 3 2 2 4 10" xfId="25278"/>
    <cellStyle name="Normal 2 2 3 2 2 4 11" xfId="60813"/>
    <cellStyle name="Normal 2 2 3 2 2 4 2" xfId="4709"/>
    <cellStyle name="Normal 2 2 3 2 2 4 2 2" xfId="17356"/>
    <cellStyle name="Normal 2 2 3 2 2 4 2 2 2" xfId="52572"/>
    <cellStyle name="Normal 2 2 3 2 2 4 2 2 3" xfId="29961"/>
    <cellStyle name="Normal 2 2 3 2 2 4 2 3" xfId="13802"/>
    <cellStyle name="Normal 2 2 3 2 2 4 2 3 2" xfId="49020"/>
    <cellStyle name="Normal 2 2 3 2 2 4 2 4" xfId="39975"/>
    <cellStyle name="Normal 2 2 3 2 2 4 2 5" xfId="26409"/>
    <cellStyle name="Normal 2 2 3 2 2 4 3" xfId="6179"/>
    <cellStyle name="Normal 2 2 3 2 2 4 3 2" xfId="18810"/>
    <cellStyle name="Normal 2 2 3 2 2 4 3 2 2" xfId="54026"/>
    <cellStyle name="Normal 2 2 3 2 2 4 3 3" xfId="41429"/>
    <cellStyle name="Normal 2 2 3 2 2 4 3 4" xfId="31415"/>
    <cellStyle name="Normal 2 2 3 2 2 4 4" xfId="7638"/>
    <cellStyle name="Normal 2 2 3 2 2 4 4 2" xfId="20264"/>
    <cellStyle name="Normal 2 2 3 2 2 4 4 2 2" xfId="55480"/>
    <cellStyle name="Normal 2 2 3 2 2 4 4 3" xfId="42883"/>
    <cellStyle name="Normal 2 2 3 2 2 4 4 4" xfId="32869"/>
    <cellStyle name="Normal 2 2 3 2 2 4 5" xfId="9419"/>
    <cellStyle name="Normal 2 2 3 2 2 4 5 2" xfId="22040"/>
    <cellStyle name="Normal 2 2 3 2 2 4 5 2 2" xfId="57256"/>
    <cellStyle name="Normal 2 2 3 2 2 4 5 3" xfId="44659"/>
    <cellStyle name="Normal 2 2 3 2 2 4 5 4" xfId="34645"/>
    <cellStyle name="Normal 2 2 3 2 2 4 6" xfId="11213"/>
    <cellStyle name="Normal 2 2 3 2 2 4 6 2" xfId="23816"/>
    <cellStyle name="Normal 2 2 3 2 2 4 6 2 2" xfId="59032"/>
    <cellStyle name="Normal 2 2 3 2 2 4 6 3" xfId="46435"/>
    <cellStyle name="Normal 2 2 3 2 2 4 6 4" xfId="36421"/>
    <cellStyle name="Normal 2 2 3 2 2 4 7" xfId="15580"/>
    <cellStyle name="Normal 2 2 3 2 2 4 7 2" xfId="50796"/>
    <cellStyle name="Normal 2 2 3 2 2 4 7 3" xfId="28185"/>
    <cellStyle name="Normal 2 2 3 2 2 4 8" xfId="12671"/>
    <cellStyle name="Normal 2 2 3 2 2 4 8 2" xfId="47889"/>
    <cellStyle name="Normal 2 2 3 2 2 4 9" xfId="38199"/>
    <cellStyle name="Normal 2 2 3 2 2 5" xfId="3400"/>
    <cellStyle name="Normal 2 2 3 2 2 5 10" xfId="26896"/>
    <cellStyle name="Normal 2 2 3 2 2 5 11" xfId="61300"/>
    <cellStyle name="Normal 2 2 3 2 2 5 2" xfId="5196"/>
    <cellStyle name="Normal 2 2 3 2 2 5 2 2" xfId="17843"/>
    <cellStyle name="Normal 2 2 3 2 2 5 2 2 2" xfId="53059"/>
    <cellStyle name="Normal 2 2 3 2 2 5 2 3" xfId="40462"/>
    <cellStyle name="Normal 2 2 3 2 2 5 2 4" xfId="30448"/>
    <cellStyle name="Normal 2 2 3 2 2 5 3" xfId="6666"/>
    <cellStyle name="Normal 2 2 3 2 2 5 3 2" xfId="19297"/>
    <cellStyle name="Normal 2 2 3 2 2 5 3 2 2" xfId="54513"/>
    <cellStyle name="Normal 2 2 3 2 2 5 3 3" xfId="41916"/>
    <cellStyle name="Normal 2 2 3 2 2 5 3 4" xfId="31902"/>
    <cellStyle name="Normal 2 2 3 2 2 5 4" xfId="8125"/>
    <cellStyle name="Normal 2 2 3 2 2 5 4 2" xfId="20751"/>
    <cellStyle name="Normal 2 2 3 2 2 5 4 2 2" xfId="55967"/>
    <cellStyle name="Normal 2 2 3 2 2 5 4 3" xfId="43370"/>
    <cellStyle name="Normal 2 2 3 2 2 5 4 4" xfId="33356"/>
    <cellStyle name="Normal 2 2 3 2 2 5 5" xfId="9906"/>
    <cellStyle name="Normal 2 2 3 2 2 5 5 2" xfId="22527"/>
    <cellStyle name="Normal 2 2 3 2 2 5 5 2 2" xfId="57743"/>
    <cellStyle name="Normal 2 2 3 2 2 5 5 3" xfId="45146"/>
    <cellStyle name="Normal 2 2 3 2 2 5 5 4" xfId="35132"/>
    <cellStyle name="Normal 2 2 3 2 2 5 6" xfId="11700"/>
    <cellStyle name="Normal 2 2 3 2 2 5 6 2" xfId="24303"/>
    <cellStyle name="Normal 2 2 3 2 2 5 6 2 2" xfId="59519"/>
    <cellStyle name="Normal 2 2 3 2 2 5 6 3" xfId="46922"/>
    <cellStyle name="Normal 2 2 3 2 2 5 6 4" xfId="36908"/>
    <cellStyle name="Normal 2 2 3 2 2 5 7" xfId="16067"/>
    <cellStyle name="Normal 2 2 3 2 2 5 7 2" xfId="51283"/>
    <cellStyle name="Normal 2 2 3 2 2 5 7 3" xfId="28672"/>
    <cellStyle name="Normal 2 2 3 2 2 5 8" xfId="14289"/>
    <cellStyle name="Normal 2 2 3 2 2 5 8 2" xfId="49507"/>
    <cellStyle name="Normal 2 2 3 2 2 5 9" xfId="38686"/>
    <cellStyle name="Normal 2 2 3 2 2 6" xfId="2560"/>
    <cellStyle name="Normal 2 2 3 2 2 6 10" xfId="26087"/>
    <cellStyle name="Normal 2 2 3 2 2 6 11" xfId="60491"/>
    <cellStyle name="Normal 2 2 3 2 2 6 2" xfId="4387"/>
    <cellStyle name="Normal 2 2 3 2 2 6 2 2" xfId="17034"/>
    <cellStyle name="Normal 2 2 3 2 2 6 2 2 2" xfId="52250"/>
    <cellStyle name="Normal 2 2 3 2 2 6 2 3" xfId="39653"/>
    <cellStyle name="Normal 2 2 3 2 2 6 2 4" xfId="29639"/>
    <cellStyle name="Normal 2 2 3 2 2 6 3" xfId="5857"/>
    <cellStyle name="Normal 2 2 3 2 2 6 3 2" xfId="18488"/>
    <cellStyle name="Normal 2 2 3 2 2 6 3 2 2" xfId="53704"/>
    <cellStyle name="Normal 2 2 3 2 2 6 3 3" xfId="41107"/>
    <cellStyle name="Normal 2 2 3 2 2 6 3 4" xfId="31093"/>
    <cellStyle name="Normal 2 2 3 2 2 6 4" xfId="7316"/>
    <cellStyle name="Normal 2 2 3 2 2 6 4 2" xfId="19942"/>
    <cellStyle name="Normal 2 2 3 2 2 6 4 2 2" xfId="55158"/>
    <cellStyle name="Normal 2 2 3 2 2 6 4 3" xfId="42561"/>
    <cellStyle name="Normal 2 2 3 2 2 6 4 4" xfId="32547"/>
    <cellStyle name="Normal 2 2 3 2 2 6 5" xfId="9097"/>
    <cellStyle name="Normal 2 2 3 2 2 6 5 2" xfId="21718"/>
    <cellStyle name="Normal 2 2 3 2 2 6 5 2 2" xfId="56934"/>
    <cellStyle name="Normal 2 2 3 2 2 6 5 3" xfId="44337"/>
    <cellStyle name="Normal 2 2 3 2 2 6 5 4" xfId="34323"/>
    <cellStyle name="Normal 2 2 3 2 2 6 6" xfId="10891"/>
    <cellStyle name="Normal 2 2 3 2 2 6 6 2" xfId="23494"/>
    <cellStyle name="Normal 2 2 3 2 2 6 6 2 2" xfId="58710"/>
    <cellStyle name="Normal 2 2 3 2 2 6 6 3" xfId="46113"/>
    <cellStyle name="Normal 2 2 3 2 2 6 6 4" xfId="36099"/>
    <cellStyle name="Normal 2 2 3 2 2 6 7" xfId="15258"/>
    <cellStyle name="Normal 2 2 3 2 2 6 7 2" xfId="50474"/>
    <cellStyle name="Normal 2 2 3 2 2 6 7 3" xfId="27863"/>
    <cellStyle name="Normal 2 2 3 2 2 6 8" xfId="13480"/>
    <cellStyle name="Normal 2 2 3 2 2 6 8 2" xfId="48698"/>
    <cellStyle name="Normal 2 2 3 2 2 6 9" xfId="37877"/>
    <cellStyle name="Normal 2 2 3 2 2 7" xfId="3724"/>
    <cellStyle name="Normal 2 2 3 2 2 7 2" xfId="8448"/>
    <cellStyle name="Normal 2 2 3 2 2 7 2 2" xfId="21074"/>
    <cellStyle name="Normal 2 2 3 2 2 7 2 2 2" xfId="56290"/>
    <cellStyle name="Normal 2 2 3 2 2 7 2 3" xfId="43693"/>
    <cellStyle name="Normal 2 2 3 2 2 7 2 4" xfId="33679"/>
    <cellStyle name="Normal 2 2 3 2 2 7 3" xfId="10229"/>
    <cellStyle name="Normal 2 2 3 2 2 7 3 2" xfId="22850"/>
    <cellStyle name="Normal 2 2 3 2 2 7 3 2 2" xfId="58066"/>
    <cellStyle name="Normal 2 2 3 2 2 7 3 3" xfId="45469"/>
    <cellStyle name="Normal 2 2 3 2 2 7 3 4" xfId="35455"/>
    <cellStyle name="Normal 2 2 3 2 2 7 4" xfId="12025"/>
    <cellStyle name="Normal 2 2 3 2 2 7 4 2" xfId="24626"/>
    <cellStyle name="Normal 2 2 3 2 2 7 4 2 2" xfId="59842"/>
    <cellStyle name="Normal 2 2 3 2 2 7 4 3" xfId="47245"/>
    <cellStyle name="Normal 2 2 3 2 2 7 4 4" xfId="37231"/>
    <cellStyle name="Normal 2 2 3 2 2 7 5" xfId="16390"/>
    <cellStyle name="Normal 2 2 3 2 2 7 5 2" xfId="51606"/>
    <cellStyle name="Normal 2 2 3 2 2 7 5 3" xfId="28995"/>
    <cellStyle name="Normal 2 2 3 2 2 7 6" xfId="14612"/>
    <cellStyle name="Normal 2 2 3 2 2 7 6 2" xfId="49830"/>
    <cellStyle name="Normal 2 2 3 2 2 7 7" xfId="39009"/>
    <cellStyle name="Normal 2 2 3 2 2 7 8" xfId="27219"/>
    <cellStyle name="Normal 2 2 3 2 2 8" xfId="4062"/>
    <cellStyle name="Normal 2 2 3 2 2 8 2" xfId="16712"/>
    <cellStyle name="Normal 2 2 3 2 2 8 2 2" xfId="51928"/>
    <cellStyle name="Normal 2 2 3 2 2 8 2 3" xfId="29317"/>
    <cellStyle name="Normal 2 2 3 2 2 8 3" xfId="13158"/>
    <cellStyle name="Normal 2 2 3 2 2 8 3 2" xfId="48376"/>
    <cellStyle name="Normal 2 2 3 2 2 8 4" xfId="39331"/>
    <cellStyle name="Normal 2 2 3 2 2 8 5" xfId="25765"/>
    <cellStyle name="Normal 2 2 3 2 2 9" xfId="5535"/>
    <cellStyle name="Normal 2 2 3 2 2 9 2" xfId="18166"/>
    <cellStyle name="Normal 2 2 3 2 2 9 2 2" xfId="53382"/>
    <cellStyle name="Normal 2 2 3 2 2 9 3" xfId="40785"/>
    <cellStyle name="Normal 2 2 3 2 2 9 4" xfId="30771"/>
    <cellStyle name="Normal 2 2 3 2 3" xfId="2301"/>
    <cellStyle name="Normal 2 2 3 2 3 10" xfId="10577"/>
    <cellStyle name="Normal 2 2 3 2 3 10 2" xfId="23188"/>
    <cellStyle name="Normal 2 2 3 2 3 10 2 2" xfId="58404"/>
    <cellStyle name="Normal 2 2 3 2 3 10 3" xfId="45807"/>
    <cellStyle name="Normal 2 2 3 2 3 10 4" xfId="35793"/>
    <cellStyle name="Normal 2 2 3 2 3 11" xfId="15016"/>
    <cellStyle name="Normal 2 2 3 2 3 11 2" xfId="50232"/>
    <cellStyle name="Normal 2 2 3 2 3 11 3" xfId="27621"/>
    <cellStyle name="Normal 2 2 3 2 3 12" xfId="12429"/>
    <cellStyle name="Normal 2 2 3 2 3 12 2" xfId="47647"/>
    <cellStyle name="Normal 2 2 3 2 3 13" xfId="37635"/>
    <cellStyle name="Normal 2 2 3 2 3 14" xfId="25036"/>
    <cellStyle name="Normal 2 2 3 2 3 15" xfId="60249"/>
    <cellStyle name="Normal 2 2 3 2 3 2" xfId="3151"/>
    <cellStyle name="Normal 2 2 3 2 3 2 10" xfId="25520"/>
    <cellStyle name="Normal 2 2 3 2 3 2 11" xfId="61055"/>
    <cellStyle name="Normal 2 2 3 2 3 2 2" xfId="4951"/>
    <cellStyle name="Normal 2 2 3 2 3 2 2 2" xfId="17598"/>
    <cellStyle name="Normal 2 2 3 2 3 2 2 2 2" xfId="52814"/>
    <cellStyle name="Normal 2 2 3 2 3 2 2 2 3" xfId="30203"/>
    <cellStyle name="Normal 2 2 3 2 3 2 2 3" xfId="14044"/>
    <cellStyle name="Normal 2 2 3 2 3 2 2 3 2" xfId="49262"/>
    <cellStyle name="Normal 2 2 3 2 3 2 2 4" xfId="40217"/>
    <cellStyle name="Normal 2 2 3 2 3 2 2 5" xfId="26651"/>
    <cellStyle name="Normal 2 2 3 2 3 2 3" xfId="6421"/>
    <cellStyle name="Normal 2 2 3 2 3 2 3 2" xfId="19052"/>
    <cellStyle name="Normal 2 2 3 2 3 2 3 2 2" xfId="54268"/>
    <cellStyle name="Normal 2 2 3 2 3 2 3 3" xfId="41671"/>
    <cellStyle name="Normal 2 2 3 2 3 2 3 4" xfId="31657"/>
    <cellStyle name="Normal 2 2 3 2 3 2 4" xfId="7880"/>
    <cellStyle name="Normal 2 2 3 2 3 2 4 2" xfId="20506"/>
    <cellStyle name="Normal 2 2 3 2 3 2 4 2 2" xfId="55722"/>
    <cellStyle name="Normal 2 2 3 2 3 2 4 3" xfId="43125"/>
    <cellStyle name="Normal 2 2 3 2 3 2 4 4" xfId="33111"/>
    <cellStyle name="Normal 2 2 3 2 3 2 5" xfId="9661"/>
    <cellStyle name="Normal 2 2 3 2 3 2 5 2" xfId="22282"/>
    <cellStyle name="Normal 2 2 3 2 3 2 5 2 2" xfId="57498"/>
    <cellStyle name="Normal 2 2 3 2 3 2 5 3" xfId="44901"/>
    <cellStyle name="Normal 2 2 3 2 3 2 5 4" xfId="34887"/>
    <cellStyle name="Normal 2 2 3 2 3 2 6" xfId="11455"/>
    <cellStyle name="Normal 2 2 3 2 3 2 6 2" xfId="24058"/>
    <cellStyle name="Normal 2 2 3 2 3 2 6 2 2" xfId="59274"/>
    <cellStyle name="Normal 2 2 3 2 3 2 6 3" xfId="46677"/>
    <cellStyle name="Normal 2 2 3 2 3 2 6 4" xfId="36663"/>
    <cellStyle name="Normal 2 2 3 2 3 2 7" xfId="15822"/>
    <cellStyle name="Normal 2 2 3 2 3 2 7 2" xfId="51038"/>
    <cellStyle name="Normal 2 2 3 2 3 2 7 3" xfId="28427"/>
    <cellStyle name="Normal 2 2 3 2 3 2 8" xfId="12913"/>
    <cellStyle name="Normal 2 2 3 2 3 2 8 2" xfId="48131"/>
    <cellStyle name="Normal 2 2 3 2 3 2 9" xfId="38441"/>
    <cellStyle name="Normal 2 2 3 2 3 3" xfId="3480"/>
    <cellStyle name="Normal 2 2 3 2 3 3 10" xfId="26976"/>
    <cellStyle name="Normal 2 2 3 2 3 3 11" xfId="61380"/>
    <cellStyle name="Normal 2 2 3 2 3 3 2" xfId="5276"/>
    <cellStyle name="Normal 2 2 3 2 3 3 2 2" xfId="17923"/>
    <cellStyle name="Normal 2 2 3 2 3 3 2 2 2" xfId="53139"/>
    <cellStyle name="Normal 2 2 3 2 3 3 2 3" xfId="40542"/>
    <cellStyle name="Normal 2 2 3 2 3 3 2 4" xfId="30528"/>
    <cellStyle name="Normal 2 2 3 2 3 3 3" xfId="6746"/>
    <cellStyle name="Normal 2 2 3 2 3 3 3 2" xfId="19377"/>
    <cellStyle name="Normal 2 2 3 2 3 3 3 2 2" xfId="54593"/>
    <cellStyle name="Normal 2 2 3 2 3 3 3 3" xfId="41996"/>
    <cellStyle name="Normal 2 2 3 2 3 3 3 4" xfId="31982"/>
    <cellStyle name="Normal 2 2 3 2 3 3 4" xfId="8205"/>
    <cellStyle name="Normal 2 2 3 2 3 3 4 2" xfId="20831"/>
    <cellStyle name="Normal 2 2 3 2 3 3 4 2 2" xfId="56047"/>
    <cellStyle name="Normal 2 2 3 2 3 3 4 3" xfId="43450"/>
    <cellStyle name="Normal 2 2 3 2 3 3 4 4" xfId="33436"/>
    <cellStyle name="Normal 2 2 3 2 3 3 5" xfId="9986"/>
    <cellStyle name="Normal 2 2 3 2 3 3 5 2" xfId="22607"/>
    <cellStyle name="Normal 2 2 3 2 3 3 5 2 2" xfId="57823"/>
    <cellStyle name="Normal 2 2 3 2 3 3 5 3" xfId="45226"/>
    <cellStyle name="Normal 2 2 3 2 3 3 5 4" xfId="35212"/>
    <cellStyle name="Normal 2 2 3 2 3 3 6" xfId="11780"/>
    <cellStyle name="Normal 2 2 3 2 3 3 6 2" xfId="24383"/>
    <cellStyle name="Normal 2 2 3 2 3 3 6 2 2" xfId="59599"/>
    <cellStyle name="Normal 2 2 3 2 3 3 6 3" xfId="47002"/>
    <cellStyle name="Normal 2 2 3 2 3 3 6 4" xfId="36988"/>
    <cellStyle name="Normal 2 2 3 2 3 3 7" xfId="16147"/>
    <cellStyle name="Normal 2 2 3 2 3 3 7 2" xfId="51363"/>
    <cellStyle name="Normal 2 2 3 2 3 3 7 3" xfId="28752"/>
    <cellStyle name="Normal 2 2 3 2 3 3 8" xfId="14369"/>
    <cellStyle name="Normal 2 2 3 2 3 3 8 2" xfId="49587"/>
    <cellStyle name="Normal 2 2 3 2 3 3 9" xfId="38766"/>
    <cellStyle name="Normal 2 2 3 2 3 4" xfId="2641"/>
    <cellStyle name="Normal 2 2 3 2 3 4 10" xfId="26167"/>
    <cellStyle name="Normal 2 2 3 2 3 4 11" xfId="60571"/>
    <cellStyle name="Normal 2 2 3 2 3 4 2" xfId="4467"/>
    <cellStyle name="Normal 2 2 3 2 3 4 2 2" xfId="17114"/>
    <cellStyle name="Normal 2 2 3 2 3 4 2 2 2" xfId="52330"/>
    <cellStyle name="Normal 2 2 3 2 3 4 2 3" xfId="39733"/>
    <cellStyle name="Normal 2 2 3 2 3 4 2 4" xfId="29719"/>
    <cellStyle name="Normal 2 2 3 2 3 4 3" xfId="5937"/>
    <cellStyle name="Normal 2 2 3 2 3 4 3 2" xfId="18568"/>
    <cellStyle name="Normal 2 2 3 2 3 4 3 2 2" xfId="53784"/>
    <cellStyle name="Normal 2 2 3 2 3 4 3 3" xfId="41187"/>
    <cellStyle name="Normal 2 2 3 2 3 4 3 4" xfId="31173"/>
    <cellStyle name="Normal 2 2 3 2 3 4 4" xfId="7396"/>
    <cellStyle name="Normal 2 2 3 2 3 4 4 2" xfId="20022"/>
    <cellStyle name="Normal 2 2 3 2 3 4 4 2 2" xfId="55238"/>
    <cellStyle name="Normal 2 2 3 2 3 4 4 3" xfId="42641"/>
    <cellStyle name="Normal 2 2 3 2 3 4 4 4" xfId="32627"/>
    <cellStyle name="Normal 2 2 3 2 3 4 5" xfId="9177"/>
    <cellStyle name="Normal 2 2 3 2 3 4 5 2" xfId="21798"/>
    <cellStyle name="Normal 2 2 3 2 3 4 5 2 2" xfId="57014"/>
    <cellStyle name="Normal 2 2 3 2 3 4 5 3" xfId="44417"/>
    <cellStyle name="Normal 2 2 3 2 3 4 5 4" xfId="34403"/>
    <cellStyle name="Normal 2 2 3 2 3 4 6" xfId="10971"/>
    <cellStyle name="Normal 2 2 3 2 3 4 6 2" xfId="23574"/>
    <cellStyle name="Normal 2 2 3 2 3 4 6 2 2" xfId="58790"/>
    <cellStyle name="Normal 2 2 3 2 3 4 6 3" xfId="46193"/>
    <cellStyle name="Normal 2 2 3 2 3 4 6 4" xfId="36179"/>
    <cellStyle name="Normal 2 2 3 2 3 4 7" xfId="15338"/>
    <cellStyle name="Normal 2 2 3 2 3 4 7 2" xfId="50554"/>
    <cellStyle name="Normal 2 2 3 2 3 4 7 3" xfId="27943"/>
    <cellStyle name="Normal 2 2 3 2 3 4 8" xfId="13560"/>
    <cellStyle name="Normal 2 2 3 2 3 4 8 2" xfId="48778"/>
    <cellStyle name="Normal 2 2 3 2 3 4 9" xfId="37957"/>
    <cellStyle name="Normal 2 2 3 2 3 5" xfId="3805"/>
    <cellStyle name="Normal 2 2 3 2 3 5 2" xfId="8528"/>
    <cellStyle name="Normal 2 2 3 2 3 5 2 2" xfId="21154"/>
    <cellStyle name="Normal 2 2 3 2 3 5 2 2 2" xfId="56370"/>
    <cellStyle name="Normal 2 2 3 2 3 5 2 3" xfId="43773"/>
    <cellStyle name="Normal 2 2 3 2 3 5 2 4" xfId="33759"/>
    <cellStyle name="Normal 2 2 3 2 3 5 3" xfId="10309"/>
    <cellStyle name="Normal 2 2 3 2 3 5 3 2" xfId="22930"/>
    <cellStyle name="Normal 2 2 3 2 3 5 3 2 2" xfId="58146"/>
    <cellStyle name="Normal 2 2 3 2 3 5 3 3" xfId="45549"/>
    <cellStyle name="Normal 2 2 3 2 3 5 3 4" xfId="35535"/>
    <cellStyle name="Normal 2 2 3 2 3 5 4" xfId="12105"/>
    <cellStyle name="Normal 2 2 3 2 3 5 4 2" xfId="24706"/>
    <cellStyle name="Normal 2 2 3 2 3 5 4 2 2" xfId="59922"/>
    <cellStyle name="Normal 2 2 3 2 3 5 4 3" xfId="47325"/>
    <cellStyle name="Normal 2 2 3 2 3 5 4 4" xfId="37311"/>
    <cellStyle name="Normal 2 2 3 2 3 5 5" xfId="16470"/>
    <cellStyle name="Normal 2 2 3 2 3 5 5 2" xfId="51686"/>
    <cellStyle name="Normal 2 2 3 2 3 5 5 3" xfId="29075"/>
    <cellStyle name="Normal 2 2 3 2 3 5 6" xfId="14692"/>
    <cellStyle name="Normal 2 2 3 2 3 5 6 2" xfId="49910"/>
    <cellStyle name="Normal 2 2 3 2 3 5 7" xfId="39089"/>
    <cellStyle name="Normal 2 2 3 2 3 5 8" xfId="27299"/>
    <cellStyle name="Normal 2 2 3 2 3 6" xfId="4145"/>
    <cellStyle name="Normal 2 2 3 2 3 6 2" xfId="16792"/>
    <cellStyle name="Normal 2 2 3 2 3 6 2 2" xfId="52008"/>
    <cellStyle name="Normal 2 2 3 2 3 6 2 3" xfId="29397"/>
    <cellStyle name="Normal 2 2 3 2 3 6 3" xfId="13238"/>
    <cellStyle name="Normal 2 2 3 2 3 6 3 2" xfId="48456"/>
    <cellStyle name="Normal 2 2 3 2 3 6 4" xfId="39411"/>
    <cellStyle name="Normal 2 2 3 2 3 6 5" xfId="25845"/>
    <cellStyle name="Normal 2 2 3 2 3 7" xfId="5615"/>
    <cellStyle name="Normal 2 2 3 2 3 7 2" xfId="18246"/>
    <cellStyle name="Normal 2 2 3 2 3 7 2 2" xfId="53462"/>
    <cellStyle name="Normal 2 2 3 2 3 7 3" xfId="40865"/>
    <cellStyle name="Normal 2 2 3 2 3 7 4" xfId="30851"/>
    <cellStyle name="Normal 2 2 3 2 3 8" xfId="7074"/>
    <cellStyle name="Normal 2 2 3 2 3 8 2" xfId="19700"/>
    <cellStyle name="Normal 2 2 3 2 3 8 2 2" xfId="54916"/>
    <cellStyle name="Normal 2 2 3 2 3 8 3" xfId="42319"/>
    <cellStyle name="Normal 2 2 3 2 3 8 4" xfId="32305"/>
    <cellStyle name="Normal 2 2 3 2 3 9" xfId="8855"/>
    <cellStyle name="Normal 2 2 3 2 3 9 2" xfId="21476"/>
    <cellStyle name="Normal 2 2 3 2 3 9 2 2" xfId="56692"/>
    <cellStyle name="Normal 2 2 3 2 3 9 3" xfId="44095"/>
    <cellStyle name="Normal 2 2 3 2 3 9 4" xfId="34081"/>
    <cellStyle name="Normal 2 2 3 2 4" xfId="2982"/>
    <cellStyle name="Normal 2 2 3 2 4 10" xfId="25361"/>
    <cellStyle name="Normal 2 2 3 2 4 11" xfId="60896"/>
    <cellStyle name="Normal 2 2 3 2 4 2" xfId="4792"/>
    <cellStyle name="Normal 2 2 3 2 4 2 2" xfId="17439"/>
    <cellStyle name="Normal 2 2 3 2 4 2 2 2" xfId="52655"/>
    <cellStyle name="Normal 2 2 3 2 4 2 2 3" xfId="30044"/>
    <cellStyle name="Normal 2 2 3 2 4 2 3" xfId="13885"/>
    <cellStyle name="Normal 2 2 3 2 4 2 3 2" xfId="49103"/>
    <cellStyle name="Normal 2 2 3 2 4 2 4" xfId="40058"/>
    <cellStyle name="Normal 2 2 3 2 4 2 5" xfId="26492"/>
    <cellStyle name="Normal 2 2 3 2 4 3" xfId="6262"/>
    <cellStyle name="Normal 2 2 3 2 4 3 2" xfId="18893"/>
    <cellStyle name="Normal 2 2 3 2 4 3 2 2" xfId="54109"/>
    <cellStyle name="Normal 2 2 3 2 4 3 3" xfId="41512"/>
    <cellStyle name="Normal 2 2 3 2 4 3 4" xfId="31498"/>
    <cellStyle name="Normal 2 2 3 2 4 4" xfId="7721"/>
    <cellStyle name="Normal 2 2 3 2 4 4 2" xfId="20347"/>
    <cellStyle name="Normal 2 2 3 2 4 4 2 2" xfId="55563"/>
    <cellStyle name="Normal 2 2 3 2 4 4 3" xfId="42966"/>
    <cellStyle name="Normal 2 2 3 2 4 4 4" xfId="32952"/>
    <cellStyle name="Normal 2 2 3 2 4 5" xfId="9502"/>
    <cellStyle name="Normal 2 2 3 2 4 5 2" xfId="22123"/>
    <cellStyle name="Normal 2 2 3 2 4 5 2 2" xfId="57339"/>
    <cellStyle name="Normal 2 2 3 2 4 5 3" xfId="44742"/>
    <cellStyle name="Normal 2 2 3 2 4 5 4" xfId="34728"/>
    <cellStyle name="Normal 2 2 3 2 4 6" xfId="11296"/>
    <cellStyle name="Normal 2 2 3 2 4 6 2" xfId="23899"/>
    <cellStyle name="Normal 2 2 3 2 4 6 2 2" xfId="59115"/>
    <cellStyle name="Normal 2 2 3 2 4 6 3" xfId="46518"/>
    <cellStyle name="Normal 2 2 3 2 4 6 4" xfId="36504"/>
    <cellStyle name="Normal 2 2 3 2 4 7" xfId="15663"/>
    <cellStyle name="Normal 2 2 3 2 4 7 2" xfId="50879"/>
    <cellStyle name="Normal 2 2 3 2 4 7 3" xfId="28268"/>
    <cellStyle name="Normal 2 2 3 2 4 8" xfId="12754"/>
    <cellStyle name="Normal 2 2 3 2 4 8 2" xfId="47972"/>
    <cellStyle name="Normal 2 2 3 2 4 9" xfId="38282"/>
    <cellStyle name="Normal 2 2 3 2 5" xfId="2815"/>
    <cellStyle name="Normal 2 2 3 2 5 10" xfId="25206"/>
    <cellStyle name="Normal 2 2 3 2 5 11" xfId="60741"/>
    <cellStyle name="Normal 2 2 3 2 5 2" xfId="4637"/>
    <cellStyle name="Normal 2 2 3 2 5 2 2" xfId="17284"/>
    <cellStyle name="Normal 2 2 3 2 5 2 2 2" xfId="52500"/>
    <cellStyle name="Normal 2 2 3 2 5 2 2 3" xfId="29889"/>
    <cellStyle name="Normal 2 2 3 2 5 2 3" xfId="13730"/>
    <cellStyle name="Normal 2 2 3 2 5 2 3 2" xfId="48948"/>
    <cellStyle name="Normal 2 2 3 2 5 2 4" xfId="39903"/>
    <cellStyle name="Normal 2 2 3 2 5 2 5" xfId="26337"/>
    <cellStyle name="Normal 2 2 3 2 5 3" xfId="6107"/>
    <cellStyle name="Normal 2 2 3 2 5 3 2" xfId="18738"/>
    <cellStyle name="Normal 2 2 3 2 5 3 2 2" xfId="53954"/>
    <cellStyle name="Normal 2 2 3 2 5 3 3" xfId="41357"/>
    <cellStyle name="Normal 2 2 3 2 5 3 4" xfId="31343"/>
    <cellStyle name="Normal 2 2 3 2 5 4" xfId="7566"/>
    <cellStyle name="Normal 2 2 3 2 5 4 2" xfId="20192"/>
    <cellStyle name="Normal 2 2 3 2 5 4 2 2" xfId="55408"/>
    <cellStyle name="Normal 2 2 3 2 5 4 3" xfId="42811"/>
    <cellStyle name="Normal 2 2 3 2 5 4 4" xfId="32797"/>
    <cellStyle name="Normal 2 2 3 2 5 5" xfId="9347"/>
    <cellStyle name="Normal 2 2 3 2 5 5 2" xfId="21968"/>
    <cellStyle name="Normal 2 2 3 2 5 5 2 2" xfId="57184"/>
    <cellStyle name="Normal 2 2 3 2 5 5 3" xfId="44587"/>
    <cellStyle name="Normal 2 2 3 2 5 5 4" xfId="34573"/>
    <cellStyle name="Normal 2 2 3 2 5 6" xfId="11141"/>
    <cellStyle name="Normal 2 2 3 2 5 6 2" xfId="23744"/>
    <cellStyle name="Normal 2 2 3 2 5 6 2 2" xfId="58960"/>
    <cellStyle name="Normal 2 2 3 2 5 6 3" xfId="46363"/>
    <cellStyle name="Normal 2 2 3 2 5 6 4" xfId="36349"/>
    <cellStyle name="Normal 2 2 3 2 5 7" xfId="15508"/>
    <cellStyle name="Normal 2 2 3 2 5 7 2" xfId="50724"/>
    <cellStyle name="Normal 2 2 3 2 5 7 3" xfId="28113"/>
    <cellStyle name="Normal 2 2 3 2 5 8" xfId="12599"/>
    <cellStyle name="Normal 2 2 3 2 5 8 2" xfId="47817"/>
    <cellStyle name="Normal 2 2 3 2 5 9" xfId="38127"/>
    <cellStyle name="Normal 2 2 3 2 6" xfId="3328"/>
    <cellStyle name="Normal 2 2 3 2 6 10" xfId="26824"/>
    <cellStyle name="Normal 2 2 3 2 6 11" xfId="61228"/>
    <cellStyle name="Normal 2 2 3 2 6 2" xfId="5124"/>
    <cellStyle name="Normal 2 2 3 2 6 2 2" xfId="17771"/>
    <cellStyle name="Normal 2 2 3 2 6 2 2 2" xfId="52987"/>
    <cellStyle name="Normal 2 2 3 2 6 2 3" xfId="40390"/>
    <cellStyle name="Normal 2 2 3 2 6 2 4" xfId="30376"/>
    <cellStyle name="Normal 2 2 3 2 6 3" xfId="6594"/>
    <cellStyle name="Normal 2 2 3 2 6 3 2" xfId="19225"/>
    <cellStyle name="Normal 2 2 3 2 6 3 2 2" xfId="54441"/>
    <cellStyle name="Normal 2 2 3 2 6 3 3" xfId="41844"/>
    <cellStyle name="Normal 2 2 3 2 6 3 4" xfId="31830"/>
    <cellStyle name="Normal 2 2 3 2 6 4" xfId="8053"/>
    <cellStyle name="Normal 2 2 3 2 6 4 2" xfId="20679"/>
    <cellStyle name="Normal 2 2 3 2 6 4 2 2" xfId="55895"/>
    <cellStyle name="Normal 2 2 3 2 6 4 3" xfId="43298"/>
    <cellStyle name="Normal 2 2 3 2 6 4 4" xfId="33284"/>
    <cellStyle name="Normal 2 2 3 2 6 5" xfId="9834"/>
    <cellStyle name="Normal 2 2 3 2 6 5 2" xfId="22455"/>
    <cellStyle name="Normal 2 2 3 2 6 5 2 2" xfId="57671"/>
    <cellStyle name="Normal 2 2 3 2 6 5 3" xfId="45074"/>
    <cellStyle name="Normal 2 2 3 2 6 5 4" xfId="35060"/>
    <cellStyle name="Normal 2 2 3 2 6 6" xfId="11628"/>
    <cellStyle name="Normal 2 2 3 2 6 6 2" xfId="24231"/>
    <cellStyle name="Normal 2 2 3 2 6 6 2 2" xfId="59447"/>
    <cellStyle name="Normal 2 2 3 2 6 6 3" xfId="46850"/>
    <cellStyle name="Normal 2 2 3 2 6 6 4" xfId="36836"/>
    <cellStyle name="Normal 2 2 3 2 6 7" xfId="15995"/>
    <cellStyle name="Normal 2 2 3 2 6 7 2" xfId="51211"/>
    <cellStyle name="Normal 2 2 3 2 6 7 3" xfId="28600"/>
    <cellStyle name="Normal 2 2 3 2 6 8" xfId="14217"/>
    <cellStyle name="Normal 2 2 3 2 6 8 2" xfId="49435"/>
    <cellStyle name="Normal 2 2 3 2 6 9" xfId="38614"/>
    <cellStyle name="Normal 2 2 3 2 7" xfId="2485"/>
    <cellStyle name="Normal 2 2 3 2 7 10" xfId="26015"/>
    <cellStyle name="Normal 2 2 3 2 7 11" xfId="60419"/>
    <cellStyle name="Normal 2 2 3 2 7 2" xfId="4315"/>
    <cellStyle name="Normal 2 2 3 2 7 2 2" xfId="16962"/>
    <cellStyle name="Normal 2 2 3 2 7 2 2 2" xfId="52178"/>
    <cellStyle name="Normal 2 2 3 2 7 2 3" xfId="39581"/>
    <cellStyle name="Normal 2 2 3 2 7 2 4" xfId="29567"/>
    <cellStyle name="Normal 2 2 3 2 7 3" xfId="5785"/>
    <cellStyle name="Normal 2 2 3 2 7 3 2" xfId="18416"/>
    <cellStyle name="Normal 2 2 3 2 7 3 2 2" xfId="53632"/>
    <cellStyle name="Normal 2 2 3 2 7 3 3" xfId="41035"/>
    <cellStyle name="Normal 2 2 3 2 7 3 4" xfId="31021"/>
    <cellStyle name="Normal 2 2 3 2 7 4" xfId="7244"/>
    <cellStyle name="Normal 2 2 3 2 7 4 2" xfId="19870"/>
    <cellStyle name="Normal 2 2 3 2 7 4 2 2" xfId="55086"/>
    <cellStyle name="Normal 2 2 3 2 7 4 3" xfId="42489"/>
    <cellStyle name="Normal 2 2 3 2 7 4 4" xfId="32475"/>
    <cellStyle name="Normal 2 2 3 2 7 5" xfId="9025"/>
    <cellStyle name="Normal 2 2 3 2 7 5 2" xfId="21646"/>
    <cellStyle name="Normal 2 2 3 2 7 5 2 2" xfId="56862"/>
    <cellStyle name="Normal 2 2 3 2 7 5 3" xfId="44265"/>
    <cellStyle name="Normal 2 2 3 2 7 5 4" xfId="34251"/>
    <cellStyle name="Normal 2 2 3 2 7 6" xfId="10819"/>
    <cellStyle name="Normal 2 2 3 2 7 6 2" xfId="23422"/>
    <cellStyle name="Normal 2 2 3 2 7 6 2 2" xfId="58638"/>
    <cellStyle name="Normal 2 2 3 2 7 6 3" xfId="46041"/>
    <cellStyle name="Normal 2 2 3 2 7 6 4" xfId="36027"/>
    <cellStyle name="Normal 2 2 3 2 7 7" xfId="15186"/>
    <cellStyle name="Normal 2 2 3 2 7 7 2" xfId="50402"/>
    <cellStyle name="Normal 2 2 3 2 7 7 3" xfId="27791"/>
    <cellStyle name="Normal 2 2 3 2 7 8" xfId="13408"/>
    <cellStyle name="Normal 2 2 3 2 7 8 2" xfId="48626"/>
    <cellStyle name="Normal 2 2 3 2 7 9" xfId="37805"/>
    <cellStyle name="Normal 2 2 3 2 8" xfId="3652"/>
    <cellStyle name="Normal 2 2 3 2 8 2" xfId="8376"/>
    <cellStyle name="Normal 2 2 3 2 8 2 2" xfId="21002"/>
    <cellStyle name="Normal 2 2 3 2 8 2 2 2" xfId="56218"/>
    <cellStyle name="Normal 2 2 3 2 8 2 3" xfId="43621"/>
    <cellStyle name="Normal 2 2 3 2 8 2 4" xfId="33607"/>
    <cellStyle name="Normal 2 2 3 2 8 3" xfId="10157"/>
    <cellStyle name="Normal 2 2 3 2 8 3 2" xfId="22778"/>
    <cellStyle name="Normal 2 2 3 2 8 3 2 2" xfId="57994"/>
    <cellStyle name="Normal 2 2 3 2 8 3 3" xfId="45397"/>
    <cellStyle name="Normal 2 2 3 2 8 3 4" xfId="35383"/>
    <cellStyle name="Normal 2 2 3 2 8 4" xfId="11953"/>
    <cellStyle name="Normal 2 2 3 2 8 4 2" xfId="24554"/>
    <cellStyle name="Normal 2 2 3 2 8 4 2 2" xfId="59770"/>
    <cellStyle name="Normal 2 2 3 2 8 4 3" xfId="47173"/>
    <cellStyle name="Normal 2 2 3 2 8 4 4" xfId="37159"/>
    <cellStyle name="Normal 2 2 3 2 8 5" xfId="16318"/>
    <cellStyle name="Normal 2 2 3 2 8 5 2" xfId="51534"/>
    <cellStyle name="Normal 2 2 3 2 8 5 3" xfId="28923"/>
    <cellStyle name="Normal 2 2 3 2 8 6" xfId="14540"/>
    <cellStyle name="Normal 2 2 3 2 8 6 2" xfId="49758"/>
    <cellStyle name="Normal 2 2 3 2 8 7" xfId="38937"/>
    <cellStyle name="Normal 2 2 3 2 8 8" xfId="27147"/>
    <cellStyle name="Normal 2 2 3 2 9" xfId="3982"/>
    <cellStyle name="Normal 2 2 3 2 9 2" xfId="16640"/>
    <cellStyle name="Normal 2 2 3 2 9 2 2" xfId="51856"/>
    <cellStyle name="Normal 2 2 3 2 9 2 3" xfId="29245"/>
    <cellStyle name="Normal 2 2 3 2 9 3" xfId="13086"/>
    <cellStyle name="Normal 2 2 3 2 9 3 2" xfId="48304"/>
    <cellStyle name="Normal 2 2 3 2 9 4" xfId="39259"/>
    <cellStyle name="Normal 2 2 3 2 9 5" xfId="25693"/>
    <cellStyle name="Normal 2 2 3 2_District Target Attainment" xfId="1123"/>
    <cellStyle name="Normal 2 2 3 3" xfId="572"/>
    <cellStyle name="Normal 2 2 3 3 2" xfId="1755"/>
    <cellStyle name="Normal 2 2 3 3_District Target Attainment" xfId="1124"/>
    <cellStyle name="Normal 2 2 3 4" xfId="1753"/>
    <cellStyle name="Normal 2 2 3 5" xfId="2245"/>
    <cellStyle name="Normal 2 2 3 6" xfId="2300"/>
    <cellStyle name="Normal 2 2 3 7" xfId="2338"/>
    <cellStyle name="Normal 2 2 3 8" xfId="2981"/>
    <cellStyle name="Normal 2 2 3 9" xfId="3100"/>
    <cellStyle name="Normal 2 2 3_District Target Attainment" xfId="1122"/>
    <cellStyle name="Normal 2 2 4" xfId="573"/>
    <cellStyle name="Normal 2 2 4 2" xfId="1756"/>
    <cellStyle name="Normal 2 2 4_District Target Attainment" xfId="1125"/>
    <cellStyle name="Normal 2 2 5" xfId="574"/>
    <cellStyle name="Normal 2 2 5 10" xfId="5464"/>
    <cellStyle name="Normal 2 2 5 10 2" xfId="18095"/>
    <cellStyle name="Normal 2 2 5 10 2 2" xfId="53311"/>
    <cellStyle name="Normal 2 2 5 10 3" xfId="40714"/>
    <cellStyle name="Normal 2 2 5 10 4" xfId="30700"/>
    <cellStyle name="Normal 2 2 5 11" xfId="6920"/>
    <cellStyle name="Normal 2 2 5 11 2" xfId="19549"/>
    <cellStyle name="Normal 2 2 5 11 2 2" xfId="54765"/>
    <cellStyle name="Normal 2 2 5 11 3" xfId="42168"/>
    <cellStyle name="Normal 2 2 5 11 4" xfId="32154"/>
    <cellStyle name="Normal 2 2 5 12" xfId="8702"/>
    <cellStyle name="Normal 2 2 5 12 2" xfId="21325"/>
    <cellStyle name="Normal 2 2 5 12 2 2" xfId="56541"/>
    <cellStyle name="Normal 2 2 5 12 3" xfId="43944"/>
    <cellStyle name="Normal 2 2 5 12 4" xfId="33930"/>
    <cellStyle name="Normal 2 2 5 13" xfId="10578"/>
    <cellStyle name="Normal 2 2 5 13 2" xfId="23189"/>
    <cellStyle name="Normal 2 2 5 13 2 2" xfId="58405"/>
    <cellStyle name="Normal 2 2 5 13 3" xfId="45808"/>
    <cellStyle name="Normal 2 2 5 13 4" xfId="35794"/>
    <cellStyle name="Normal 2 2 5 14" xfId="14864"/>
    <cellStyle name="Normal 2 2 5 14 2" xfId="50081"/>
    <cellStyle name="Normal 2 2 5 14 3" xfId="27470"/>
    <cellStyle name="Normal 2 2 5 15" xfId="12278"/>
    <cellStyle name="Normal 2 2 5 15 2" xfId="47496"/>
    <cellStyle name="Normal 2 2 5 16" xfId="37483"/>
    <cellStyle name="Normal 2 2 5 17" xfId="24885"/>
    <cellStyle name="Normal 2 2 5 18" xfId="60098"/>
    <cellStyle name="Normal 2 2 5 2" xfId="1757"/>
    <cellStyle name="Normal 2 2 5 2 10" xfId="6994"/>
    <cellStyle name="Normal 2 2 5 2 10 2" xfId="19621"/>
    <cellStyle name="Normal 2 2 5 2 10 2 2" xfId="54837"/>
    <cellStyle name="Normal 2 2 5 2 10 3" xfId="42240"/>
    <cellStyle name="Normal 2 2 5 2 10 4" xfId="32226"/>
    <cellStyle name="Normal 2 2 5 2 11" xfId="8775"/>
    <cellStyle name="Normal 2 2 5 2 11 2" xfId="21397"/>
    <cellStyle name="Normal 2 2 5 2 11 2 2" xfId="56613"/>
    <cellStyle name="Normal 2 2 5 2 11 3" xfId="44016"/>
    <cellStyle name="Normal 2 2 5 2 11 4" xfId="34002"/>
    <cellStyle name="Normal 2 2 5 2 12" xfId="10579"/>
    <cellStyle name="Normal 2 2 5 2 12 2" xfId="23190"/>
    <cellStyle name="Normal 2 2 5 2 12 2 2" xfId="58406"/>
    <cellStyle name="Normal 2 2 5 2 12 3" xfId="45809"/>
    <cellStyle name="Normal 2 2 5 2 12 4" xfId="35795"/>
    <cellStyle name="Normal 2 2 5 2 13" xfId="14936"/>
    <cellStyle name="Normal 2 2 5 2 13 2" xfId="50153"/>
    <cellStyle name="Normal 2 2 5 2 13 3" xfId="27542"/>
    <cellStyle name="Normal 2 2 5 2 14" xfId="12350"/>
    <cellStyle name="Normal 2 2 5 2 14 2" xfId="47568"/>
    <cellStyle name="Normal 2 2 5 2 15" xfId="37555"/>
    <cellStyle name="Normal 2 2 5 2 16" xfId="24957"/>
    <cellStyle name="Normal 2 2 5 2 17" xfId="60170"/>
    <cellStyle name="Normal 2 2 5 2 2" xfId="2380"/>
    <cellStyle name="Normal 2 2 5 2 2 10" xfId="10580"/>
    <cellStyle name="Normal 2 2 5 2 2 10 2" xfId="23191"/>
    <cellStyle name="Normal 2 2 5 2 2 10 2 2" xfId="58407"/>
    <cellStyle name="Normal 2 2 5 2 2 10 3" xfId="45810"/>
    <cellStyle name="Normal 2 2 5 2 2 10 4" xfId="35796"/>
    <cellStyle name="Normal 2 2 5 2 2 11" xfId="15091"/>
    <cellStyle name="Normal 2 2 5 2 2 11 2" xfId="50307"/>
    <cellStyle name="Normal 2 2 5 2 2 11 3" xfId="27696"/>
    <cellStyle name="Normal 2 2 5 2 2 12" xfId="12504"/>
    <cellStyle name="Normal 2 2 5 2 2 12 2" xfId="47722"/>
    <cellStyle name="Normal 2 2 5 2 2 13" xfId="37710"/>
    <cellStyle name="Normal 2 2 5 2 2 14" xfId="25111"/>
    <cellStyle name="Normal 2 2 5 2 2 15" xfId="60324"/>
    <cellStyle name="Normal 2 2 5 2 2 2" xfId="3226"/>
    <cellStyle name="Normal 2 2 5 2 2 2 10" xfId="25595"/>
    <cellStyle name="Normal 2 2 5 2 2 2 11" xfId="61130"/>
    <cellStyle name="Normal 2 2 5 2 2 2 2" xfId="5026"/>
    <cellStyle name="Normal 2 2 5 2 2 2 2 2" xfId="17673"/>
    <cellStyle name="Normal 2 2 5 2 2 2 2 2 2" xfId="52889"/>
    <cellStyle name="Normal 2 2 5 2 2 2 2 2 3" xfId="30278"/>
    <cellStyle name="Normal 2 2 5 2 2 2 2 3" xfId="14119"/>
    <cellStyle name="Normal 2 2 5 2 2 2 2 3 2" xfId="49337"/>
    <cellStyle name="Normal 2 2 5 2 2 2 2 4" xfId="40292"/>
    <cellStyle name="Normal 2 2 5 2 2 2 2 5" xfId="26726"/>
    <cellStyle name="Normal 2 2 5 2 2 2 3" xfId="6496"/>
    <cellStyle name="Normal 2 2 5 2 2 2 3 2" xfId="19127"/>
    <cellStyle name="Normal 2 2 5 2 2 2 3 2 2" xfId="54343"/>
    <cellStyle name="Normal 2 2 5 2 2 2 3 3" xfId="41746"/>
    <cellStyle name="Normal 2 2 5 2 2 2 3 4" xfId="31732"/>
    <cellStyle name="Normal 2 2 5 2 2 2 4" xfId="7955"/>
    <cellStyle name="Normal 2 2 5 2 2 2 4 2" xfId="20581"/>
    <cellStyle name="Normal 2 2 5 2 2 2 4 2 2" xfId="55797"/>
    <cellStyle name="Normal 2 2 5 2 2 2 4 3" xfId="43200"/>
    <cellStyle name="Normal 2 2 5 2 2 2 4 4" xfId="33186"/>
    <cellStyle name="Normal 2 2 5 2 2 2 5" xfId="9736"/>
    <cellStyle name="Normal 2 2 5 2 2 2 5 2" xfId="22357"/>
    <cellStyle name="Normal 2 2 5 2 2 2 5 2 2" xfId="57573"/>
    <cellStyle name="Normal 2 2 5 2 2 2 5 3" xfId="44976"/>
    <cellStyle name="Normal 2 2 5 2 2 2 5 4" xfId="34962"/>
    <cellStyle name="Normal 2 2 5 2 2 2 6" xfId="11530"/>
    <cellStyle name="Normal 2 2 5 2 2 2 6 2" xfId="24133"/>
    <cellStyle name="Normal 2 2 5 2 2 2 6 2 2" xfId="59349"/>
    <cellStyle name="Normal 2 2 5 2 2 2 6 3" xfId="46752"/>
    <cellStyle name="Normal 2 2 5 2 2 2 6 4" xfId="36738"/>
    <cellStyle name="Normal 2 2 5 2 2 2 7" xfId="15897"/>
    <cellStyle name="Normal 2 2 5 2 2 2 7 2" xfId="51113"/>
    <cellStyle name="Normal 2 2 5 2 2 2 7 3" xfId="28502"/>
    <cellStyle name="Normal 2 2 5 2 2 2 8" xfId="12988"/>
    <cellStyle name="Normal 2 2 5 2 2 2 8 2" xfId="48206"/>
    <cellStyle name="Normal 2 2 5 2 2 2 9" xfId="38516"/>
    <cellStyle name="Normal 2 2 5 2 2 3" xfId="3555"/>
    <cellStyle name="Normal 2 2 5 2 2 3 10" xfId="27051"/>
    <cellStyle name="Normal 2 2 5 2 2 3 11" xfId="61455"/>
    <cellStyle name="Normal 2 2 5 2 2 3 2" xfId="5351"/>
    <cellStyle name="Normal 2 2 5 2 2 3 2 2" xfId="17998"/>
    <cellStyle name="Normal 2 2 5 2 2 3 2 2 2" xfId="53214"/>
    <cellStyle name="Normal 2 2 5 2 2 3 2 3" xfId="40617"/>
    <cellStyle name="Normal 2 2 5 2 2 3 2 4" xfId="30603"/>
    <cellStyle name="Normal 2 2 5 2 2 3 3" xfId="6821"/>
    <cellStyle name="Normal 2 2 5 2 2 3 3 2" xfId="19452"/>
    <cellStyle name="Normal 2 2 5 2 2 3 3 2 2" xfId="54668"/>
    <cellStyle name="Normal 2 2 5 2 2 3 3 3" xfId="42071"/>
    <cellStyle name="Normal 2 2 5 2 2 3 3 4" xfId="32057"/>
    <cellStyle name="Normal 2 2 5 2 2 3 4" xfId="8280"/>
    <cellStyle name="Normal 2 2 5 2 2 3 4 2" xfId="20906"/>
    <cellStyle name="Normal 2 2 5 2 2 3 4 2 2" xfId="56122"/>
    <cellStyle name="Normal 2 2 5 2 2 3 4 3" xfId="43525"/>
    <cellStyle name="Normal 2 2 5 2 2 3 4 4" xfId="33511"/>
    <cellStyle name="Normal 2 2 5 2 2 3 5" xfId="10061"/>
    <cellStyle name="Normal 2 2 5 2 2 3 5 2" xfId="22682"/>
    <cellStyle name="Normal 2 2 5 2 2 3 5 2 2" xfId="57898"/>
    <cellStyle name="Normal 2 2 5 2 2 3 5 3" xfId="45301"/>
    <cellStyle name="Normal 2 2 5 2 2 3 5 4" xfId="35287"/>
    <cellStyle name="Normal 2 2 5 2 2 3 6" xfId="11855"/>
    <cellStyle name="Normal 2 2 5 2 2 3 6 2" xfId="24458"/>
    <cellStyle name="Normal 2 2 5 2 2 3 6 2 2" xfId="59674"/>
    <cellStyle name="Normal 2 2 5 2 2 3 6 3" xfId="47077"/>
    <cellStyle name="Normal 2 2 5 2 2 3 6 4" xfId="37063"/>
    <cellStyle name="Normal 2 2 5 2 2 3 7" xfId="16222"/>
    <cellStyle name="Normal 2 2 5 2 2 3 7 2" xfId="51438"/>
    <cellStyle name="Normal 2 2 5 2 2 3 7 3" xfId="28827"/>
    <cellStyle name="Normal 2 2 5 2 2 3 8" xfId="14444"/>
    <cellStyle name="Normal 2 2 5 2 2 3 8 2" xfId="49662"/>
    <cellStyle name="Normal 2 2 5 2 2 3 9" xfId="38841"/>
    <cellStyle name="Normal 2 2 5 2 2 4" xfId="2716"/>
    <cellStyle name="Normal 2 2 5 2 2 4 10" xfId="26242"/>
    <cellStyle name="Normal 2 2 5 2 2 4 11" xfId="60646"/>
    <cellStyle name="Normal 2 2 5 2 2 4 2" xfId="4542"/>
    <cellStyle name="Normal 2 2 5 2 2 4 2 2" xfId="17189"/>
    <cellStyle name="Normal 2 2 5 2 2 4 2 2 2" xfId="52405"/>
    <cellStyle name="Normal 2 2 5 2 2 4 2 3" xfId="39808"/>
    <cellStyle name="Normal 2 2 5 2 2 4 2 4" xfId="29794"/>
    <cellStyle name="Normal 2 2 5 2 2 4 3" xfId="6012"/>
    <cellStyle name="Normal 2 2 5 2 2 4 3 2" xfId="18643"/>
    <cellStyle name="Normal 2 2 5 2 2 4 3 2 2" xfId="53859"/>
    <cellStyle name="Normal 2 2 5 2 2 4 3 3" xfId="41262"/>
    <cellStyle name="Normal 2 2 5 2 2 4 3 4" xfId="31248"/>
    <cellStyle name="Normal 2 2 5 2 2 4 4" xfId="7471"/>
    <cellStyle name="Normal 2 2 5 2 2 4 4 2" xfId="20097"/>
    <cellStyle name="Normal 2 2 5 2 2 4 4 2 2" xfId="55313"/>
    <cellStyle name="Normal 2 2 5 2 2 4 4 3" xfId="42716"/>
    <cellStyle name="Normal 2 2 5 2 2 4 4 4" xfId="32702"/>
    <cellStyle name="Normal 2 2 5 2 2 4 5" xfId="9252"/>
    <cellStyle name="Normal 2 2 5 2 2 4 5 2" xfId="21873"/>
    <cellStyle name="Normal 2 2 5 2 2 4 5 2 2" xfId="57089"/>
    <cellStyle name="Normal 2 2 5 2 2 4 5 3" xfId="44492"/>
    <cellStyle name="Normal 2 2 5 2 2 4 5 4" xfId="34478"/>
    <cellStyle name="Normal 2 2 5 2 2 4 6" xfId="11046"/>
    <cellStyle name="Normal 2 2 5 2 2 4 6 2" xfId="23649"/>
    <cellStyle name="Normal 2 2 5 2 2 4 6 2 2" xfId="58865"/>
    <cellStyle name="Normal 2 2 5 2 2 4 6 3" xfId="46268"/>
    <cellStyle name="Normal 2 2 5 2 2 4 6 4" xfId="36254"/>
    <cellStyle name="Normal 2 2 5 2 2 4 7" xfId="15413"/>
    <cellStyle name="Normal 2 2 5 2 2 4 7 2" xfId="50629"/>
    <cellStyle name="Normal 2 2 5 2 2 4 7 3" xfId="28018"/>
    <cellStyle name="Normal 2 2 5 2 2 4 8" xfId="13635"/>
    <cellStyle name="Normal 2 2 5 2 2 4 8 2" xfId="48853"/>
    <cellStyle name="Normal 2 2 5 2 2 4 9" xfId="38032"/>
    <cellStyle name="Normal 2 2 5 2 2 5" xfId="3880"/>
    <cellStyle name="Normal 2 2 5 2 2 5 2" xfId="8603"/>
    <cellStyle name="Normal 2 2 5 2 2 5 2 2" xfId="21229"/>
    <cellStyle name="Normal 2 2 5 2 2 5 2 2 2" xfId="56445"/>
    <cellStyle name="Normal 2 2 5 2 2 5 2 3" xfId="43848"/>
    <cellStyle name="Normal 2 2 5 2 2 5 2 4" xfId="33834"/>
    <cellStyle name="Normal 2 2 5 2 2 5 3" xfId="10384"/>
    <cellStyle name="Normal 2 2 5 2 2 5 3 2" xfId="23005"/>
    <cellStyle name="Normal 2 2 5 2 2 5 3 2 2" xfId="58221"/>
    <cellStyle name="Normal 2 2 5 2 2 5 3 3" xfId="45624"/>
    <cellStyle name="Normal 2 2 5 2 2 5 3 4" xfId="35610"/>
    <cellStyle name="Normal 2 2 5 2 2 5 4" xfId="12180"/>
    <cellStyle name="Normal 2 2 5 2 2 5 4 2" xfId="24781"/>
    <cellStyle name="Normal 2 2 5 2 2 5 4 2 2" xfId="59997"/>
    <cellStyle name="Normal 2 2 5 2 2 5 4 3" xfId="47400"/>
    <cellStyle name="Normal 2 2 5 2 2 5 4 4" xfId="37386"/>
    <cellStyle name="Normal 2 2 5 2 2 5 5" xfId="16545"/>
    <cellStyle name="Normal 2 2 5 2 2 5 5 2" xfId="51761"/>
    <cellStyle name="Normal 2 2 5 2 2 5 5 3" xfId="29150"/>
    <cellStyle name="Normal 2 2 5 2 2 5 6" xfId="14767"/>
    <cellStyle name="Normal 2 2 5 2 2 5 6 2" xfId="49985"/>
    <cellStyle name="Normal 2 2 5 2 2 5 7" xfId="39164"/>
    <cellStyle name="Normal 2 2 5 2 2 5 8" xfId="27374"/>
    <cellStyle name="Normal 2 2 5 2 2 6" xfId="4220"/>
    <cellStyle name="Normal 2 2 5 2 2 6 2" xfId="16867"/>
    <cellStyle name="Normal 2 2 5 2 2 6 2 2" xfId="52083"/>
    <cellStyle name="Normal 2 2 5 2 2 6 2 3" xfId="29472"/>
    <cellStyle name="Normal 2 2 5 2 2 6 3" xfId="13313"/>
    <cellStyle name="Normal 2 2 5 2 2 6 3 2" xfId="48531"/>
    <cellStyle name="Normal 2 2 5 2 2 6 4" xfId="39486"/>
    <cellStyle name="Normal 2 2 5 2 2 6 5" xfId="25920"/>
    <cellStyle name="Normal 2 2 5 2 2 7" xfId="5690"/>
    <cellStyle name="Normal 2 2 5 2 2 7 2" xfId="18321"/>
    <cellStyle name="Normal 2 2 5 2 2 7 2 2" xfId="53537"/>
    <cellStyle name="Normal 2 2 5 2 2 7 3" xfId="40940"/>
    <cellStyle name="Normal 2 2 5 2 2 7 4" xfId="30926"/>
    <cellStyle name="Normal 2 2 5 2 2 8" xfId="7149"/>
    <cellStyle name="Normal 2 2 5 2 2 8 2" xfId="19775"/>
    <cellStyle name="Normal 2 2 5 2 2 8 2 2" xfId="54991"/>
    <cellStyle name="Normal 2 2 5 2 2 8 3" xfId="42394"/>
    <cellStyle name="Normal 2 2 5 2 2 8 4" xfId="32380"/>
    <cellStyle name="Normal 2 2 5 2 2 9" xfId="8930"/>
    <cellStyle name="Normal 2 2 5 2 2 9 2" xfId="21551"/>
    <cellStyle name="Normal 2 2 5 2 2 9 2 2" xfId="56767"/>
    <cellStyle name="Normal 2 2 5 2 2 9 3" xfId="44170"/>
    <cellStyle name="Normal 2 2 5 2 2 9 4" xfId="34156"/>
    <cellStyle name="Normal 2 2 5 2 3" xfId="3066"/>
    <cellStyle name="Normal 2 2 5 2 3 10" xfId="25438"/>
    <cellStyle name="Normal 2 2 5 2 3 11" xfId="60973"/>
    <cellStyle name="Normal 2 2 5 2 3 2" xfId="4869"/>
    <cellStyle name="Normal 2 2 5 2 3 2 2" xfId="17516"/>
    <cellStyle name="Normal 2 2 5 2 3 2 2 2" xfId="52732"/>
    <cellStyle name="Normal 2 2 5 2 3 2 2 3" xfId="30121"/>
    <cellStyle name="Normal 2 2 5 2 3 2 3" xfId="13962"/>
    <cellStyle name="Normal 2 2 5 2 3 2 3 2" xfId="49180"/>
    <cellStyle name="Normal 2 2 5 2 3 2 4" xfId="40135"/>
    <cellStyle name="Normal 2 2 5 2 3 2 5" xfId="26569"/>
    <cellStyle name="Normal 2 2 5 2 3 3" xfId="6339"/>
    <cellStyle name="Normal 2 2 5 2 3 3 2" xfId="18970"/>
    <cellStyle name="Normal 2 2 5 2 3 3 2 2" xfId="54186"/>
    <cellStyle name="Normal 2 2 5 2 3 3 3" xfId="41589"/>
    <cellStyle name="Normal 2 2 5 2 3 3 4" xfId="31575"/>
    <cellStyle name="Normal 2 2 5 2 3 4" xfId="7798"/>
    <cellStyle name="Normal 2 2 5 2 3 4 2" xfId="20424"/>
    <cellStyle name="Normal 2 2 5 2 3 4 2 2" xfId="55640"/>
    <cellStyle name="Normal 2 2 5 2 3 4 3" xfId="43043"/>
    <cellStyle name="Normal 2 2 5 2 3 4 4" xfId="33029"/>
    <cellStyle name="Normal 2 2 5 2 3 5" xfId="9579"/>
    <cellStyle name="Normal 2 2 5 2 3 5 2" xfId="22200"/>
    <cellStyle name="Normal 2 2 5 2 3 5 2 2" xfId="57416"/>
    <cellStyle name="Normal 2 2 5 2 3 5 3" xfId="44819"/>
    <cellStyle name="Normal 2 2 5 2 3 5 4" xfId="34805"/>
    <cellStyle name="Normal 2 2 5 2 3 6" xfId="11373"/>
    <cellStyle name="Normal 2 2 5 2 3 6 2" xfId="23976"/>
    <cellStyle name="Normal 2 2 5 2 3 6 2 2" xfId="59192"/>
    <cellStyle name="Normal 2 2 5 2 3 6 3" xfId="46595"/>
    <cellStyle name="Normal 2 2 5 2 3 6 4" xfId="36581"/>
    <cellStyle name="Normal 2 2 5 2 3 7" xfId="15740"/>
    <cellStyle name="Normal 2 2 5 2 3 7 2" xfId="50956"/>
    <cellStyle name="Normal 2 2 5 2 3 7 3" xfId="28345"/>
    <cellStyle name="Normal 2 2 5 2 3 8" xfId="12831"/>
    <cellStyle name="Normal 2 2 5 2 3 8 2" xfId="48049"/>
    <cellStyle name="Normal 2 2 5 2 3 9" xfId="38359"/>
    <cellStyle name="Normal 2 2 5 2 4" xfId="2892"/>
    <cellStyle name="Normal 2 2 5 2 4 10" xfId="25279"/>
    <cellStyle name="Normal 2 2 5 2 4 11" xfId="60814"/>
    <cellStyle name="Normal 2 2 5 2 4 2" xfId="4710"/>
    <cellStyle name="Normal 2 2 5 2 4 2 2" xfId="17357"/>
    <cellStyle name="Normal 2 2 5 2 4 2 2 2" xfId="52573"/>
    <cellStyle name="Normal 2 2 5 2 4 2 2 3" xfId="29962"/>
    <cellStyle name="Normal 2 2 5 2 4 2 3" xfId="13803"/>
    <cellStyle name="Normal 2 2 5 2 4 2 3 2" xfId="49021"/>
    <cellStyle name="Normal 2 2 5 2 4 2 4" xfId="39976"/>
    <cellStyle name="Normal 2 2 5 2 4 2 5" xfId="26410"/>
    <cellStyle name="Normal 2 2 5 2 4 3" xfId="6180"/>
    <cellStyle name="Normal 2 2 5 2 4 3 2" xfId="18811"/>
    <cellStyle name="Normal 2 2 5 2 4 3 2 2" xfId="54027"/>
    <cellStyle name="Normal 2 2 5 2 4 3 3" xfId="41430"/>
    <cellStyle name="Normal 2 2 5 2 4 3 4" xfId="31416"/>
    <cellStyle name="Normal 2 2 5 2 4 4" xfId="7639"/>
    <cellStyle name="Normal 2 2 5 2 4 4 2" xfId="20265"/>
    <cellStyle name="Normal 2 2 5 2 4 4 2 2" xfId="55481"/>
    <cellStyle name="Normal 2 2 5 2 4 4 3" xfId="42884"/>
    <cellStyle name="Normal 2 2 5 2 4 4 4" xfId="32870"/>
    <cellStyle name="Normal 2 2 5 2 4 5" xfId="9420"/>
    <cellStyle name="Normal 2 2 5 2 4 5 2" xfId="22041"/>
    <cellStyle name="Normal 2 2 5 2 4 5 2 2" xfId="57257"/>
    <cellStyle name="Normal 2 2 5 2 4 5 3" xfId="44660"/>
    <cellStyle name="Normal 2 2 5 2 4 5 4" xfId="34646"/>
    <cellStyle name="Normal 2 2 5 2 4 6" xfId="11214"/>
    <cellStyle name="Normal 2 2 5 2 4 6 2" xfId="23817"/>
    <cellStyle name="Normal 2 2 5 2 4 6 2 2" xfId="59033"/>
    <cellStyle name="Normal 2 2 5 2 4 6 3" xfId="46436"/>
    <cellStyle name="Normal 2 2 5 2 4 6 4" xfId="36422"/>
    <cellStyle name="Normal 2 2 5 2 4 7" xfId="15581"/>
    <cellStyle name="Normal 2 2 5 2 4 7 2" xfId="50797"/>
    <cellStyle name="Normal 2 2 5 2 4 7 3" xfId="28186"/>
    <cellStyle name="Normal 2 2 5 2 4 8" xfId="12672"/>
    <cellStyle name="Normal 2 2 5 2 4 8 2" xfId="47890"/>
    <cellStyle name="Normal 2 2 5 2 4 9" xfId="38200"/>
    <cellStyle name="Normal 2 2 5 2 5" xfId="3401"/>
    <cellStyle name="Normal 2 2 5 2 5 10" xfId="26897"/>
    <cellStyle name="Normal 2 2 5 2 5 11" xfId="61301"/>
    <cellStyle name="Normal 2 2 5 2 5 2" xfId="5197"/>
    <cellStyle name="Normal 2 2 5 2 5 2 2" xfId="17844"/>
    <cellStyle name="Normal 2 2 5 2 5 2 2 2" xfId="53060"/>
    <cellStyle name="Normal 2 2 5 2 5 2 3" xfId="40463"/>
    <cellStyle name="Normal 2 2 5 2 5 2 4" xfId="30449"/>
    <cellStyle name="Normal 2 2 5 2 5 3" xfId="6667"/>
    <cellStyle name="Normal 2 2 5 2 5 3 2" xfId="19298"/>
    <cellStyle name="Normal 2 2 5 2 5 3 2 2" xfId="54514"/>
    <cellStyle name="Normal 2 2 5 2 5 3 3" xfId="41917"/>
    <cellStyle name="Normal 2 2 5 2 5 3 4" xfId="31903"/>
    <cellStyle name="Normal 2 2 5 2 5 4" xfId="8126"/>
    <cellStyle name="Normal 2 2 5 2 5 4 2" xfId="20752"/>
    <cellStyle name="Normal 2 2 5 2 5 4 2 2" xfId="55968"/>
    <cellStyle name="Normal 2 2 5 2 5 4 3" xfId="43371"/>
    <cellStyle name="Normal 2 2 5 2 5 4 4" xfId="33357"/>
    <cellStyle name="Normal 2 2 5 2 5 5" xfId="9907"/>
    <cellStyle name="Normal 2 2 5 2 5 5 2" xfId="22528"/>
    <cellStyle name="Normal 2 2 5 2 5 5 2 2" xfId="57744"/>
    <cellStyle name="Normal 2 2 5 2 5 5 3" xfId="45147"/>
    <cellStyle name="Normal 2 2 5 2 5 5 4" xfId="35133"/>
    <cellStyle name="Normal 2 2 5 2 5 6" xfId="11701"/>
    <cellStyle name="Normal 2 2 5 2 5 6 2" xfId="24304"/>
    <cellStyle name="Normal 2 2 5 2 5 6 2 2" xfId="59520"/>
    <cellStyle name="Normal 2 2 5 2 5 6 3" xfId="46923"/>
    <cellStyle name="Normal 2 2 5 2 5 6 4" xfId="36909"/>
    <cellStyle name="Normal 2 2 5 2 5 7" xfId="16068"/>
    <cellStyle name="Normal 2 2 5 2 5 7 2" xfId="51284"/>
    <cellStyle name="Normal 2 2 5 2 5 7 3" xfId="28673"/>
    <cellStyle name="Normal 2 2 5 2 5 8" xfId="14290"/>
    <cellStyle name="Normal 2 2 5 2 5 8 2" xfId="49508"/>
    <cellStyle name="Normal 2 2 5 2 5 9" xfId="38687"/>
    <cellStyle name="Normal 2 2 5 2 6" xfId="2561"/>
    <cellStyle name="Normal 2 2 5 2 6 10" xfId="26088"/>
    <cellStyle name="Normal 2 2 5 2 6 11" xfId="60492"/>
    <cellStyle name="Normal 2 2 5 2 6 2" xfId="4388"/>
    <cellStyle name="Normal 2 2 5 2 6 2 2" xfId="17035"/>
    <cellStyle name="Normal 2 2 5 2 6 2 2 2" xfId="52251"/>
    <cellStyle name="Normal 2 2 5 2 6 2 3" xfId="39654"/>
    <cellStyle name="Normal 2 2 5 2 6 2 4" xfId="29640"/>
    <cellStyle name="Normal 2 2 5 2 6 3" xfId="5858"/>
    <cellStyle name="Normal 2 2 5 2 6 3 2" xfId="18489"/>
    <cellStyle name="Normal 2 2 5 2 6 3 2 2" xfId="53705"/>
    <cellStyle name="Normal 2 2 5 2 6 3 3" xfId="41108"/>
    <cellStyle name="Normal 2 2 5 2 6 3 4" xfId="31094"/>
    <cellStyle name="Normal 2 2 5 2 6 4" xfId="7317"/>
    <cellStyle name="Normal 2 2 5 2 6 4 2" xfId="19943"/>
    <cellStyle name="Normal 2 2 5 2 6 4 2 2" xfId="55159"/>
    <cellStyle name="Normal 2 2 5 2 6 4 3" xfId="42562"/>
    <cellStyle name="Normal 2 2 5 2 6 4 4" xfId="32548"/>
    <cellStyle name="Normal 2 2 5 2 6 5" xfId="9098"/>
    <cellStyle name="Normal 2 2 5 2 6 5 2" xfId="21719"/>
    <cellStyle name="Normal 2 2 5 2 6 5 2 2" xfId="56935"/>
    <cellStyle name="Normal 2 2 5 2 6 5 3" xfId="44338"/>
    <cellStyle name="Normal 2 2 5 2 6 5 4" xfId="34324"/>
    <cellStyle name="Normal 2 2 5 2 6 6" xfId="10892"/>
    <cellStyle name="Normal 2 2 5 2 6 6 2" xfId="23495"/>
    <cellStyle name="Normal 2 2 5 2 6 6 2 2" xfId="58711"/>
    <cellStyle name="Normal 2 2 5 2 6 6 3" xfId="46114"/>
    <cellStyle name="Normal 2 2 5 2 6 6 4" xfId="36100"/>
    <cellStyle name="Normal 2 2 5 2 6 7" xfId="15259"/>
    <cellStyle name="Normal 2 2 5 2 6 7 2" xfId="50475"/>
    <cellStyle name="Normal 2 2 5 2 6 7 3" xfId="27864"/>
    <cellStyle name="Normal 2 2 5 2 6 8" xfId="13481"/>
    <cellStyle name="Normal 2 2 5 2 6 8 2" xfId="48699"/>
    <cellStyle name="Normal 2 2 5 2 6 9" xfId="37878"/>
    <cellStyle name="Normal 2 2 5 2 7" xfId="3725"/>
    <cellStyle name="Normal 2 2 5 2 7 2" xfId="8449"/>
    <cellStyle name="Normal 2 2 5 2 7 2 2" xfId="21075"/>
    <cellStyle name="Normal 2 2 5 2 7 2 2 2" xfId="56291"/>
    <cellStyle name="Normal 2 2 5 2 7 2 3" xfId="43694"/>
    <cellStyle name="Normal 2 2 5 2 7 2 4" xfId="33680"/>
    <cellStyle name="Normal 2 2 5 2 7 3" xfId="10230"/>
    <cellStyle name="Normal 2 2 5 2 7 3 2" xfId="22851"/>
    <cellStyle name="Normal 2 2 5 2 7 3 2 2" xfId="58067"/>
    <cellStyle name="Normal 2 2 5 2 7 3 3" xfId="45470"/>
    <cellStyle name="Normal 2 2 5 2 7 3 4" xfId="35456"/>
    <cellStyle name="Normal 2 2 5 2 7 4" xfId="12026"/>
    <cellStyle name="Normal 2 2 5 2 7 4 2" xfId="24627"/>
    <cellStyle name="Normal 2 2 5 2 7 4 2 2" xfId="59843"/>
    <cellStyle name="Normal 2 2 5 2 7 4 3" xfId="47246"/>
    <cellStyle name="Normal 2 2 5 2 7 4 4" xfId="37232"/>
    <cellStyle name="Normal 2 2 5 2 7 5" xfId="16391"/>
    <cellStyle name="Normal 2 2 5 2 7 5 2" xfId="51607"/>
    <cellStyle name="Normal 2 2 5 2 7 5 3" xfId="28996"/>
    <cellStyle name="Normal 2 2 5 2 7 6" xfId="14613"/>
    <cellStyle name="Normal 2 2 5 2 7 6 2" xfId="49831"/>
    <cellStyle name="Normal 2 2 5 2 7 7" xfId="39010"/>
    <cellStyle name="Normal 2 2 5 2 7 8" xfId="27220"/>
    <cellStyle name="Normal 2 2 5 2 8" xfId="4063"/>
    <cellStyle name="Normal 2 2 5 2 8 2" xfId="16713"/>
    <cellStyle name="Normal 2 2 5 2 8 2 2" xfId="51929"/>
    <cellStyle name="Normal 2 2 5 2 8 2 3" xfId="29318"/>
    <cellStyle name="Normal 2 2 5 2 8 3" xfId="13159"/>
    <cellStyle name="Normal 2 2 5 2 8 3 2" xfId="48377"/>
    <cellStyle name="Normal 2 2 5 2 8 4" xfId="39332"/>
    <cellStyle name="Normal 2 2 5 2 8 5" xfId="25766"/>
    <cellStyle name="Normal 2 2 5 2 9" xfId="5536"/>
    <cellStyle name="Normal 2 2 5 2 9 2" xfId="18167"/>
    <cellStyle name="Normal 2 2 5 2 9 2 2" xfId="53383"/>
    <cellStyle name="Normal 2 2 5 2 9 3" xfId="40786"/>
    <cellStyle name="Normal 2 2 5 2 9 4" xfId="30772"/>
    <cellStyle name="Normal 2 2 5 3" xfId="2302"/>
    <cellStyle name="Normal 2 2 5 3 10" xfId="10581"/>
    <cellStyle name="Normal 2 2 5 3 10 2" xfId="23192"/>
    <cellStyle name="Normal 2 2 5 3 10 2 2" xfId="58408"/>
    <cellStyle name="Normal 2 2 5 3 10 3" xfId="45811"/>
    <cellStyle name="Normal 2 2 5 3 10 4" xfId="35797"/>
    <cellStyle name="Normal 2 2 5 3 11" xfId="15017"/>
    <cellStyle name="Normal 2 2 5 3 11 2" xfId="50233"/>
    <cellStyle name="Normal 2 2 5 3 11 3" xfId="27622"/>
    <cellStyle name="Normal 2 2 5 3 12" xfId="12430"/>
    <cellStyle name="Normal 2 2 5 3 12 2" xfId="47648"/>
    <cellStyle name="Normal 2 2 5 3 13" xfId="37636"/>
    <cellStyle name="Normal 2 2 5 3 14" xfId="25037"/>
    <cellStyle name="Normal 2 2 5 3 15" xfId="60250"/>
    <cellStyle name="Normal 2 2 5 3 2" xfId="3152"/>
    <cellStyle name="Normal 2 2 5 3 2 10" xfId="25521"/>
    <cellStyle name="Normal 2 2 5 3 2 11" xfId="61056"/>
    <cellStyle name="Normal 2 2 5 3 2 2" xfId="4952"/>
    <cellStyle name="Normal 2 2 5 3 2 2 2" xfId="17599"/>
    <cellStyle name="Normal 2 2 5 3 2 2 2 2" xfId="52815"/>
    <cellStyle name="Normal 2 2 5 3 2 2 2 3" xfId="30204"/>
    <cellStyle name="Normal 2 2 5 3 2 2 3" xfId="14045"/>
    <cellStyle name="Normal 2 2 5 3 2 2 3 2" xfId="49263"/>
    <cellStyle name="Normal 2 2 5 3 2 2 4" xfId="40218"/>
    <cellStyle name="Normal 2 2 5 3 2 2 5" xfId="26652"/>
    <cellStyle name="Normal 2 2 5 3 2 3" xfId="6422"/>
    <cellStyle name="Normal 2 2 5 3 2 3 2" xfId="19053"/>
    <cellStyle name="Normal 2 2 5 3 2 3 2 2" xfId="54269"/>
    <cellStyle name="Normal 2 2 5 3 2 3 3" xfId="41672"/>
    <cellStyle name="Normal 2 2 5 3 2 3 4" xfId="31658"/>
    <cellStyle name="Normal 2 2 5 3 2 4" xfId="7881"/>
    <cellStyle name="Normal 2 2 5 3 2 4 2" xfId="20507"/>
    <cellStyle name="Normal 2 2 5 3 2 4 2 2" xfId="55723"/>
    <cellStyle name="Normal 2 2 5 3 2 4 3" xfId="43126"/>
    <cellStyle name="Normal 2 2 5 3 2 4 4" xfId="33112"/>
    <cellStyle name="Normal 2 2 5 3 2 5" xfId="9662"/>
    <cellStyle name="Normal 2 2 5 3 2 5 2" xfId="22283"/>
    <cellStyle name="Normal 2 2 5 3 2 5 2 2" xfId="57499"/>
    <cellStyle name="Normal 2 2 5 3 2 5 3" xfId="44902"/>
    <cellStyle name="Normal 2 2 5 3 2 5 4" xfId="34888"/>
    <cellStyle name="Normal 2 2 5 3 2 6" xfId="11456"/>
    <cellStyle name="Normal 2 2 5 3 2 6 2" xfId="24059"/>
    <cellStyle name="Normal 2 2 5 3 2 6 2 2" xfId="59275"/>
    <cellStyle name="Normal 2 2 5 3 2 6 3" xfId="46678"/>
    <cellStyle name="Normal 2 2 5 3 2 6 4" xfId="36664"/>
    <cellStyle name="Normal 2 2 5 3 2 7" xfId="15823"/>
    <cellStyle name="Normal 2 2 5 3 2 7 2" xfId="51039"/>
    <cellStyle name="Normal 2 2 5 3 2 7 3" xfId="28428"/>
    <cellStyle name="Normal 2 2 5 3 2 8" xfId="12914"/>
    <cellStyle name="Normal 2 2 5 3 2 8 2" xfId="48132"/>
    <cellStyle name="Normal 2 2 5 3 2 9" xfId="38442"/>
    <cellStyle name="Normal 2 2 5 3 3" xfId="3481"/>
    <cellStyle name="Normal 2 2 5 3 3 10" xfId="26977"/>
    <cellStyle name="Normal 2 2 5 3 3 11" xfId="61381"/>
    <cellStyle name="Normal 2 2 5 3 3 2" xfId="5277"/>
    <cellStyle name="Normal 2 2 5 3 3 2 2" xfId="17924"/>
    <cellStyle name="Normal 2 2 5 3 3 2 2 2" xfId="53140"/>
    <cellStyle name="Normal 2 2 5 3 3 2 3" xfId="40543"/>
    <cellStyle name="Normal 2 2 5 3 3 2 4" xfId="30529"/>
    <cellStyle name="Normal 2 2 5 3 3 3" xfId="6747"/>
    <cellStyle name="Normal 2 2 5 3 3 3 2" xfId="19378"/>
    <cellStyle name="Normal 2 2 5 3 3 3 2 2" xfId="54594"/>
    <cellStyle name="Normal 2 2 5 3 3 3 3" xfId="41997"/>
    <cellStyle name="Normal 2 2 5 3 3 3 4" xfId="31983"/>
    <cellStyle name="Normal 2 2 5 3 3 4" xfId="8206"/>
    <cellStyle name="Normal 2 2 5 3 3 4 2" xfId="20832"/>
    <cellStyle name="Normal 2 2 5 3 3 4 2 2" xfId="56048"/>
    <cellStyle name="Normal 2 2 5 3 3 4 3" xfId="43451"/>
    <cellStyle name="Normal 2 2 5 3 3 4 4" xfId="33437"/>
    <cellStyle name="Normal 2 2 5 3 3 5" xfId="9987"/>
    <cellStyle name="Normal 2 2 5 3 3 5 2" xfId="22608"/>
    <cellStyle name="Normal 2 2 5 3 3 5 2 2" xfId="57824"/>
    <cellStyle name="Normal 2 2 5 3 3 5 3" xfId="45227"/>
    <cellStyle name="Normal 2 2 5 3 3 5 4" xfId="35213"/>
    <cellStyle name="Normal 2 2 5 3 3 6" xfId="11781"/>
    <cellStyle name="Normal 2 2 5 3 3 6 2" xfId="24384"/>
    <cellStyle name="Normal 2 2 5 3 3 6 2 2" xfId="59600"/>
    <cellStyle name="Normal 2 2 5 3 3 6 3" xfId="47003"/>
    <cellStyle name="Normal 2 2 5 3 3 6 4" xfId="36989"/>
    <cellStyle name="Normal 2 2 5 3 3 7" xfId="16148"/>
    <cellStyle name="Normal 2 2 5 3 3 7 2" xfId="51364"/>
    <cellStyle name="Normal 2 2 5 3 3 7 3" xfId="28753"/>
    <cellStyle name="Normal 2 2 5 3 3 8" xfId="14370"/>
    <cellStyle name="Normal 2 2 5 3 3 8 2" xfId="49588"/>
    <cellStyle name="Normal 2 2 5 3 3 9" xfId="38767"/>
    <cellStyle name="Normal 2 2 5 3 4" xfId="2642"/>
    <cellStyle name="Normal 2 2 5 3 4 10" xfId="26168"/>
    <cellStyle name="Normal 2 2 5 3 4 11" xfId="60572"/>
    <cellStyle name="Normal 2 2 5 3 4 2" xfId="4468"/>
    <cellStyle name="Normal 2 2 5 3 4 2 2" xfId="17115"/>
    <cellStyle name="Normal 2 2 5 3 4 2 2 2" xfId="52331"/>
    <cellStyle name="Normal 2 2 5 3 4 2 3" xfId="39734"/>
    <cellStyle name="Normal 2 2 5 3 4 2 4" xfId="29720"/>
    <cellStyle name="Normal 2 2 5 3 4 3" xfId="5938"/>
    <cellStyle name="Normal 2 2 5 3 4 3 2" xfId="18569"/>
    <cellStyle name="Normal 2 2 5 3 4 3 2 2" xfId="53785"/>
    <cellStyle name="Normal 2 2 5 3 4 3 3" xfId="41188"/>
    <cellStyle name="Normal 2 2 5 3 4 3 4" xfId="31174"/>
    <cellStyle name="Normal 2 2 5 3 4 4" xfId="7397"/>
    <cellStyle name="Normal 2 2 5 3 4 4 2" xfId="20023"/>
    <cellStyle name="Normal 2 2 5 3 4 4 2 2" xfId="55239"/>
    <cellStyle name="Normal 2 2 5 3 4 4 3" xfId="42642"/>
    <cellStyle name="Normal 2 2 5 3 4 4 4" xfId="32628"/>
    <cellStyle name="Normal 2 2 5 3 4 5" xfId="9178"/>
    <cellStyle name="Normal 2 2 5 3 4 5 2" xfId="21799"/>
    <cellStyle name="Normal 2 2 5 3 4 5 2 2" xfId="57015"/>
    <cellStyle name="Normal 2 2 5 3 4 5 3" xfId="44418"/>
    <cellStyle name="Normal 2 2 5 3 4 5 4" xfId="34404"/>
    <cellStyle name="Normal 2 2 5 3 4 6" xfId="10972"/>
    <cellStyle name="Normal 2 2 5 3 4 6 2" xfId="23575"/>
    <cellStyle name="Normal 2 2 5 3 4 6 2 2" xfId="58791"/>
    <cellStyle name="Normal 2 2 5 3 4 6 3" xfId="46194"/>
    <cellStyle name="Normal 2 2 5 3 4 6 4" xfId="36180"/>
    <cellStyle name="Normal 2 2 5 3 4 7" xfId="15339"/>
    <cellStyle name="Normal 2 2 5 3 4 7 2" xfId="50555"/>
    <cellStyle name="Normal 2 2 5 3 4 7 3" xfId="27944"/>
    <cellStyle name="Normal 2 2 5 3 4 8" xfId="13561"/>
    <cellStyle name="Normal 2 2 5 3 4 8 2" xfId="48779"/>
    <cellStyle name="Normal 2 2 5 3 4 9" xfId="37958"/>
    <cellStyle name="Normal 2 2 5 3 5" xfId="3806"/>
    <cellStyle name="Normal 2 2 5 3 5 2" xfId="8529"/>
    <cellStyle name="Normal 2 2 5 3 5 2 2" xfId="21155"/>
    <cellStyle name="Normal 2 2 5 3 5 2 2 2" xfId="56371"/>
    <cellStyle name="Normal 2 2 5 3 5 2 3" xfId="43774"/>
    <cellStyle name="Normal 2 2 5 3 5 2 4" xfId="33760"/>
    <cellStyle name="Normal 2 2 5 3 5 3" xfId="10310"/>
    <cellStyle name="Normal 2 2 5 3 5 3 2" xfId="22931"/>
    <cellStyle name="Normal 2 2 5 3 5 3 2 2" xfId="58147"/>
    <cellStyle name="Normal 2 2 5 3 5 3 3" xfId="45550"/>
    <cellStyle name="Normal 2 2 5 3 5 3 4" xfId="35536"/>
    <cellStyle name="Normal 2 2 5 3 5 4" xfId="12106"/>
    <cellStyle name="Normal 2 2 5 3 5 4 2" xfId="24707"/>
    <cellStyle name="Normal 2 2 5 3 5 4 2 2" xfId="59923"/>
    <cellStyle name="Normal 2 2 5 3 5 4 3" xfId="47326"/>
    <cellStyle name="Normal 2 2 5 3 5 4 4" xfId="37312"/>
    <cellStyle name="Normal 2 2 5 3 5 5" xfId="16471"/>
    <cellStyle name="Normal 2 2 5 3 5 5 2" xfId="51687"/>
    <cellStyle name="Normal 2 2 5 3 5 5 3" xfId="29076"/>
    <cellStyle name="Normal 2 2 5 3 5 6" xfId="14693"/>
    <cellStyle name="Normal 2 2 5 3 5 6 2" xfId="49911"/>
    <cellStyle name="Normal 2 2 5 3 5 7" xfId="39090"/>
    <cellStyle name="Normal 2 2 5 3 5 8" xfId="27300"/>
    <cellStyle name="Normal 2 2 5 3 6" xfId="4146"/>
    <cellStyle name="Normal 2 2 5 3 6 2" xfId="16793"/>
    <cellStyle name="Normal 2 2 5 3 6 2 2" xfId="52009"/>
    <cellStyle name="Normal 2 2 5 3 6 2 3" xfId="29398"/>
    <cellStyle name="Normal 2 2 5 3 6 3" xfId="13239"/>
    <cellStyle name="Normal 2 2 5 3 6 3 2" xfId="48457"/>
    <cellStyle name="Normal 2 2 5 3 6 4" xfId="39412"/>
    <cellStyle name="Normal 2 2 5 3 6 5" xfId="25846"/>
    <cellStyle name="Normal 2 2 5 3 7" xfId="5616"/>
    <cellStyle name="Normal 2 2 5 3 7 2" xfId="18247"/>
    <cellStyle name="Normal 2 2 5 3 7 2 2" xfId="53463"/>
    <cellStyle name="Normal 2 2 5 3 7 3" xfId="40866"/>
    <cellStyle name="Normal 2 2 5 3 7 4" xfId="30852"/>
    <cellStyle name="Normal 2 2 5 3 8" xfId="7075"/>
    <cellStyle name="Normal 2 2 5 3 8 2" xfId="19701"/>
    <cellStyle name="Normal 2 2 5 3 8 2 2" xfId="54917"/>
    <cellStyle name="Normal 2 2 5 3 8 3" xfId="42320"/>
    <cellStyle name="Normal 2 2 5 3 8 4" xfId="32306"/>
    <cellStyle name="Normal 2 2 5 3 9" xfId="8856"/>
    <cellStyle name="Normal 2 2 5 3 9 2" xfId="21477"/>
    <cellStyle name="Normal 2 2 5 3 9 2 2" xfId="56693"/>
    <cellStyle name="Normal 2 2 5 3 9 3" xfId="44096"/>
    <cellStyle name="Normal 2 2 5 3 9 4" xfId="34082"/>
    <cellStyle name="Normal 2 2 5 4" xfId="2984"/>
    <cellStyle name="Normal 2 2 5 4 10" xfId="25362"/>
    <cellStyle name="Normal 2 2 5 4 11" xfId="60897"/>
    <cellStyle name="Normal 2 2 5 4 2" xfId="4793"/>
    <cellStyle name="Normal 2 2 5 4 2 2" xfId="17440"/>
    <cellStyle name="Normal 2 2 5 4 2 2 2" xfId="52656"/>
    <cellStyle name="Normal 2 2 5 4 2 2 3" xfId="30045"/>
    <cellStyle name="Normal 2 2 5 4 2 3" xfId="13886"/>
    <cellStyle name="Normal 2 2 5 4 2 3 2" xfId="49104"/>
    <cellStyle name="Normal 2 2 5 4 2 4" xfId="40059"/>
    <cellStyle name="Normal 2 2 5 4 2 5" xfId="26493"/>
    <cellStyle name="Normal 2 2 5 4 3" xfId="6263"/>
    <cellStyle name="Normal 2 2 5 4 3 2" xfId="18894"/>
    <cellStyle name="Normal 2 2 5 4 3 2 2" xfId="54110"/>
    <cellStyle name="Normal 2 2 5 4 3 3" xfId="41513"/>
    <cellStyle name="Normal 2 2 5 4 3 4" xfId="31499"/>
    <cellStyle name="Normal 2 2 5 4 4" xfId="7722"/>
    <cellStyle name="Normal 2 2 5 4 4 2" xfId="20348"/>
    <cellStyle name="Normal 2 2 5 4 4 2 2" xfId="55564"/>
    <cellStyle name="Normal 2 2 5 4 4 3" xfId="42967"/>
    <cellStyle name="Normal 2 2 5 4 4 4" xfId="32953"/>
    <cellStyle name="Normal 2 2 5 4 5" xfId="9503"/>
    <cellStyle name="Normal 2 2 5 4 5 2" xfId="22124"/>
    <cellStyle name="Normal 2 2 5 4 5 2 2" xfId="57340"/>
    <cellStyle name="Normal 2 2 5 4 5 3" xfId="44743"/>
    <cellStyle name="Normal 2 2 5 4 5 4" xfId="34729"/>
    <cellStyle name="Normal 2 2 5 4 6" xfId="11297"/>
    <cellStyle name="Normal 2 2 5 4 6 2" xfId="23900"/>
    <cellStyle name="Normal 2 2 5 4 6 2 2" xfId="59116"/>
    <cellStyle name="Normal 2 2 5 4 6 3" xfId="46519"/>
    <cellStyle name="Normal 2 2 5 4 6 4" xfId="36505"/>
    <cellStyle name="Normal 2 2 5 4 7" xfId="15664"/>
    <cellStyle name="Normal 2 2 5 4 7 2" xfId="50880"/>
    <cellStyle name="Normal 2 2 5 4 7 3" xfId="28269"/>
    <cellStyle name="Normal 2 2 5 4 8" xfId="12755"/>
    <cellStyle name="Normal 2 2 5 4 8 2" xfId="47973"/>
    <cellStyle name="Normal 2 2 5 4 9" xfId="38283"/>
    <cellStyle name="Normal 2 2 5 5" xfId="2816"/>
    <cellStyle name="Normal 2 2 5 5 10" xfId="25207"/>
    <cellStyle name="Normal 2 2 5 5 11" xfId="60742"/>
    <cellStyle name="Normal 2 2 5 5 2" xfId="4638"/>
    <cellStyle name="Normal 2 2 5 5 2 2" xfId="17285"/>
    <cellStyle name="Normal 2 2 5 5 2 2 2" xfId="52501"/>
    <cellStyle name="Normal 2 2 5 5 2 2 3" xfId="29890"/>
    <cellStyle name="Normal 2 2 5 5 2 3" xfId="13731"/>
    <cellStyle name="Normal 2 2 5 5 2 3 2" xfId="48949"/>
    <cellStyle name="Normal 2 2 5 5 2 4" xfId="39904"/>
    <cellStyle name="Normal 2 2 5 5 2 5" xfId="26338"/>
    <cellStyle name="Normal 2 2 5 5 3" xfId="6108"/>
    <cellStyle name="Normal 2 2 5 5 3 2" xfId="18739"/>
    <cellStyle name="Normal 2 2 5 5 3 2 2" xfId="53955"/>
    <cellStyle name="Normal 2 2 5 5 3 3" xfId="41358"/>
    <cellStyle name="Normal 2 2 5 5 3 4" xfId="31344"/>
    <cellStyle name="Normal 2 2 5 5 4" xfId="7567"/>
    <cellStyle name="Normal 2 2 5 5 4 2" xfId="20193"/>
    <cellStyle name="Normal 2 2 5 5 4 2 2" xfId="55409"/>
    <cellStyle name="Normal 2 2 5 5 4 3" xfId="42812"/>
    <cellStyle name="Normal 2 2 5 5 4 4" xfId="32798"/>
    <cellStyle name="Normal 2 2 5 5 5" xfId="9348"/>
    <cellStyle name="Normal 2 2 5 5 5 2" xfId="21969"/>
    <cellStyle name="Normal 2 2 5 5 5 2 2" xfId="57185"/>
    <cellStyle name="Normal 2 2 5 5 5 3" xfId="44588"/>
    <cellStyle name="Normal 2 2 5 5 5 4" xfId="34574"/>
    <cellStyle name="Normal 2 2 5 5 6" xfId="11142"/>
    <cellStyle name="Normal 2 2 5 5 6 2" xfId="23745"/>
    <cellStyle name="Normal 2 2 5 5 6 2 2" xfId="58961"/>
    <cellStyle name="Normal 2 2 5 5 6 3" xfId="46364"/>
    <cellStyle name="Normal 2 2 5 5 6 4" xfId="36350"/>
    <cellStyle name="Normal 2 2 5 5 7" xfId="15509"/>
    <cellStyle name="Normal 2 2 5 5 7 2" xfId="50725"/>
    <cellStyle name="Normal 2 2 5 5 7 3" xfId="28114"/>
    <cellStyle name="Normal 2 2 5 5 8" xfId="12600"/>
    <cellStyle name="Normal 2 2 5 5 8 2" xfId="47818"/>
    <cellStyle name="Normal 2 2 5 5 9" xfId="38128"/>
    <cellStyle name="Normal 2 2 5 6" xfId="3329"/>
    <cellStyle name="Normal 2 2 5 6 10" xfId="26825"/>
    <cellStyle name="Normal 2 2 5 6 11" xfId="61229"/>
    <cellStyle name="Normal 2 2 5 6 2" xfId="5125"/>
    <cellStyle name="Normal 2 2 5 6 2 2" xfId="17772"/>
    <cellStyle name="Normal 2 2 5 6 2 2 2" xfId="52988"/>
    <cellStyle name="Normal 2 2 5 6 2 3" xfId="40391"/>
    <cellStyle name="Normal 2 2 5 6 2 4" xfId="30377"/>
    <cellStyle name="Normal 2 2 5 6 3" xfId="6595"/>
    <cellStyle name="Normal 2 2 5 6 3 2" xfId="19226"/>
    <cellStyle name="Normal 2 2 5 6 3 2 2" xfId="54442"/>
    <cellStyle name="Normal 2 2 5 6 3 3" xfId="41845"/>
    <cellStyle name="Normal 2 2 5 6 3 4" xfId="31831"/>
    <cellStyle name="Normal 2 2 5 6 4" xfId="8054"/>
    <cellStyle name="Normal 2 2 5 6 4 2" xfId="20680"/>
    <cellStyle name="Normal 2 2 5 6 4 2 2" xfId="55896"/>
    <cellStyle name="Normal 2 2 5 6 4 3" xfId="43299"/>
    <cellStyle name="Normal 2 2 5 6 4 4" xfId="33285"/>
    <cellStyle name="Normal 2 2 5 6 5" xfId="9835"/>
    <cellStyle name="Normal 2 2 5 6 5 2" xfId="22456"/>
    <cellStyle name="Normal 2 2 5 6 5 2 2" xfId="57672"/>
    <cellStyle name="Normal 2 2 5 6 5 3" xfId="45075"/>
    <cellStyle name="Normal 2 2 5 6 5 4" xfId="35061"/>
    <cellStyle name="Normal 2 2 5 6 6" xfId="11629"/>
    <cellStyle name="Normal 2 2 5 6 6 2" xfId="24232"/>
    <cellStyle name="Normal 2 2 5 6 6 2 2" xfId="59448"/>
    <cellStyle name="Normal 2 2 5 6 6 3" xfId="46851"/>
    <cellStyle name="Normal 2 2 5 6 6 4" xfId="36837"/>
    <cellStyle name="Normal 2 2 5 6 7" xfId="15996"/>
    <cellStyle name="Normal 2 2 5 6 7 2" xfId="51212"/>
    <cellStyle name="Normal 2 2 5 6 7 3" xfId="28601"/>
    <cellStyle name="Normal 2 2 5 6 8" xfId="14218"/>
    <cellStyle name="Normal 2 2 5 6 8 2" xfId="49436"/>
    <cellStyle name="Normal 2 2 5 6 9" xfId="38615"/>
    <cellStyle name="Normal 2 2 5 7" xfId="2486"/>
    <cellStyle name="Normal 2 2 5 7 10" xfId="26016"/>
    <cellStyle name="Normal 2 2 5 7 11" xfId="60420"/>
    <cellStyle name="Normal 2 2 5 7 2" xfId="4316"/>
    <cellStyle name="Normal 2 2 5 7 2 2" xfId="16963"/>
    <cellStyle name="Normal 2 2 5 7 2 2 2" xfId="52179"/>
    <cellStyle name="Normal 2 2 5 7 2 3" xfId="39582"/>
    <cellStyle name="Normal 2 2 5 7 2 4" xfId="29568"/>
    <cellStyle name="Normal 2 2 5 7 3" xfId="5786"/>
    <cellStyle name="Normal 2 2 5 7 3 2" xfId="18417"/>
    <cellStyle name="Normal 2 2 5 7 3 2 2" xfId="53633"/>
    <cellStyle name="Normal 2 2 5 7 3 3" xfId="41036"/>
    <cellStyle name="Normal 2 2 5 7 3 4" xfId="31022"/>
    <cellStyle name="Normal 2 2 5 7 4" xfId="7245"/>
    <cellStyle name="Normal 2 2 5 7 4 2" xfId="19871"/>
    <cellStyle name="Normal 2 2 5 7 4 2 2" xfId="55087"/>
    <cellStyle name="Normal 2 2 5 7 4 3" xfId="42490"/>
    <cellStyle name="Normal 2 2 5 7 4 4" xfId="32476"/>
    <cellStyle name="Normal 2 2 5 7 5" xfId="9026"/>
    <cellStyle name="Normal 2 2 5 7 5 2" xfId="21647"/>
    <cellStyle name="Normal 2 2 5 7 5 2 2" xfId="56863"/>
    <cellStyle name="Normal 2 2 5 7 5 3" xfId="44266"/>
    <cellStyle name="Normal 2 2 5 7 5 4" xfId="34252"/>
    <cellStyle name="Normal 2 2 5 7 6" xfId="10820"/>
    <cellStyle name="Normal 2 2 5 7 6 2" xfId="23423"/>
    <cellStyle name="Normal 2 2 5 7 6 2 2" xfId="58639"/>
    <cellStyle name="Normal 2 2 5 7 6 3" xfId="46042"/>
    <cellStyle name="Normal 2 2 5 7 6 4" xfId="36028"/>
    <cellStyle name="Normal 2 2 5 7 7" xfId="15187"/>
    <cellStyle name="Normal 2 2 5 7 7 2" xfId="50403"/>
    <cellStyle name="Normal 2 2 5 7 7 3" xfId="27792"/>
    <cellStyle name="Normal 2 2 5 7 8" xfId="13409"/>
    <cellStyle name="Normal 2 2 5 7 8 2" xfId="48627"/>
    <cellStyle name="Normal 2 2 5 7 9" xfId="37806"/>
    <cellStyle name="Normal 2 2 5 8" xfId="3653"/>
    <cellStyle name="Normal 2 2 5 8 2" xfId="8377"/>
    <cellStyle name="Normal 2 2 5 8 2 2" xfId="21003"/>
    <cellStyle name="Normal 2 2 5 8 2 2 2" xfId="56219"/>
    <cellStyle name="Normal 2 2 5 8 2 3" xfId="43622"/>
    <cellStyle name="Normal 2 2 5 8 2 4" xfId="33608"/>
    <cellStyle name="Normal 2 2 5 8 3" xfId="10158"/>
    <cellStyle name="Normal 2 2 5 8 3 2" xfId="22779"/>
    <cellStyle name="Normal 2 2 5 8 3 2 2" xfId="57995"/>
    <cellStyle name="Normal 2 2 5 8 3 3" xfId="45398"/>
    <cellStyle name="Normal 2 2 5 8 3 4" xfId="35384"/>
    <cellStyle name="Normal 2 2 5 8 4" xfId="11954"/>
    <cellStyle name="Normal 2 2 5 8 4 2" xfId="24555"/>
    <cellStyle name="Normal 2 2 5 8 4 2 2" xfId="59771"/>
    <cellStyle name="Normal 2 2 5 8 4 3" xfId="47174"/>
    <cellStyle name="Normal 2 2 5 8 4 4" xfId="37160"/>
    <cellStyle name="Normal 2 2 5 8 5" xfId="16319"/>
    <cellStyle name="Normal 2 2 5 8 5 2" xfId="51535"/>
    <cellStyle name="Normal 2 2 5 8 5 3" xfId="28924"/>
    <cellStyle name="Normal 2 2 5 8 6" xfId="14541"/>
    <cellStyle name="Normal 2 2 5 8 6 2" xfId="49759"/>
    <cellStyle name="Normal 2 2 5 8 7" xfId="38938"/>
    <cellStyle name="Normal 2 2 5 8 8" xfId="27148"/>
    <cellStyle name="Normal 2 2 5 9" xfId="3983"/>
    <cellStyle name="Normal 2 2 5 9 2" xfId="16641"/>
    <cellStyle name="Normal 2 2 5 9 2 2" xfId="51857"/>
    <cellStyle name="Normal 2 2 5 9 2 3" xfId="29246"/>
    <cellStyle name="Normal 2 2 5 9 3" xfId="13087"/>
    <cellStyle name="Normal 2 2 5 9 3 2" xfId="48305"/>
    <cellStyle name="Normal 2 2 5 9 4" xfId="39260"/>
    <cellStyle name="Normal 2 2 5 9 5" xfId="25694"/>
    <cellStyle name="Normal 2 2 5_District Target Attainment" xfId="1126"/>
    <cellStyle name="Normal 2 2 6" xfId="1281"/>
    <cellStyle name="Normal 2 2 7" xfId="1891"/>
    <cellStyle name="Normal 2 2 8" xfId="2267"/>
    <cellStyle name="Normal 2 2 9" xfId="2420"/>
    <cellStyle name="Normal 2 2_District Target Attainment" xfId="1117"/>
    <cellStyle name="Normal 2 20" xfId="3047"/>
    <cellStyle name="Normal 2 21" xfId="2780"/>
    <cellStyle name="Normal 2 22" xfId="2924"/>
    <cellStyle name="Normal 2 23" xfId="3286"/>
    <cellStyle name="Normal 2 24" xfId="3296"/>
    <cellStyle name="Normal 2 25" xfId="2450"/>
    <cellStyle name="Normal 2 26" xfId="2593"/>
    <cellStyle name="Normal 2 27" xfId="3620"/>
    <cellStyle name="Normal 2 28" xfId="3757"/>
    <cellStyle name="Normal 2 29" xfId="3945"/>
    <cellStyle name="Normal 2 3" xfId="575"/>
    <cellStyle name="Normal 2 3 10" xfId="2985"/>
    <cellStyle name="Normal 2 3 11" xfId="2817"/>
    <cellStyle name="Normal 2 3 12" xfId="2487"/>
    <cellStyle name="Normal 2 3 2" xfId="576"/>
    <cellStyle name="Normal 2 3 2 10" xfId="2986"/>
    <cellStyle name="Normal 2 3 2 11" xfId="2818"/>
    <cellStyle name="Normal 2 3 2 12" xfId="2488"/>
    <cellStyle name="Normal 2 3 2 2" xfId="577"/>
    <cellStyle name="Normal 2 3 2 2 10" xfId="5465"/>
    <cellStyle name="Normal 2 3 2 2 10 2" xfId="18096"/>
    <cellStyle name="Normal 2 3 2 2 10 2 2" xfId="53312"/>
    <cellStyle name="Normal 2 3 2 2 10 3" xfId="40715"/>
    <cellStyle name="Normal 2 3 2 2 10 4" xfId="30701"/>
    <cellStyle name="Normal 2 3 2 2 11" xfId="6921"/>
    <cellStyle name="Normal 2 3 2 2 11 2" xfId="19550"/>
    <cellStyle name="Normal 2 3 2 2 11 2 2" xfId="54766"/>
    <cellStyle name="Normal 2 3 2 2 11 3" xfId="42169"/>
    <cellStyle name="Normal 2 3 2 2 11 4" xfId="32155"/>
    <cellStyle name="Normal 2 3 2 2 12" xfId="8703"/>
    <cellStyle name="Normal 2 3 2 2 12 2" xfId="21326"/>
    <cellStyle name="Normal 2 3 2 2 12 2 2" xfId="56542"/>
    <cellStyle name="Normal 2 3 2 2 12 3" xfId="43945"/>
    <cellStyle name="Normal 2 3 2 2 12 4" xfId="33931"/>
    <cellStyle name="Normal 2 3 2 2 13" xfId="10582"/>
    <cellStyle name="Normal 2 3 2 2 13 2" xfId="23193"/>
    <cellStyle name="Normal 2 3 2 2 13 2 2" xfId="58409"/>
    <cellStyle name="Normal 2 3 2 2 13 3" xfId="45812"/>
    <cellStyle name="Normal 2 3 2 2 13 4" xfId="35798"/>
    <cellStyle name="Normal 2 3 2 2 14" xfId="14865"/>
    <cellStyle name="Normal 2 3 2 2 14 2" xfId="50082"/>
    <cellStyle name="Normal 2 3 2 2 14 3" xfId="27471"/>
    <cellStyle name="Normal 2 3 2 2 15" xfId="12279"/>
    <cellStyle name="Normal 2 3 2 2 15 2" xfId="47497"/>
    <cellStyle name="Normal 2 3 2 2 16" xfId="37484"/>
    <cellStyle name="Normal 2 3 2 2 17" xfId="24886"/>
    <cellStyle name="Normal 2 3 2 2 18" xfId="60099"/>
    <cellStyle name="Normal 2 3 2 2 2" xfId="1760"/>
    <cellStyle name="Normal 2 3 2 2 2 10" xfId="6995"/>
    <cellStyle name="Normal 2 3 2 2 2 10 2" xfId="19622"/>
    <cellStyle name="Normal 2 3 2 2 2 10 2 2" xfId="54838"/>
    <cellStyle name="Normal 2 3 2 2 2 10 3" xfId="42241"/>
    <cellStyle name="Normal 2 3 2 2 2 10 4" xfId="32227"/>
    <cellStyle name="Normal 2 3 2 2 2 11" xfId="8776"/>
    <cellStyle name="Normal 2 3 2 2 2 11 2" xfId="21398"/>
    <cellStyle name="Normal 2 3 2 2 2 11 2 2" xfId="56614"/>
    <cellStyle name="Normal 2 3 2 2 2 11 3" xfId="44017"/>
    <cellStyle name="Normal 2 3 2 2 2 11 4" xfId="34003"/>
    <cellStyle name="Normal 2 3 2 2 2 12" xfId="10583"/>
    <cellStyle name="Normal 2 3 2 2 2 12 2" xfId="23194"/>
    <cellStyle name="Normal 2 3 2 2 2 12 2 2" xfId="58410"/>
    <cellStyle name="Normal 2 3 2 2 2 12 3" xfId="45813"/>
    <cellStyle name="Normal 2 3 2 2 2 12 4" xfId="35799"/>
    <cellStyle name="Normal 2 3 2 2 2 13" xfId="14937"/>
    <cellStyle name="Normal 2 3 2 2 2 13 2" xfId="50154"/>
    <cellStyle name="Normal 2 3 2 2 2 13 3" xfId="27543"/>
    <cellStyle name="Normal 2 3 2 2 2 14" xfId="12351"/>
    <cellStyle name="Normal 2 3 2 2 2 14 2" xfId="47569"/>
    <cellStyle name="Normal 2 3 2 2 2 15" xfId="37556"/>
    <cellStyle name="Normal 2 3 2 2 2 16" xfId="24958"/>
    <cellStyle name="Normal 2 3 2 2 2 17" xfId="60171"/>
    <cellStyle name="Normal 2 3 2 2 2 2" xfId="2381"/>
    <cellStyle name="Normal 2 3 2 2 2 2 10" xfId="10584"/>
    <cellStyle name="Normal 2 3 2 2 2 2 10 2" xfId="23195"/>
    <cellStyle name="Normal 2 3 2 2 2 2 10 2 2" xfId="58411"/>
    <cellStyle name="Normal 2 3 2 2 2 2 10 3" xfId="45814"/>
    <cellStyle name="Normal 2 3 2 2 2 2 10 4" xfId="35800"/>
    <cellStyle name="Normal 2 3 2 2 2 2 11" xfId="15092"/>
    <cellStyle name="Normal 2 3 2 2 2 2 11 2" xfId="50308"/>
    <cellStyle name="Normal 2 3 2 2 2 2 11 3" xfId="27697"/>
    <cellStyle name="Normal 2 3 2 2 2 2 12" xfId="12505"/>
    <cellStyle name="Normal 2 3 2 2 2 2 12 2" xfId="47723"/>
    <cellStyle name="Normal 2 3 2 2 2 2 13" xfId="37711"/>
    <cellStyle name="Normal 2 3 2 2 2 2 14" xfId="25112"/>
    <cellStyle name="Normal 2 3 2 2 2 2 15" xfId="60325"/>
    <cellStyle name="Normal 2 3 2 2 2 2 2" xfId="3227"/>
    <cellStyle name="Normal 2 3 2 2 2 2 2 10" xfId="25596"/>
    <cellStyle name="Normal 2 3 2 2 2 2 2 11" xfId="61131"/>
    <cellStyle name="Normal 2 3 2 2 2 2 2 2" xfId="5027"/>
    <cellStyle name="Normal 2 3 2 2 2 2 2 2 2" xfId="17674"/>
    <cellStyle name="Normal 2 3 2 2 2 2 2 2 2 2" xfId="52890"/>
    <cellStyle name="Normal 2 3 2 2 2 2 2 2 2 3" xfId="30279"/>
    <cellStyle name="Normal 2 3 2 2 2 2 2 2 3" xfId="14120"/>
    <cellStyle name="Normal 2 3 2 2 2 2 2 2 3 2" xfId="49338"/>
    <cellStyle name="Normal 2 3 2 2 2 2 2 2 4" xfId="40293"/>
    <cellStyle name="Normal 2 3 2 2 2 2 2 2 5" xfId="26727"/>
    <cellStyle name="Normal 2 3 2 2 2 2 2 3" xfId="6497"/>
    <cellStyle name="Normal 2 3 2 2 2 2 2 3 2" xfId="19128"/>
    <cellStyle name="Normal 2 3 2 2 2 2 2 3 2 2" xfId="54344"/>
    <cellStyle name="Normal 2 3 2 2 2 2 2 3 3" xfId="41747"/>
    <cellStyle name="Normal 2 3 2 2 2 2 2 3 4" xfId="31733"/>
    <cellStyle name="Normal 2 3 2 2 2 2 2 4" xfId="7956"/>
    <cellStyle name="Normal 2 3 2 2 2 2 2 4 2" xfId="20582"/>
    <cellStyle name="Normal 2 3 2 2 2 2 2 4 2 2" xfId="55798"/>
    <cellStyle name="Normal 2 3 2 2 2 2 2 4 3" xfId="43201"/>
    <cellStyle name="Normal 2 3 2 2 2 2 2 4 4" xfId="33187"/>
    <cellStyle name="Normal 2 3 2 2 2 2 2 5" xfId="9737"/>
    <cellStyle name="Normal 2 3 2 2 2 2 2 5 2" xfId="22358"/>
    <cellStyle name="Normal 2 3 2 2 2 2 2 5 2 2" xfId="57574"/>
    <cellStyle name="Normal 2 3 2 2 2 2 2 5 3" xfId="44977"/>
    <cellStyle name="Normal 2 3 2 2 2 2 2 5 4" xfId="34963"/>
    <cellStyle name="Normal 2 3 2 2 2 2 2 6" xfId="11531"/>
    <cellStyle name="Normal 2 3 2 2 2 2 2 6 2" xfId="24134"/>
    <cellStyle name="Normal 2 3 2 2 2 2 2 6 2 2" xfId="59350"/>
    <cellStyle name="Normal 2 3 2 2 2 2 2 6 3" xfId="46753"/>
    <cellStyle name="Normal 2 3 2 2 2 2 2 6 4" xfId="36739"/>
    <cellStyle name="Normal 2 3 2 2 2 2 2 7" xfId="15898"/>
    <cellStyle name="Normal 2 3 2 2 2 2 2 7 2" xfId="51114"/>
    <cellStyle name="Normal 2 3 2 2 2 2 2 7 3" xfId="28503"/>
    <cellStyle name="Normal 2 3 2 2 2 2 2 8" xfId="12989"/>
    <cellStyle name="Normal 2 3 2 2 2 2 2 8 2" xfId="48207"/>
    <cellStyle name="Normal 2 3 2 2 2 2 2 9" xfId="38517"/>
    <cellStyle name="Normal 2 3 2 2 2 2 3" xfId="3556"/>
    <cellStyle name="Normal 2 3 2 2 2 2 3 10" xfId="27052"/>
    <cellStyle name="Normal 2 3 2 2 2 2 3 11" xfId="61456"/>
    <cellStyle name="Normal 2 3 2 2 2 2 3 2" xfId="5352"/>
    <cellStyle name="Normal 2 3 2 2 2 2 3 2 2" xfId="17999"/>
    <cellStyle name="Normal 2 3 2 2 2 2 3 2 2 2" xfId="53215"/>
    <cellStyle name="Normal 2 3 2 2 2 2 3 2 3" xfId="40618"/>
    <cellStyle name="Normal 2 3 2 2 2 2 3 2 4" xfId="30604"/>
    <cellStyle name="Normal 2 3 2 2 2 2 3 3" xfId="6822"/>
    <cellStyle name="Normal 2 3 2 2 2 2 3 3 2" xfId="19453"/>
    <cellStyle name="Normal 2 3 2 2 2 2 3 3 2 2" xfId="54669"/>
    <cellStyle name="Normal 2 3 2 2 2 2 3 3 3" xfId="42072"/>
    <cellStyle name="Normal 2 3 2 2 2 2 3 3 4" xfId="32058"/>
    <cellStyle name="Normal 2 3 2 2 2 2 3 4" xfId="8281"/>
    <cellStyle name="Normal 2 3 2 2 2 2 3 4 2" xfId="20907"/>
    <cellStyle name="Normal 2 3 2 2 2 2 3 4 2 2" xfId="56123"/>
    <cellStyle name="Normal 2 3 2 2 2 2 3 4 3" xfId="43526"/>
    <cellStyle name="Normal 2 3 2 2 2 2 3 4 4" xfId="33512"/>
    <cellStyle name="Normal 2 3 2 2 2 2 3 5" xfId="10062"/>
    <cellStyle name="Normal 2 3 2 2 2 2 3 5 2" xfId="22683"/>
    <cellStyle name="Normal 2 3 2 2 2 2 3 5 2 2" xfId="57899"/>
    <cellStyle name="Normal 2 3 2 2 2 2 3 5 3" xfId="45302"/>
    <cellStyle name="Normal 2 3 2 2 2 2 3 5 4" xfId="35288"/>
    <cellStyle name="Normal 2 3 2 2 2 2 3 6" xfId="11856"/>
    <cellStyle name="Normal 2 3 2 2 2 2 3 6 2" xfId="24459"/>
    <cellStyle name="Normal 2 3 2 2 2 2 3 6 2 2" xfId="59675"/>
    <cellStyle name="Normal 2 3 2 2 2 2 3 6 3" xfId="47078"/>
    <cellStyle name="Normal 2 3 2 2 2 2 3 6 4" xfId="37064"/>
    <cellStyle name="Normal 2 3 2 2 2 2 3 7" xfId="16223"/>
    <cellStyle name="Normal 2 3 2 2 2 2 3 7 2" xfId="51439"/>
    <cellStyle name="Normal 2 3 2 2 2 2 3 7 3" xfId="28828"/>
    <cellStyle name="Normal 2 3 2 2 2 2 3 8" xfId="14445"/>
    <cellStyle name="Normal 2 3 2 2 2 2 3 8 2" xfId="49663"/>
    <cellStyle name="Normal 2 3 2 2 2 2 3 9" xfId="38842"/>
    <cellStyle name="Normal 2 3 2 2 2 2 4" xfId="2717"/>
    <cellStyle name="Normal 2 3 2 2 2 2 4 10" xfId="26243"/>
    <cellStyle name="Normal 2 3 2 2 2 2 4 11" xfId="60647"/>
    <cellStyle name="Normal 2 3 2 2 2 2 4 2" xfId="4543"/>
    <cellStyle name="Normal 2 3 2 2 2 2 4 2 2" xfId="17190"/>
    <cellStyle name="Normal 2 3 2 2 2 2 4 2 2 2" xfId="52406"/>
    <cellStyle name="Normal 2 3 2 2 2 2 4 2 3" xfId="39809"/>
    <cellStyle name="Normal 2 3 2 2 2 2 4 2 4" xfId="29795"/>
    <cellStyle name="Normal 2 3 2 2 2 2 4 3" xfId="6013"/>
    <cellStyle name="Normal 2 3 2 2 2 2 4 3 2" xfId="18644"/>
    <cellStyle name="Normal 2 3 2 2 2 2 4 3 2 2" xfId="53860"/>
    <cellStyle name="Normal 2 3 2 2 2 2 4 3 3" xfId="41263"/>
    <cellStyle name="Normal 2 3 2 2 2 2 4 3 4" xfId="31249"/>
    <cellStyle name="Normal 2 3 2 2 2 2 4 4" xfId="7472"/>
    <cellStyle name="Normal 2 3 2 2 2 2 4 4 2" xfId="20098"/>
    <cellStyle name="Normal 2 3 2 2 2 2 4 4 2 2" xfId="55314"/>
    <cellStyle name="Normal 2 3 2 2 2 2 4 4 3" xfId="42717"/>
    <cellStyle name="Normal 2 3 2 2 2 2 4 4 4" xfId="32703"/>
    <cellStyle name="Normal 2 3 2 2 2 2 4 5" xfId="9253"/>
    <cellStyle name="Normal 2 3 2 2 2 2 4 5 2" xfId="21874"/>
    <cellStyle name="Normal 2 3 2 2 2 2 4 5 2 2" xfId="57090"/>
    <cellStyle name="Normal 2 3 2 2 2 2 4 5 3" xfId="44493"/>
    <cellStyle name="Normal 2 3 2 2 2 2 4 5 4" xfId="34479"/>
    <cellStyle name="Normal 2 3 2 2 2 2 4 6" xfId="11047"/>
    <cellStyle name="Normal 2 3 2 2 2 2 4 6 2" xfId="23650"/>
    <cellStyle name="Normal 2 3 2 2 2 2 4 6 2 2" xfId="58866"/>
    <cellStyle name="Normal 2 3 2 2 2 2 4 6 3" xfId="46269"/>
    <cellStyle name="Normal 2 3 2 2 2 2 4 6 4" xfId="36255"/>
    <cellStyle name="Normal 2 3 2 2 2 2 4 7" xfId="15414"/>
    <cellStyle name="Normal 2 3 2 2 2 2 4 7 2" xfId="50630"/>
    <cellStyle name="Normal 2 3 2 2 2 2 4 7 3" xfId="28019"/>
    <cellStyle name="Normal 2 3 2 2 2 2 4 8" xfId="13636"/>
    <cellStyle name="Normal 2 3 2 2 2 2 4 8 2" xfId="48854"/>
    <cellStyle name="Normal 2 3 2 2 2 2 4 9" xfId="38033"/>
    <cellStyle name="Normal 2 3 2 2 2 2 5" xfId="3881"/>
    <cellStyle name="Normal 2 3 2 2 2 2 5 2" xfId="8604"/>
    <cellStyle name="Normal 2 3 2 2 2 2 5 2 2" xfId="21230"/>
    <cellStyle name="Normal 2 3 2 2 2 2 5 2 2 2" xfId="56446"/>
    <cellStyle name="Normal 2 3 2 2 2 2 5 2 3" xfId="43849"/>
    <cellStyle name="Normal 2 3 2 2 2 2 5 2 4" xfId="33835"/>
    <cellStyle name="Normal 2 3 2 2 2 2 5 3" xfId="10385"/>
    <cellStyle name="Normal 2 3 2 2 2 2 5 3 2" xfId="23006"/>
    <cellStyle name="Normal 2 3 2 2 2 2 5 3 2 2" xfId="58222"/>
    <cellStyle name="Normal 2 3 2 2 2 2 5 3 3" xfId="45625"/>
    <cellStyle name="Normal 2 3 2 2 2 2 5 3 4" xfId="35611"/>
    <cellStyle name="Normal 2 3 2 2 2 2 5 4" xfId="12181"/>
    <cellStyle name="Normal 2 3 2 2 2 2 5 4 2" xfId="24782"/>
    <cellStyle name="Normal 2 3 2 2 2 2 5 4 2 2" xfId="59998"/>
    <cellStyle name="Normal 2 3 2 2 2 2 5 4 3" xfId="47401"/>
    <cellStyle name="Normal 2 3 2 2 2 2 5 4 4" xfId="37387"/>
    <cellStyle name="Normal 2 3 2 2 2 2 5 5" xfId="16546"/>
    <cellStyle name="Normal 2 3 2 2 2 2 5 5 2" xfId="51762"/>
    <cellStyle name="Normal 2 3 2 2 2 2 5 5 3" xfId="29151"/>
    <cellStyle name="Normal 2 3 2 2 2 2 5 6" xfId="14768"/>
    <cellStyle name="Normal 2 3 2 2 2 2 5 6 2" xfId="49986"/>
    <cellStyle name="Normal 2 3 2 2 2 2 5 7" xfId="39165"/>
    <cellStyle name="Normal 2 3 2 2 2 2 5 8" xfId="27375"/>
    <cellStyle name="Normal 2 3 2 2 2 2 6" xfId="4221"/>
    <cellStyle name="Normal 2 3 2 2 2 2 6 2" xfId="16868"/>
    <cellStyle name="Normal 2 3 2 2 2 2 6 2 2" xfId="52084"/>
    <cellStyle name="Normal 2 3 2 2 2 2 6 2 3" xfId="29473"/>
    <cellStyle name="Normal 2 3 2 2 2 2 6 3" xfId="13314"/>
    <cellStyle name="Normal 2 3 2 2 2 2 6 3 2" xfId="48532"/>
    <cellStyle name="Normal 2 3 2 2 2 2 6 4" xfId="39487"/>
    <cellStyle name="Normal 2 3 2 2 2 2 6 5" xfId="25921"/>
    <cellStyle name="Normal 2 3 2 2 2 2 7" xfId="5691"/>
    <cellStyle name="Normal 2 3 2 2 2 2 7 2" xfId="18322"/>
    <cellStyle name="Normal 2 3 2 2 2 2 7 2 2" xfId="53538"/>
    <cellStyle name="Normal 2 3 2 2 2 2 7 3" xfId="40941"/>
    <cellStyle name="Normal 2 3 2 2 2 2 7 4" xfId="30927"/>
    <cellStyle name="Normal 2 3 2 2 2 2 8" xfId="7150"/>
    <cellStyle name="Normal 2 3 2 2 2 2 8 2" xfId="19776"/>
    <cellStyle name="Normal 2 3 2 2 2 2 8 2 2" xfId="54992"/>
    <cellStyle name="Normal 2 3 2 2 2 2 8 3" xfId="42395"/>
    <cellStyle name="Normal 2 3 2 2 2 2 8 4" xfId="32381"/>
    <cellStyle name="Normal 2 3 2 2 2 2 9" xfId="8931"/>
    <cellStyle name="Normal 2 3 2 2 2 2 9 2" xfId="21552"/>
    <cellStyle name="Normal 2 3 2 2 2 2 9 2 2" xfId="56768"/>
    <cellStyle name="Normal 2 3 2 2 2 2 9 3" xfId="44171"/>
    <cellStyle name="Normal 2 3 2 2 2 2 9 4" xfId="34157"/>
    <cellStyle name="Normal 2 3 2 2 2 3" xfId="3067"/>
    <cellStyle name="Normal 2 3 2 2 2 3 10" xfId="25439"/>
    <cellStyle name="Normal 2 3 2 2 2 3 11" xfId="60974"/>
    <cellStyle name="Normal 2 3 2 2 2 3 2" xfId="4870"/>
    <cellStyle name="Normal 2 3 2 2 2 3 2 2" xfId="17517"/>
    <cellStyle name="Normal 2 3 2 2 2 3 2 2 2" xfId="52733"/>
    <cellStyle name="Normal 2 3 2 2 2 3 2 2 3" xfId="30122"/>
    <cellStyle name="Normal 2 3 2 2 2 3 2 3" xfId="13963"/>
    <cellStyle name="Normal 2 3 2 2 2 3 2 3 2" xfId="49181"/>
    <cellStyle name="Normal 2 3 2 2 2 3 2 4" xfId="40136"/>
    <cellStyle name="Normal 2 3 2 2 2 3 2 5" xfId="26570"/>
    <cellStyle name="Normal 2 3 2 2 2 3 3" xfId="6340"/>
    <cellStyle name="Normal 2 3 2 2 2 3 3 2" xfId="18971"/>
    <cellStyle name="Normal 2 3 2 2 2 3 3 2 2" xfId="54187"/>
    <cellStyle name="Normal 2 3 2 2 2 3 3 3" xfId="41590"/>
    <cellStyle name="Normal 2 3 2 2 2 3 3 4" xfId="31576"/>
    <cellStyle name="Normal 2 3 2 2 2 3 4" xfId="7799"/>
    <cellStyle name="Normal 2 3 2 2 2 3 4 2" xfId="20425"/>
    <cellStyle name="Normal 2 3 2 2 2 3 4 2 2" xfId="55641"/>
    <cellStyle name="Normal 2 3 2 2 2 3 4 3" xfId="43044"/>
    <cellStyle name="Normal 2 3 2 2 2 3 4 4" xfId="33030"/>
    <cellStyle name="Normal 2 3 2 2 2 3 5" xfId="9580"/>
    <cellStyle name="Normal 2 3 2 2 2 3 5 2" xfId="22201"/>
    <cellStyle name="Normal 2 3 2 2 2 3 5 2 2" xfId="57417"/>
    <cellStyle name="Normal 2 3 2 2 2 3 5 3" xfId="44820"/>
    <cellStyle name="Normal 2 3 2 2 2 3 5 4" xfId="34806"/>
    <cellStyle name="Normal 2 3 2 2 2 3 6" xfId="11374"/>
    <cellStyle name="Normal 2 3 2 2 2 3 6 2" xfId="23977"/>
    <cellStyle name="Normal 2 3 2 2 2 3 6 2 2" xfId="59193"/>
    <cellStyle name="Normal 2 3 2 2 2 3 6 3" xfId="46596"/>
    <cellStyle name="Normal 2 3 2 2 2 3 6 4" xfId="36582"/>
    <cellStyle name="Normal 2 3 2 2 2 3 7" xfId="15741"/>
    <cellStyle name="Normal 2 3 2 2 2 3 7 2" xfId="50957"/>
    <cellStyle name="Normal 2 3 2 2 2 3 7 3" xfId="28346"/>
    <cellStyle name="Normal 2 3 2 2 2 3 8" xfId="12832"/>
    <cellStyle name="Normal 2 3 2 2 2 3 8 2" xfId="48050"/>
    <cellStyle name="Normal 2 3 2 2 2 3 9" xfId="38360"/>
    <cellStyle name="Normal 2 3 2 2 2 4" xfId="2893"/>
    <cellStyle name="Normal 2 3 2 2 2 4 10" xfId="25280"/>
    <cellStyle name="Normal 2 3 2 2 2 4 11" xfId="60815"/>
    <cellStyle name="Normal 2 3 2 2 2 4 2" xfId="4711"/>
    <cellStyle name="Normal 2 3 2 2 2 4 2 2" xfId="17358"/>
    <cellStyle name="Normal 2 3 2 2 2 4 2 2 2" xfId="52574"/>
    <cellStyle name="Normal 2 3 2 2 2 4 2 2 3" xfId="29963"/>
    <cellStyle name="Normal 2 3 2 2 2 4 2 3" xfId="13804"/>
    <cellStyle name="Normal 2 3 2 2 2 4 2 3 2" xfId="49022"/>
    <cellStyle name="Normal 2 3 2 2 2 4 2 4" xfId="39977"/>
    <cellStyle name="Normal 2 3 2 2 2 4 2 5" xfId="26411"/>
    <cellStyle name="Normal 2 3 2 2 2 4 3" xfId="6181"/>
    <cellStyle name="Normal 2 3 2 2 2 4 3 2" xfId="18812"/>
    <cellStyle name="Normal 2 3 2 2 2 4 3 2 2" xfId="54028"/>
    <cellStyle name="Normal 2 3 2 2 2 4 3 3" xfId="41431"/>
    <cellStyle name="Normal 2 3 2 2 2 4 3 4" xfId="31417"/>
    <cellStyle name="Normal 2 3 2 2 2 4 4" xfId="7640"/>
    <cellStyle name="Normal 2 3 2 2 2 4 4 2" xfId="20266"/>
    <cellStyle name="Normal 2 3 2 2 2 4 4 2 2" xfId="55482"/>
    <cellStyle name="Normal 2 3 2 2 2 4 4 3" xfId="42885"/>
    <cellStyle name="Normal 2 3 2 2 2 4 4 4" xfId="32871"/>
    <cellStyle name="Normal 2 3 2 2 2 4 5" xfId="9421"/>
    <cellStyle name="Normal 2 3 2 2 2 4 5 2" xfId="22042"/>
    <cellStyle name="Normal 2 3 2 2 2 4 5 2 2" xfId="57258"/>
    <cellStyle name="Normal 2 3 2 2 2 4 5 3" xfId="44661"/>
    <cellStyle name="Normal 2 3 2 2 2 4 5 4" xfId="34647"/>
    <cellStyle name="Normal 2 3 2 2 2 4 6" xfId="11215"/>
    <cellStyle name="Normal 2 3 2 2 2 4 6 2" xfId="23818"/>
    <cellStyle name="Normal 2 3 2 2 2 4 6 2 2" xfId="59034"/>
    <cellStyle name="Normal 2 3 2 2 2 4 6 3" xfId="46437"/>
    <cellStyle name="Normal 2 3 2 2 2 4 6 4" xfId="36423"/>
    <cellStyle name="Normal 2 3 2 2 2 4 7" xfId="15582"/>
    <cellStyle name="Normal 2 3 2 2 2 4 7 2" xfId="50798"/>
    <cellStyle name="Normal 2 3 2 2 2 4 7 3" xfId="28187"/>
    <cellStyle name="Normal 2 3 2 2 2 4 8" xfId="12673"/>
    <cellStyle name="Normal 2 3 2 2 2 4 8 2" xfId="47891"/>
    <cellStyle name="Normal 2 3 2 2 2 4 9" xfId="38201"/>
    <cellStyle name="Normal 2 3 2 2 2 5" xfId="3402"/>
    <cellStyle name="Normal 2 3 2 2 2 5 10" xfId="26898"/>
    <cellStyle name="Normal 2 3 2 2 2 5 11" xfId="61302"/>
    <cellStyle name="Normal 2 3 2 2 2 5 2" xfId="5198"/>
    <cellStyle name="Normal 2 3 2 2 2 5 2 2" xfId="17845"/>
    <cellStyle name="Normal 2 3 2 2 2 5 2 2 2" xfId="53061"/>
    <cellStyle name="Normal 2 3 2 2 2 5 2 3" xfId="40464"/>
    <cellStyle name="Normal 2 3 2 2 2 5 2 4" xfId="30450"/>
    <cellStyle name="Normal 2 3 2 2 2 5 3" xfId="6668"/>
    <cellStyle name="Normal 2 3 2 2 2 5 3 2" xfId="19299"/>
    <cellStyle name="Normal 2 3 2 2 2 5 3 2 2" xfId="54515"/>
    <cellStyle name="Normal 2 3 2 2 2 5 3 3" xfId="41918"/>
    <cellStyle name="Normal 2 3 2 2 2 5 3 4" xfId="31904"/>
    <cellStyle name="Normal 2 3 2 2 2 5 4" xfId="8127"/>
    <cellStyle name="Normal 2 3 2 2 2 5 4 2" xfId="20753"/>
    <cellStyle name="Normal 2 3 2 2 2 5 4 2 2" xfId="55969"/>
    <cellStyle name="Normal 2 3 2 2 2 5 4 3" xfId="43372"/>
    <cellStyle name="Normal 2 3 2 2 2 5 4 4" xfId="33358"/>
    <cellStyle name="Normal 2 3 2 2 2 5 5" xfId="9908"/>
    <cellStyle name="Normal 2 3 2 2 2 5 5 2" xfId="22529"/>
    <cellStyle name="Normal 2 3 2 2 2 5 5 2 2" xfId="57745"/>
    <cellStyle name="Normal 2 3 2 2 2 5 5 3" xfId="45148"/>
    <cellStyle name="Normal 2 3 2 2 2 5 5 4" xfId="35134"/>
    <cellStyle name="Normal 2 3 2 2 2 5 6" xfId="11702"/>
    <cellStyle name="Normal 2 3 2 2 2 5 6 2" xfId="24305"/>
    <cellStyle name="Normal 2 3 2 2 2 5 6 2 2" xfId="59521"/>
    <cellStyle name="Normal 2 3 2 2 2 5 6 3" xfId="46924"/>
    <cellStyle name="Normal 2 3 2 2 2 5 6 4" xfId="36910"/>
    <cellStyle name="Normal 2 3 2 2 2 5 7" xfId="16069"/>
    <cellStyle name="Normal 2 3 2 2 2 5 7 2" xfId="51285"/>
    <cellStyle name="Normal 2 3 2 2 2 5 7 3" xfId="28674"/>
    <cellStyle name="Normal 2 3 2 2 2 5 8" xfId="14291"/>
    <cellStyle name="Normal 2 3 2 2 2 5 8 2" xfId="49509"/>
    <cellStyle name="Normal 2 3 2 2 2 5 9" xfId="38688"/>
    <cellStyle name="Normal 2 3 2 2 2 6" xfId="2562"/>
    <cellStyle name="Normal 2 3 2 2 2 6 10" xfId="26089"/>
    <cellStyle name="Normal 2 3 2 2 2 6 11" xfId="60493"/>
    <cellStyle name="Normal 2 3 2 2 2 6 2" xfId="4389"/>
    <cellStyle name="Normal 2 3 2 2 2 6 2 2" xfId="17036"/>
    <cellStyle name="Normal 2 3 2 2 2 6 2 2 2" xfId="52252"/>
    <cellStyle name="Normal 2 3 2 2 2 6 2 3" xfId="39655"/>
    <cellStyle name="Normal 2 3 2 2 2 6 2 4" xfId="29641"/>
    <cellStyle name="Normal 2 3 2 2 2 6 3" xfId="5859"/>
    <cellStyle name="Normal 2 3 2 2 2 6 3 2" xfId="18490"/>
    <cellStyle name="Normal 2 3 2 2 2 6 3 2 2" xfId="53706"/>
    <cellStyle name="Normal 2 3 2 2 2 6 3 3" xfId="41109"/>
    <cellStyle name="Normal 2 3 2 2 2 6 3 4" xfId="31095"/>
    <cellStyle name="Normal 2 3 2 2 2 6 4" xfId="7318"/>
    <cellStyle name="Normal 2 3 2 2 2 6 4 2" xfId="19944"/>
    <cellStyle name="Normal 2 3 2 2 2 6 4 2 2" xfId="55160"/>
    <cellStyle name="Normal 2 3 2 2 2 6 4 3" xfId="42563"/>
    <cellStyle name="Normal 2 3 2 2 2 6 4 4" xfId="32549"/>
    <cellStyle name="Normal 2 3 2 2 2 6 5" xfId="9099"/>
    <cellStyle name="Normal 2 3 2 2 2 6 5 2" xfId="21720"/>
    <cellStyle name="Normal 2 3 2 2 2 6 5 2 2" xfId="56936"/>
    <cellStyle name="Normal 2 3 2 2 2 6 5 3" xfId="44339"/>
    <cellStyle name="Normal 2 3 2 2 2 6 5 4" xfId="34325"/>
    <cellStyle name="Normal 2 3 2 2 2 6 6" xfId="10893"/>
    <cellStyle name="Normal 2 3 2 2 2 6 6 2" xfId="23496"/>
    <cellStyle name="Normal 2 3 2 2 2 6 6 2 2" xfId="58712"/>
    <cellStyle name="Normal 2 3 2 2 2 6 6 3" xfId="46115"/>
    <cellStyle name="Normal 2 3 2 2 2 6 6 4" xfId="36101"/>
    <cellStyle name="Normal 2 3 2 2 2 6 7" xfId="15260"/>
    <cellStyle name="Normal 2 3 2 2 2 6 7 2" xfId="50476"/>
    <cellStyle name="Normal 2 3 2 2 2 6 7 3" xfId="27865"/>
    <cellStyle name="Normal 2 3 2 2 2 6 8" xfId="13482"/>
    <cellStyle name="Normal 2 3 2 2 2 6 8 2" xfId="48700"/>
    <cellStyle name="Normal 2 3 2 2 2 6 9" xfId="37879"/>
    <cellStyle name="Normal 2 3 2 2 2 7" xfId="3726"/>
    <cellStyle name="Normal 2 3 2 2 2 7 2" xfId="8450"/>
    <cellStyle name="Normal 2 3 2 2 2 7 2 2" xfId="21076"/>
    <cellStyle name="Normal 2 3 2 2 2 7 2 2 2" xfId="56292"/>
    <cellStyle name="Normal 2 3 2 2 2 7 2 3" xfId="43695"/>
    <cellStyle name="Normal 2 3 2 2 2 7 2 4" xfId="33681"/>
    <cellStyle name="Normal 2 3 2 2 2 7 3" xfId="10231"/>
    <cellStyle name="Normal 2 3 2 2 2 7 3 2" xfId="22852"/>
    <cellStyle name="Normal 2 3 2 2 2 7 3 2 2" xfId="58068"/>
    <cellStyle name="Normal 2 3 2 2 2 7 3 3" xfId="45471"/>
    <cellStyle name="Normal 2 3 2 2 2 7 3 4" xfId="35457"/>
    <cellStyle name="Normal 2 3 2 2 2 7 4" xfId="12027"/>
    <cellStyle name="Normal 2 3 2 2 2 7 4 2" xfId="24628"/>
    <cellStyle name="Normal 2 3 2 2 2 7 4 2 2" xfId="59844"/>
    <cellStyle name="Normal 2 3 2 2 2 7 4 3" xfId="47247"/>
    <cellStyle name="Normal 2 3 2 2 2 7 4 4" xfId="37233"/>
    <cellStyle name="Normal 2 3 2 2 2 7 5" xfId="16392"/>
    <cellStyle name="Normal 2 3 2 2 2 7 5 2" xfId="51608"/>
    <cellStyle name="Normal 2 3 2 2 2 7 5 3" xfId="28997"/>
    <cellStyle name="Normal 2 3 2 2 2 7 6" xfId="14614"/>
    <cellStyle name="Normal 2 3 2 2 2 7 6 2" xfId="49832"/>
    <cellStyle name="Normal 2 3 2 2 2 7 7" xfId="39011"/>
    <cellStyle name="Normal 2 3 2 2 2 7 8" xfId="27221"/>
    <cellStyle name="Normal 2 3 2 2 2 8" xfId="4064"/>
    <cellStyle name="Normal 2 3 2 2 2 8 2" xfId="16714"/>
    <cellStyle name="Normal 2 3 2 2 2 8 2 2" xfId="51930"/>
    <cellStyle name="Normal 2 3 2 2 2 8 2 3" xfId="29319"/>
    <cellStyle name="Normal 2 3 2 2 2 8 3" xfId="13160"/>
    <cellStyle name="Normal 2 3 2 2 2 8 3 2" xfId="48378"/>
    <cellStyle name="Normal 2 3 2 2 2 8 4" xfId="39333"/>
    <cellStyle name="Normal 2 3 2 2 2 8 5" xfId="25767"/>
    <cellStyle name="Normal 2 3 2 2 2 9" xfId="5537"/>
    <cellStyle name="Normal 2 3 2 2 2 9 2" xfId="18168"/>
    <cellStyle name="Normal 2 3 2 2 2 9 2 2" xfId="53384"/>
    <cellStyle name="Normal 2 3 2 2 2 9 3" xfId="40787"/>
    <cellStyle name="Normal 2 3 2 2 2 9 4" xfId="30773"/>
    <cellStyle name="Normal 2 3 2 2 3" xfId="2305"/>
    <cellStyle name="Normal 2 3 2 2 3 10" xfId="10585"/>
    <cellStyle name="Normal 2 3 2 2 3 10 2" xfId="23196"/>
    <cellStyle name="Normal 2 3 2 2 3 10 2 2" xfId="58412"/>
    <cellStyle name="Normal 2 3 2 2 3 10 3" xfId="45815"/>
    <cellStyle name="Normal 2 3 2 2 3 10 4" xfId="35801"/>
    <cellStyle name="Normal 2 3 2 2 3 11" xfId="15018"/>
    <cellStyle name="Normal 2 3 2 2 3 11 2" xfId="50234"/>
    <cellStyle name="Normal 2 3 2 2 3 11 3" xfId="27623"/>
    <cellStyle name="Normal 2 3 2 2 3 12" xfId="12431"/>
    <cellStyle name="Normal 2 3 2 2 3 12 2" xfId="47649"/>
    <cellStyle name="Normal 2 3 2 2 3 13" xfId="37637"/>
    <cellStyle name="Normal 2 3 2 2 3 14" xfId="25038"/>
    <cellStyle name="Normal 2 3 2 2 3 15" xfId="60251"/>
    <cellStyle name="Normal 2 3 2 2 3 2" xfId="3153"/>
    <cellStyle name="Normal 2 3 2 2 3 2 10" xfId="25522"/>
    <cellStyle name="Normal 2 3 2 2 3 2 11" xfId="61057"/>
    <cellStyle name="Normal 2 3 2 2 3 2 2" xfId="4953"/>
    <cellStyle name="Normal 2 3 2 2 3 2 2 2" xfId="17600"/>
    <cellStyle name="Normal 2 3 2 2 3 2 2 2 2" xfId="52816"/>
    <cellStyle name="Normal 2 3 2 2 3 2 2 2 3" xfId="30205"/>
    <cellStyle name="Normal 2 3 2 2 3 2 2 3" xfId="14046"/>
    <cellStyle name="Normal 2 3 2 2 3 2 2 3 2" xfId="49264"/>
    <cellStyle name="Normal 2 3 2 2 3 2 2 4" xfId="40219"/>
    <cellStyle name="Normal 2 3 2 2 3 2 2 5" xfId="26653"/>
    <cellStyle name="Normal 2 3 2 2 3 2 3" xfId="6423"/>
    <cellStyle name="Normal 2 3 2 2 3 2 3 2" xfId="19054"/>
    <cellStyle name="Normal 2 3 2 2 3 2 3 2 2" xfId="54270"/>
    <cellStyle name="Normal 2 3 2 2 3 2 3 3" xfId="41673"/>
    <cellStyle name="Normal 2 3 2 2 3 2 3 4" xfId="31659"/>
    <cellStyle name="Normal 2 3 2 2 3 2 4" xfId="7882"/>
    <cellStyle name="Normal 2 3 2 2 3 2 4 2" xfId="20508"/>
    <cellStyle name="Normal 2 3 2 2 3 2 4 2 2" xfId="55724"/>
    <cellStyle name="Normal 2 3 2 2 3 2 4 3" xfId="43127"/>
    <cellStyle name="Normal 2 3 2 2 3 2 4 4" xfId="33113"/>
    <cellStyle name="Normal 2 3 2 2 3 2 5" xfId="9663"/>
    <cellStyle name="Normal 2 3 2 2 3 2 5 2" xfId="22284"/>
    <cellStyle name="Normal 2 3 2 2 3 2 5 2 2" xfId="57500"/>
    <cellStyle name="Normal 2 3 2 2 3 2 5 3" xfId="44903"/>
    <cellStyle name="Normal 2 3 2 2 3 2 5 4" xfId="34889"/>
    <cellStyle name="Normal 2 3 2 2 3 2 6" xfId="11457"/>
    <cellStyle name="Normal 2 3 2 2 3 2 6 2" xfId="24060"/>
    <cellStyle name="Normal 2 3 2 2 3 2 6 2 2" xfId="59276"/>
    <cellStyle name="Normal 2 3 2 2 3 2 6 3" xfId="46679"/>
    <cellStyle name="Normal 2 3 2 2 3 2 6 4" xfId="36665"/>
    <cellStyle name="Normal 2 3 2 2 3 2 7" xfId="15824"/>
    <cellStyle name="Normal 2 3 2 2 3 2 7 2" xfId="51040"/>
    <cellStyle name="Normal 2 3 2 2 3 2 7 3" xfId="28429"/>
    <cellStyle name="Normal 2 3 2 2 3 2 8" xfId="12915"/>
    <cellStyle name="Normal 2 3 2 2 3 2 8 2" xfId="48133"/>
    <cellStyle name="Normal 2 3 2 2 3 2 9" xfId="38443"/>
    <cellStyle name="Normal 2 3 2 2 3 3" xfId="3482"/>
    <cellStyle name="Normal 2 3 2 2 3 3 10" xfId="26978"/>
    <cellStyle name="Normal 2 3 2 2 3 3 11" xfId="61382"/>
    <cellStyle name="Normal 2 3 2 2 3 3 2" xfId="5278"/>
    <cellStyle name="Normal 2 3 2 2 3 3 2 2" xfId="17925"/>
    <cellStyle name="Normal 2 3 2 2 3 3 2 2 2" xfId="53141"/>
    <cellStyle name="Normal 2 3 2 2 3 3 2 3" xfId="40544"/>
    <cellStyle name="Normal 2 3 2 2 3 3 2 4" xfId="30530"/>
    <cellStyle name="Normal 2 3 2 2 3 3 3" xfId="6748"/>
    <cellStyle name="Normal 2 3 2 2 3 3 3 2" xfId="19379"/>
    <cellStyle name="Normal 2 3 2 2 3 3 3 2 2" xfId="54595"/>
    <cellStyle name="Normal 2 3 2 2 3 3 3 3" xfId="41998"/>
    <cellStyle name="Normal 2 3 2 2 3 3 3 4" xfId="31984"/>
    <cellStyle name="Normal 2 3 2 2 3 3 4" xfId="8207"/>
    <cellStyle name="Normal 2 3 2 2 3 3 4 2" xfId="20833"/>
    <cellStyle name="Normal 2 3 2 2 3 3 4 2 2" xfId="56049"/>
    <cellStyle name="Normal 2 3 2 2 3 3 4 3" xfId="43452"/>
    <cellStyle name="Normal 2 3 2 2 3 3 4 4" xfId="33438"/>
    <cellStyle name="Normal 2 3 2 2 3 3 5" xfId="9988"/>
    <cellStyle name="Normal 2 3 2 2 3 3 5 2" xfId="22609"/>
    <cellStyle name="Normal 2 3 2 2 3 3 5 2 2" xfId="57825"/>
    <cellStyle name="Normal 2 3 2 2 3 3 5 3" xfId="45228"/>
    <cellStyle name="Normal 2 3 2 2 3 3 5 4" xfId="35214"/>
    <cellStyle name="Normal 2 3 2 2 3 3 6" xfId="11782"/>
    <cellStyle name="Normal 2 3 2 2 3 3 6 2" xfId="24385"/>
    <cellStyle name="Normal 2 3 2 2 3 3 6 2 2" xfId="59601"/>
    <cellStyle name="Normal 2 3 2 2 3 3 6 3" xfId="47004"/>
    <cellStyle name="Normal 2 3 2 2 3 3 6 4" xfId="36990"/>
    <cellStyle name="Normal 2 3 2 2 3 3 7" xfId="16149"/>
    <cellStyle name="Normal 2 3 2 2 3 3 7 2" xfId="51365"/>
    <cellStyle name="Normal 2 3 2 2 3 3 7 3" xfId="28754"/>
    <cellStyle name="Normal 2 3 2 2 3 3 8" xfId="14371"/>
    <cellStyle name="Normal 2 3 2 2 3 3 8 2" xfId="49589"/>
    <cellStyle name="Normal 2 3 2 2 3 3 9" xfId="38768"/>
    <cellStyle name="Normal 2 3 2 2 3 4" xfId="2643"/>
    <cellStyle name="Normal 2 3 2 2 3 4 10" xfId="26169"/>
    <cellStyle name="Normal 2 3 2 2 3 4 11" xfId="60573"/>
    <cellStyle name="Normal 2 3 2 2 3 4 2" xfId="4469"/>
    <cellStyle name="Normal 2 3 2 2 3 4 2 2" xfId="17116"/>
    <cellStyle name="Normal 2 3 2 2 3 4 2 2 2" xfId="52332"/>
    <cellStyle name="Normal 2 3 2 2 3 4 2 3" xfId="39735"/>
    <cellStyle name="Normal 2 3 2 2 3 4 2 4" xfId="29721"/>
    <cellStyle name="Normal 2 3 2 2 3 4 3" xfId="5939"/>
    <cellStyle name="Normal 2 3 2 2 3 4 3 2" xfId="18570"/>
    <cellStyle name="Normal 2 3 2 2 3 4 3 2 2" xfId="53786"/>
    <cellStyle name="Normal 2 3 2 2 3 4 3 3" xfId="41189"/>
    <cellStyle name="Normal 2 3 2 2 3 4 3 4" xfId="31175"/>
    <cellStyle name="Normal 2 3 2 2 3 4 4" xfId="7398"/>
    <cellStyle name="Normal 2 3 2 2 3 4 4 2" xfId="20024"/>
    <cellStyle name="Normal 2 3 2 2 3 4 4 2 2" xfId="55240"/>
    <cellStyle name="Normal 2 3 2 2 3 4 4 3" xfId="42643"/>
    <cellStyle name="Normal 2 3 2 2 3 4 4 4" xfId="32629"/>
    <cellStyle name="Normal 2 3 2 2 3 4 5" xfId="9179"/>
    <cellStyle name="Normal 2 3 2 2 3 4 5 2" xfId="21800"/>
    <cellStyle name="Normal 2 3 2 2 3 4 5 2 2" xfId="57016"/>
    <cellStyle name="Normal 2 3 2 2 3 4 5 3" xfId="44419"/>
    <cellStyle name="Normal 2 3 2 2 3 4 5 4" xfId="34405"/>
    <cellStyle name="Normal 2 3 2 2 3 4 6" xfId="10973"/>
    <cellStyle name="Normal 2 3 2 2 3 4 6 2" xfId="23576"/>
    <cellStyle name="Normal 2 3 2 2 3 4 6 2 2" xfId="58792"/>
    <cellStyle name="Normal 2 3 2 2 3 4 6 3" xfId="46195"/>
    <cellStyle name="Normal 2 3 2 2 3 4 6 4" xfId="36181"/>
    <cellStyle name="Normal 2 3 2 2 3 4 7" xfId="15340"/>
    <cellStyle name="Normal 2 3 2 2 3 4 7 2" xfId="50556"/>
    <cellStyle name="Normal 2 3 2 2 3 4 7 3" xfId="27945"/>
    <cellStyle name="Normal 2 3 2 2 3 4 8" xfId="13562"/>
    <cellStyle name="Normal 2 3 2 2 3 4 8 2" xfId="48780"/>
    <cellStyle name="Normal 2 3 2 2 3 4 9" xfId="37959"/>
    <cellStyle name="Normal 2 3 2 2 3 5" xfId="3807"/>
    <cellStyle name="Normal 2 3 2 2 3 5 2" xfId="8530"/>
    <cellStyle name="Normal 2 3 2 2 3 5 2 2" xfId="21156"/>
    <cellStyle name="Normal 2 3 2 2 3 5 2 2 2" xfId="56372"/>
    <cellStyle name="Normal 2 3 2 2 3 5 2 3" xfId="43775"/>
    <cellStyle name="Normal 2 3 2 2 3 5 2 4" xfId="33761"/>
    <cellStyle name="Normal 2 3 2 2 3 5 3" xfId="10311"/>
    <cellStyle name="Normal 2 3 2 2 3 5 3 2" xfId="22932"/>
    <cellStyle name="Normal 2 3 2 2 3 5 3 2 2" xfId="58148"/>
    <cellStyle name="Normal 2 3 2 2 3 5 3 3" xfId="45551"/>
    <cellStyle name="Normal 2 3 2 2 3 5 3 4" xfId="35537"/>
    <cellStyle name="Normal 2 3 2 2 3 5 4" xfId="12107"/>
    <cellStyle name="Normal 2 3 2 2 3 5 4 2" xfId="24708"/>
    <cellStyle name="Normal 2 3 2 2 3 5 4 2 2" xfId="59924"/>
    <cellStyle name="Normal 2 3 2 2 3 5 4 3" xfId="47327"/>
    <cellStyle name="Normal 2 3 2 2 3 5 4 4" xfId="37313"/>
    <cellStyle name="Normal 2 3 2 2 3 5 5" xfId="16472"/>
    <cellStyle name="Normal 2 3 2 2 3 5 5 2" xfId="51688"/>
    <cellStyle name="Normal 2 3 2 2 3 5 5 3" xfId="29077"/>
    <cellStyle name="Normal 2 3 2 2 3 5 6" xfId="14694"/>
    <cellStyle name="Normal 2 3 2 2 3 5 6 2" xfId="49912"/>
    <cellStyle name="Normal 2 3 2 2 3 5 7" xfId="39091"/>
    <cellStyle name="Normal 2 3 2 2 3 5 8" xfId="27301"/>
    <cellStyle name="Normal 2 3 2 2 3 6" xfId="4147"/>
    <cellStyle name="Normal 2 3 2 2 3 6 2" xfId="16794"/>
    <cellStyle name="Normal 2 3 2 2 3 6 2 2" xfId="52010"/>
    <cellStyle name="Normal 2 3 2 2 3 6 2 3" xfId="29399"/>
    <cellStyle name="Normal 2 3 2 2 3 6 3" xfId="13240"/>
    <cellStyle name="Normal 2 3 2 2 3 6 3 2" xfId="48458"/>
    <cellStyle name="Normal 2 3 2 2 3 6 4" xfId="39413"/>
    <cellStyle name="Normal 2 3 2 2 3 6 5" xfId="25847"/>
    <cellStyle name="Normal 2 3 2 2 3 7" xfId="5617"/>
    <cellStyle name="Normal 2 3 2 2 3 7 2" xfId="18248"/>
    <cellStyle name="Normal 2 3 2 2 3 7 2 2" xfId="53464"/>
    <cellStyle name="Normal 2 3 2 2 3 7 3" xfId="40867"/>
    <cellStyle name="Normal 2 3 2 2 3 7 4" xfId="30853"/>
    <cellStyle name="Normal 2 3 2 2 3 8" xfId="7076"/>
    <cellStyle name="Normal 2 3 2 2 3 8 2" xfId="19702"/>
    <cellStyle name="Normal 2 3 2 2 3 8 2 2" xfId="54918"/>
    <cellStyle name="Normal 2 3 2 2 3 8 3" xfId="42321"/>
    <cellStyle name="Normal 2 3 2 2 3 8 4" xfId="32307"/>
    <cellStyle name="Normal 2 3 2 2 3 9" xfId="8857"/>
    <cellStyle name="Normal 2 3 2 2 3 9 2" xfId="21478"/>
    <cellStyle name="Normal 2 3 2 2 3 9 2 2" xfId="56694"/>
    <cellStyle name="Normal 2 3 2 2 3 9 3" xfId="44097"/>
    <cellStyle name="Normal 2 3 2 2 3 9 4" xfId="34083"/>
    <cellStyle name="Normal 2 3 2 2 4" xfId="2987"/>
    <cellStyle name="Normal 2 3 2 2 4 10" xfId="25363"/>
    <cellStyle name="Normal 2 3 2 2 4 11" xfId="60898"/>
    <cellStyle name="Normal 2 3 2 2 4 2" xfId="4794"/>
    <cellStyle name="Normal 2 3 2 2 4 2 2" xfId="17441"/>
    <cellStyle name="Normal 2 3 2 2 4 2 2 2" xfId="52657"/>
    <cellStyle name="Normal 2 3 2 2 4 2 2 3" xfId="30046"/>
    <cellStyle name="Normal 2 3 2 2 4 2 3" xfId="13887"/>
    <cellStyle name="Normal 2 3 2 2 4 2 3 2" xfId="49105"/>
    <cellStyle name="Normal 2 3 2 2 4 2 4" xfId="40060"/>
    <cellStyle name="Normal 2 3 2 2 4 2 5" xfId="26494"/>
    <cellStyle name="Normal 2 3 2 2 4 3" xfId="6264"/>
    <cellStyle name="Normal 2 3 2 2 4 3 2" xfId="18895"/>
    <cellStyle name="Normal 2 3 2 2 4 3 2 2" xfId="54111"/>
    <cellStyle name="Normal 2 3 2 2 4 3 3" xfId="41514"/>
    <cellStyle name="Normal 2 3 2 2 4 3 4" xfId="31500"/>
    <cellStyle name="Normal 2 3 2 2 4 4" xfId="7723"/>
    <cellStyle name="Normal 2 3 2 2 4 4 2" xfId="20349"/>
    <cellStyle name="Normal 2 3 2 2 4 4 2 2" xfId="55565"/>
    <cellStyle name="Normal 2 3 2 2 4 4 3" xfId="42968"/>
    <cellStyle name="Normal 2 3 2 2 4 4 4" xfId="32954"/>
    <cellStyle name="Normal 2 3 2 2 4 5" xfId="9504"/>
    <cellStyle name="Normal 2 3 2 2 4 5 2" xfId="22125"/>
    <cellStyle name="Normal 2 3 2 2 4 5 2 2" xfId="57341"/>
    <cellStyle name="Normal 2 3 2 2 4 5 3" xfId="44744"/>
    <cellStyle name="Normal 2 3 2 2 4 5 4" xfId="34730"/>
    <cellStyle name="Normal 2 3 2 2 4 6" xfId="11298"/>
    <cellStyle name="Normal 2 3 2 2 4 6 2" xfId="23901"/>
    <cellStyle name="Normal 2 3 2 2 4 6 2 2" xfId="59117"/>
    <cellStyle name="Normal 2 3 2 2 4 6 3" xfId="46520"/>
    <cellStyle name="Normal 2 3 2 2 4 6 4" xfId="36506"/>
    <cellStyle name="Normal 2 3 2 2 4 7" xfId="15665"/>
    <cellStyle name="Normal 2 3 2 2 4 7 2" xfId="50881"/>
    <cellStyle name="Normal 2 3 2 2 4 7 3" xfId="28270"/>
    <cellStyle name="Normal 2 3 2 2 4 8" xfId="12756"/>
    <cellStyle name="Normal 2 3 2 2 4 8 2" xfId="47974"/>
    <cellStyle name="Normal 2 3 2 2 4 9" xfId="38284"/>
    <cellStyle name="Normal 2 3 2 2 5" xfId="2819"/>
    <cellStyle name="Normal 2 3 2 2 5 10" xfId="25208"/>
    <cellStyle name="Normal 2 3 2 2 5 11" xfId="60743"/>
    <cellStyle name="Normal 2 3 2 2 5 2" xfId="4639"/>
    <cellStyle name="Normal 2 3 2 2 5 2 2" xfId="17286"/>
    <cellStyle name="Normal 2 3 2 2 5 2 2 2" xfId="52502"/>
    <cellStyle name="Normal 2 3 2 2 5 2 2 3" xfId="29891"/>
    <cellStyle name="Normal 2 3 2 2 5 2 3" xfId="13732"/>
    <cellStyle name="Normal 2 3 2 2 5 2 3 2" xfId="48950"/>
    <cellStyle name="Normal 2 3 2 2 5 2 4" xfId="39905"/>
    <cellStyle name="Normal 2 3 2 2 5 2 5" xfId="26339"/>
    <cellStyle name="Normal 2 3 2 2 5 3" xfId="6109"/>
    <cellStyle name="Normal 2 3 2 2 5 3 2" xfId="18740"/>
    <cellStyle name="Normal 2 3 2 2 5 3 2 2" xfId="53956"/>
    <cellStyle name="Normal 2 3 2 2 5 3 3" xfId="41359"/>
    <cellStyle name="Normal 2 3 2 2 5 3 4" xfId="31345"/>
    <cellStyle name="Normal 2 3 2 2 5 4" xfId="7568"/>
    <cellStyle name="Normal 2 3 2 2 5 4 2" xfId="20194"/>
    <cellStyle name="Normal 2 3 2 2 5 4 2 2" xfId="55410"/>
    <cellStyle name="Normal 2 3 2 2 5 4 3" xfId="42813"/>
    <cellStyle name="Normal 2 3 2 2 5 4 4" xfId="32799"/>
    <cellStyle name="Normal 2 3 2 2 5 5" xfId="9349"/>
    <cellStyle name="Normal 2 3 2 2 5 5 2" xfId="21970"/>
    <cellStyle name="Normal 2 3 2 2 5 5 2 2" xfId="57186"/>
    <cellStyle name="Normal 2 3 2 2 5 5 3" xfId="44589"/>
    <cellStyle name="Normal 2 3 2 2 5 5 4" xfId="34575"/>
    <cellStyle name="Normal 2 3 2 2 5 6" xfId="11143"/>
    <cellStyle name="Normal 2 3 2 2 5 6 2" xfId="23746"/>
    <cellStyle name="Normal 2 3 2 2 5 6 2 2" xfId="58962"/>
    <cellStyle name="Normal 2 3 2 2 5 6 3" xfId="46365"/>
    <cellStyle name="Normal 2 3 2 2 5 6 4" xfId="36351"/>
    <cellStyle name="Normal 2 3 2 2 5 7" xfId="15510"/>
    <cellStyle name="Normal 2 3 2 2 5 7 2" xfId="50726"/>
    <cellStyle name="Normal 2 3 2 2 5 7 3" xfId="28115"/>
    <cellStyle name="Normal 2 3 2 2 5 8" xfId="12601"/>
    <cellStyle name="Normal 2 3 2 2 5 8 2" xfId="47819"/>
    <cellStyle name="Normal 2 3 2 2 5 9" xfId="38129"/>
    <cellStyle name="Normal 2 3 2 2 6" xfId="3330"/>
    <cellStyle name="Normal 2 3 2 2 6 10" xfId="26826"/>
    <cellStyle name="Normal 2 3 2 2 6 11" xfId="61230"/>
    <cellStyle name="Normal 2 3 2 2 6 2" xfId="5126"/>
    <cellStyle name="Normal 2 3 2 2 6 2 2" xfId="17773"/>
    <cellStyle name="Normal 2 3 2 2 6 2 2 2" xfId="52989"/>
    <cellStyle name="Normal 2 3 2 2 6 2 3" xfId="40392"/>
    <cellStyle name="Normal 2 3 2 2 6 2 4" xfId="30378"/>
    <cellStyle name="Normal 2 3 2 2 6 3" xfId="6596"/>
    <cellStyle name="Normal 2 3 2 2 6 3 2" xfId="19227"/>
    <cellStyle name="Normal 2 3 2 2 6 3 2 2" xfId="54443"/>
    <cellStyle name="Normal 2 3 2 2 6 3 3" xfId="41846"/>
    <cellStyle name="Normal 2 3 2 2 6 3 4" xfId="31832"/>
    <cellStyle name="Normal 2 3 2 2 6 4" xfId="8055"/>
    <cellStyle name="Normal 2 3 2 2 6 4 2" xfId="20681"/>
    <cellStyle name="Normal 2 3 2 2 6 4 2 2" xfId="55897"/>
    <cellStyle name="Normal 2 3 2 2 6 4 3" xfId="43300"/>
    <cellStyle name="Normal 2 3 2 2 6 4 4" xfId="33286"/>
    <cellStyle name="Normal 2 3 2 2 6 5" xfId="9836"/>
    <cellStyle name="Normal 2 3 2 2 6 5 2" xfId="22457"/>
    <cellStyle name="Normal 2 3 2 2 6 5 2 2" xfId="57673"/>
    <cellStyle name="Normal 2 3 2 2 6 5 3" xfId="45076"/>
    <cellStyle name="Normal 2 3 2 2 6 5 4" xfId="35062"/>
    <cellStyle name="Normal 2 3 2 2 6 6" xfId="11630"/>
    <cellStyle name="Normal 2 3 2 2 6 6 2" xfId="24233"/>
    <cellStyle name="Normal 2 3 2 2 6 6 2 2" xfId="59449"/>
    <cellStyle name="Normal 2 3 2 2 6 6 3" xfId="46852"/>
    <cellStyle name="Normal 2 3 2 2 6 6 4" xfId="36838"/>
    <cellStyle name="Normal 2 3 2 2 6 7" xfId="15997"/>
    <cellStyle name="Normal 2 3 2 2 6 7 2" xfId="51213"/>
    <cellStyle name="Normal 2 3 2 2 6 7 3" xfId="28602"/>
    <cellStyle name="Normal 2 3 2 2 6 8" xfId="14219"/>
    <cellStyle name="Normal 2 3 2 2 6 8 2" xfId="49437"/>
    <cellStyle name="Normal 2 3 2 2 6 9" xfId="38616"/>
    <cellStyle name="Normal 2 3 2 2 7" xfId="2489"/>
    <cellStyle name="Normal 2 3 2 2 7 10" xfId="26017"/>
    <cellStyle name="Normal 2 3 2 2 7 11" xfId="60421"/>
    <cellStyle name="Normal 2 3 2 2 7 2" xfId="4317"/>
    <cellStyle name="Normal 2 3 2 2 7 2 2" xfId="16964"/>
    <cellStyle name="Normal 2 3 2 2 7 2 2 2" xfId="52180"/>
    <cellStyle name="Normal 2 3 2 2 7 2 3" xfId="39583"/>
    <cellStyle name="Normal 2 3 2 2 7 2 4" xfId="29569"/>
    <cellStyle name="Normal 2 3 2 2 7 3" xfId="5787"/>
    <cellStyle name="Normal 2 3 2 2 7 3 2" xfId="18418"/>
    <cellStyle name="Normal 2 3 2 2 7 3 2 2" xfId="53634"/>
    <cellStyle name="Normal 2 3 2 2 7 3 3" xfId="41037"/>
    <cellStyle name="Normal 2 3 2 2 7 3 4" xfId="31023"/>
    <cellStyle name="Normal 2 3 2 2 7 4" xfId="7246"/>
    <cellStyle name="Normal 2 3 2 2 7 4 2" xfId="19872"/>
    <cellStyle name="Normal 2 3 2 2 7 4 2 2" xfId="55088"/>
    <cellStyle name="Normal 2 3 2 2 7 4 3" xfId="42491"/>
    <cellStyle name="Normal 2 3 2 2 7 4 4" xfId="32477"/>
    <cellStyle name="Normal 2 3 2 2 7 5" xfId="9027"/>
    <cellStyle name="Normal 2 3 2 2 7 5 2" xfId="21648"/>
    <cellStyle name="Normal 2 3 2 2 7 5 2 2" xfId="56864"/>
    <cellStyle name="Normal 2 3 2 2 7 5 3" xfId="44267"/>
    <cellStyle name="Normal 2 3 2 2 7 5 4" xfId="34253"/>
    <cellStyle name="Normal 2 3 2 2 7 6" xfId="10821"/>
    <cellStyle name="Normal 2 3 2 2 7 6 2" xfId="23424"/>
    <cellStyle name="Normal 2 3 2 2 7 6 2 2" xfId="58640"/>
    <cellStyle name="Normal 2 3 2 2 7 6 3" xfId="46043"/>
    <cellStyle name="Normal 2 3 2 2 7 6 4" xfId="36029"/>
    <cellStyle name="Normal 2 3 2 2 7 7" xfId="15188"/>
    <cellStyle name="Normal 2 3 2 2 7 7 2" xfId="50404"/>
    <cellStyle name="Normal 2 3 2 2 7 7 3" xfId="27793"/>
    <cellStyle name="Normal 2 3 2 2 7 8" xfId="13410"/>
    <cellStyle name="Normal 2 3 2 2 7 8 2" xfId="48628"/>
    <cellStyle name="Normal 2 3 2 2 7 9" xfId="37807"/>
    <cellStyle name="Normal 2 3 2 2 8" xfId="3654"/>
    <cellStyle name="Normal 2 3 2 2 8 2" xfId="8378"/>
    <cellStyle name="Normal 2 3 2 2 8 2 2" xfId="21004"/>
    <cellStyle name="Normal 2 3 2 2 8 2 2 2" xfId="56220"/>
    <cellStyle name="Normal 2 3 2 2 8 2 3" xfId="43623"/>
    <cellStyle name="Normal 2 3 2 2 8 2 4" xfId="33609"/>
    <cellStyle name="Normal 2 3 2 2 8 3" xfId="10159"/>
    <cellStyle name="Normal 2 3 2 2 8 3 2" xfId="22780"/>
    <cellStyle name="Normal 2 3 2 2 8 3 2 2" xfId="57996"/>
    <cellStyle name="Normal 2 3 2 2 8 3 3" xfId="45399"/>
    <cellStyle name="Normal 2 3 2 2 8 3 4" xfId="35385"/>
    <cellStyle name="Normal 2 3 2 2 8 4" xfId="11955"/>
    <cellStyle name="Normal 2 3 2 2 8 4 2" xfId="24556"/>
    <cellStyle name="Normal 2 3 2 2 8 4 2 2" xfId="59772"/>
    <cellStyle name="Normal 2 3 2 2 8 4 3" xfId="47175"/>
    <cellStyle name="Normal 2 3 2 2 8 4 4" xfId="37161"/>
    <cellStyle name="Normal 2 3 2 2 8 5" xfId="16320"/>
    <cellStyle name="Normal 2 3 2 2 8 5 2" xfId="51536"/>
    <cellStyle name="Normal 2 3 2 2 8 5 3" xfId="28925"/>
    <cellStyle name="Normal 2 3 2 2 8 6" xfId="14542"/>
    <cellStyle name="Normal 2 3 2 2 8 6 2" xfId="49760"/>
    <cellStyle name="Normal 2 3 2 2 8 7" xfId="38939"/>
    <cellStyle name="Normal 2 3 2 2 8 8" xfId="27149"/>
    <cellStyle name="Normal 2 3 2 2 9" xfId="3984"/>
    <cellStyle name="Normal 2 3 2 2 9 2" xfId="16642"/>
    <cellStyle name="Normal 2 3 2 2 9 2 2" xfId="51858"/>
    <cellStyle name="Normal 2 3 2 2 9 2 3" xfId="29247"/>
    <cellStyle name="Normal 2 3 2 2 9 3" xfId="13088"/>
    <cellStyle name="Normal 2 3 2 2 9 3 2" xfId="48306"/>
    <cellStyle name="Normal 2 3 2 2 9 4" xfId="39261"/>
    <cellStyle name="Normal 2 3 2 2 9 5" xfId="25695"/>
    <cellStyle name="Normal 2 3 2 2_District Target Attainment" xfId="1129"/>
    <cellStyle name="Normal 2 3 2 3" xfId="578"/>
    <cellStyle name="Normal 2 3 2 3 2" xfId="1761"/>
    <cellStyle name="Normal 2 3 2 3_District Target Attainment" xfId="1130"/>
    <cellStyle name="Normal 2 3 2 4" xfId="579"/>
    <cellStyle name="Normal 2 3 2 4 2" xfId="1762"/>
    <cellStyle name="Normal 2 3 2 4_District Target Attainment" xfId="1131"/>
    <cellStyle name="Normal 2 3 2 5" xfId="580"/>
    <cellStyle name="Normal 2 3 2 5 2" xfId="1763"/>
    <cellStyle name="Normal 2 3 2 5_District Target Attainment" xfId="1132"/>
    <cellStyle name="Normal 2 3 2 6" xfId="1759"/>
    <cellStyle name="Normal 2 3 2 7" xfId="2247"/>
    <cellStyle name="Normal 2 3 2 8" xfId="2304"/>
    <cellStyle name="Normal 2 3 2 9" xfId="2415"/>
    <cellStyle name="Normal 2 3 2_District Target Attainment" xfId="1128"/>
    <cellStyle name="Normal 2 3 3" xfId="581"/>
    <cellStyle name="Normal 2 3 3 10" xfId="3655"/>
    <cellStyle name="Normal 2 3 3 10 2" xfId="8379"/>
    <cellStyle name="Normal 2 3 3 10 2 2" xfId="21005"/>
    <cellStyle name="Normal 2 3 3 10 2 2 2" xfId="56221"/>
    <cellStyle name="Normal 2 3 3 10 2 3" xfId="43624"/>
    <cellStyle name="Normal 2 3 3 10 2 4" xfId="33610"/>
    <cellStyle name="Normal 2 3 3 10 3" xfId="10160"/>
    <cellStyle name="Normal 2 3 3 10 3 2" xfId="22781"/>
    <cellStyle name="Normal 2 3 3 10 3 2 2" xfId="57997"/>
    <cellStyle name="Normal 2 3 3 10 3 3" xfId="45400"/>
    <cellStyle name="Normal 2 3 3 10 3 4" xfId="35386"/>
    <cellStyle name="Normal 2 3 3 10 4" xfId="11956"/>
    <cellStyle name="Normal 2 3 3 10 4 2" xfId="24557"/>
    <cellStyle name="Normal 2 3 3 10 4 2 2" xfId="59773"/>
    <cellStyle name="Normal 2 3 3 10 4 3" xfId="47176"/>
    <cellStyle name="Normal 2 3 3 10 4 4" xfId="37162"/>
    <cellStyle name="Normal 2 3 3 10 5" xfId="16321"/>
    <cellStyle name="Normal 2 3 3 10 5 2" xfId="51537"/>
    <cellStyle name="Normal 2 3 3 10 5 3" xfId="28926"/>
    <cellStyle name="Normal 2 3 3 10 6" xfId="14543"/>
    <cellStyle name="Normal 2 3 3 10 6 2" xfId="49761"/>
    <cellStyle name="Normal 2 3 3 10 7" xfId="38940"/>
    <cellStyle name="Normal 2 3 3 10 8" xfId="27150"/>
    <cellStyle name="Normal 2 3 3 11" xfId="3987"/>
    <cellStyle name="Normal 2 3 3 11 2" xfId="16643"/>
    <cellStyle name="Normal 2 3 3 11 2 2" xfId="51859"/>
    <cellStyle name="Normal 2 3 3 11 2 3" xfId="29248"/>
    <cellStyle name="Normal 2 3 3 11 3" xfId="13089"/>
    <cellStyle name="Normal 2 3 3 11 3 2" xfId="48307"/>
    <cellStyle name="Normal 2 3 3 11 4" xfId="39262"/>
    <cellStyle name="Normal 2 3 3 11 5" xfId="25696"/>
    <cellStyle name="Normal 2 3 3 12" xfId="5466"/>
    <cellStyle name="Normal 2 3 3 12 2" xfId="18097"/>
    <cellStyle name="Normal 2 3 3 12 2 2" xfId="53313"/>
    <cellStyle name="Normal 2 3 3 12 3" xfId="40716"/>
    <cellStyle name="Normal 2 3 3 12 4" xfId="30702"/>
    <cellStyle name="Normal 2 3 3 13" xfId="6922"/>
    <cellStyle name="Normal 2 3 3 13 2" xfId="19551"/>
    <cellStyle name="Normal 2 3 3 13 2 2" xfId="54767"/>
    <cellStyle name="Normal 2 3 3 13 3" xfId="42170"/>
    <cellStyle name="Normal 2 3 3 13 4" xfId="32156"/>
    <cellStyle name="Normal 2 3 3 14" xfId="8704"/>
    <cellStyle name="Normal 2 3 3 14 2" xfId="21327"/>
    <cellStyle name="Normal 2 3 3 14 2 2" xfId="56543"/>
    <cellStyle name="Normal 2 3 3 14 3" xfId="43946"/>
    <cellStyle name="Normal 2 3 3 14 4" xfId="33932"/>
    <cellStyle name="Normal 2 3 3 15" xfId="10586"/>
    <cellStyle name="Normal 2 3 3 15 2" xfId="23197"/>
    <cellStyle name="Normal 2 3 3 15 2 2" xfId="58413"/>
    <cellStyle name="Normal 2 3 3 15 3" xfId="45816"/>
    <cellStyle name="Normal 2 3 3 15 4" xfId="35802"/>
    <cellStyle name="Normal 2 3 3 16" xfId="14866"/>
    <cellStyle name="Normal 2 3 3 16 2" xfId="50083"/>
    <cellStyle name="Normal 2 3 3 16 3" xfId="27472"/>
    <cellStyle name="Normal 2 3 3 17" xfId="12280"/>
    <cellStyle name="Normal 2 3 3 17 2" xfId="47498"/>
    <cellStyle name="Normal 2 3 3 18" xfId="37485"/>
    <cellStyle name="Normal 2 3 3 19" xfId="24887"/>
    <cellStyle name="Normal 2 3 3 2" xfId="582"/>
    <cellStyle name="Normal 2 3 3 2 10" xfId="5467"/>
    <cellStyle name="Normal 2 3 3 2 10 2" xfId="18098"/>
    <cellStyle name="Normal 2 3 3 2 10 2 2" xfId="53314"/>
    <cellStyle name="Normal 2 3 3 2 10 3" xfId="40717"/>
    <cellStyle name="Normal 2 3 3 2 10 4" xfId="30703"/>
    <cellStyle name="Normal 2 3 3 2 11" xfId="6923"/>
    <cellStyle name="Normal 2 3 3 2 11 2" xfId="19552"/>
    <cellStyle name="Normal 2 3 3 2 11 2 2" xfId="54768"/>
    <cellStyle name="Normal 2 3 3 2 11 3" xfId="42171"/>
    <cellStyle name="Normal 2 3 3 2 11 4" xfId="32157"/>
    <cellStyle name="Normal 2 3 3 2 12" xfId="8705"/>
    <cellStyle name="Normal 2 3 3 2 12 2" xfId="21328"/>
    <cellStyle name="Normal 2 3 3 2 12 2 2" xfId="56544"/>
    <cellStyle name="Normal 2 3 3 2 12 3" xfId="43947"/>
    <cellStyle name="Normal 2 3 3 2 12 4" xfId="33933"/>
    <cellStyle name="Normal 2 3 3 2 13" xfId="10587"/>
    <cellStyle name="Normal 2 3 3 2 13 2" xfId="23198"/>
    <cellStyle name="Normal 2 3 3 2 13 2 2" xfId="58414"/>
    <cellStyle name="Normal 2 3 3 2 13 3" xfId="45817"/>
    <cellStyle name="Normal 2 3 3 2 13 4" xfId="35803"/>
    <cellStyle name="Normal 2 3 3 2 14" xfId="14867"/>
    <cellStyle name="Normal 2 3 3 2 14 2" xfId="50084"/>
    <cellStyle name="Normal 2 3 3 2 14 3" xfId="27473"/>
    <cellStyle name="Normal 2 3 3 2 15" xfId="12281"/>
    <cellStyle name="Normal 2 3 3 2 15 2" xfId="47499"/>
    <cellStyle name="Normal 2 3 3 2 16" xfId="37486"/>
    <cellStyle name="Normal 2 3 3 2 17" xfId="24888"/>
    <cellStyle name="Normal 2 3 3 2 18" xfId="60101"/>
    <cellStyle name="Normal 2 3 3 2 2" xfId="1765"/>
    <cellStyle name="Normal 2 3 3 2 2 10" xfId="6997"/>
    <cellStyle name="Normal 2 3 3 2 2 10 2" xfId="19624"/>
    <cellStyle name="Normal 2 3 3 2 2 10 2 2" xfId="54840"/>
    <cellStyle name="Normal 2 3 3 2 2 10 3" xfId="42243"/>
    <cellStyle name="Normal 2 3 3 2 2 10 4" xfId="32229"/>
    <cellStyle name="Normal 2 3 3 2 2 11" xfId="8778"/>
    <cellStyle name="Normal 2 3 3 2 2 11 2" xfId="21400"/>
    <cellStyle name="Normal 2 3 3 2 2 11 2 2" xfId="56616"/>
    <cellStyle name="Normal 2 3 3 2 2 11 3" xfId="44019"/>
    <cellStyle name="Normal 2 3 3 2 2 11 4" xfId="34005"/>
    <cellStyle name="Normal 2 3 3 2 2 12" xfId="10588"/>
    <cellStyle name="Normal 2 3 3 2 2 12 2" xfId="23199"/>
    <cellStyle name="Normal 2 3 3 2 2 12 2 2" xfId="58415"/>
    <cellStyle name="Normal 2 3 3 2 2 12 3" xfId="45818"/>
    <cellStyle name="Normal 2 3 3 2 2 12 4" xfId="35804"/>
    <cellStyle name="Normal 2 3 3 2 2 13" xfId="14939"/>
    <cellStyle name="Normal 2 3 3 2 2 13 2" xfId="50156"/>
    <cellStyle name="Normal 2 3 3 2 2 13 3" xfId="27545"/>
    <cellStyle name="Normal 2 3 3 2 2 14" xfId="12353"/>
    <cellStyle name="Normal 2 3 3 2 2 14 2" xfId="47571"/>
    <cellStyle name="Normal 2 3 3 2 2 15" xfId="37558"/>
    <cellStyle name="Normal 2 3 3 2 2 16" xfId="24960"/>
    <cellStyle name="Normal 2 3 3 2 2 17" xfId="60173"/>
    <cellStyle name="Normal 2 3 3 2 2 2" xfId="2383"/>
    <cellStyle name="Normal 2 3 3 2 2 2 10" xfId="10589"/>
    <cellStyle name="Normal 2 3 3 2 2 2 10 2" xfId="23200"/>
    <cellStyle name="Normal 2 3 3 2 2 2 10 2 2" xfId="58416"/>
    <cellStyle name="Normal 2 3 3 2 2 2 10 3" xfId="45819"/>
    <cellStyle name="Normal 2 3 3 2 2 2 10 4" xfId="35805"/>
    <cellStyle name="Normal 2 3 3 2 2 2 11" xfId="15094"/>
    <cellStyle name="Normal 2 3 3 2 2 2 11 2" xfId="50310"/>
    <cellStyle name="Normal 2 3 3 2 2 2 11 3" xfId="27699"/>
    <cellStyle name="Normal 2 3 3 2 2 2 12" xfId="12507"/>
    <cellStyle name="Normal 2 3 3 2 2 2 12 2" xfId="47725"/>
    <cellStyle name="Normal 2 3 3 2 2 2 13" xfId="37713"/>
    <cellStyle name="Normal 2 3 3 2 2 2 14" xfId="25114"/>
    <cellStyle name="Normal 2 3 3 2 2 2 15" xfId="60327"/>
    <cellStyle name="Normal 2 3 3 2 2 2 2" xfId="3229"/>
    <cellStyle name="Normal 2 3 3 2 2 2 2 10" xfId="25598"/>
    <cellStyle name="Normal 2 3 3 2 2 2 2 11" xfId="61133"/>
    <cellStyle name="Normal 2 3 3 2 2 2 2 2" xfId="5029"/>
    <cellStyle name="Normal 2 3 3 2 2 2 2 2 2" xfId="17676"/>
    <cellStyle name="Normal 2 3 3 2 2 2 2 2 2 2" xfId="52892"/>
    <cellStyle name="Normal 2 3 3 2 2 2 2 2 2 3" xfId="30281"/>
    <cellStyle name="Normal 2 3 3 2 2 2 2 2 3" xfId="14122"/>
    <cellStyle name="Normal 2 3 3 2 2 2 2 2 3 2" xfId="49340"/>
    <cellStyle name="Normal 2 3 3 2 2 2 2 2 4" xfId="40295"/>
    <cellStyle name="Normal 2 3 3 2 2 2 2 2 5" xfId="26729"/>
    <cellStyle name="Normal 2 3 3 2 2 2 2 3" xfId="6499"/>
    <cellStyle name="Normal 2 3 3 2 2 2 2 3 2" xfId="19130"/>
    <cellStyle name="Normal 2 3 3 2 2 2 2 3 2 2" xfId="54346"/>
    <cellStyle name="Normal 2 3 3 2 2 2 2 3 3" xfId="41749"/>
    <cellStyle name="Normal 2 3 3 2 2 2 2 3 4" xfId="31735"/>
    <cellStyle name="Normal 2 3 3 2 2 2 2 4" xfId="7958"/>
    <cellStyle name="Normal 2 3 3 2 2 2 2 4 2" xfId="20584"/>
    <cellStyle name="Normal 2 3 3 2 2 2 2 4 2 2" xfId="55800"/>
    <cellStyle name="Normal 2 3 3 2 2 2 2 4 3" xfId="43203"/>
    <cellStyle name="Normal 2 3 3 2 2 2 2 4 4" xfId="33189"/>
    <cellStyle name="Normal 2 3 3 2 2 2 2 5" xfId="9739"/>
    <cellStyle name="Normal 2 3 3 2 2 2 2 5 2" xfId="22360"/>
    <cellStyle name="Normal 2 3 3 2 2 2 2 5 2 2" xfId="57576"/>
    <cellStyle name="Normal 2 3 3 2 2 2 2 5 3" xfId="44979"/>
    <cellStyle name="Normal 2 3 3 2 2 2 2 5 4" xfId="34965"/>
    <cellStyle name="Normal 2 3 3 2 2 2 2 6" xfId="11533"/>
    <cellStyle name="Normal 2 3 3 2 2 2 2 6 2" xfId="24136"/>
    <cellStyle name="Normal 2 3 3 2 2 2 2 6 2 2" xfId="59352"/>
    <cellStyle name="Normal 2 3 3 2 2 2 2 6 3" xfId="46755"/>
    <cellStyle name="Normal 2 3 3 2 2 2 2 6 4" xfId="36741"/>
    <cellStyle name="Normal 2 3 3 2 2 2 2 7" xfId="15900"/>
    <cellStyle name="Normal 2 3 3 2 2 2 2 7 2" xfId="51116"/>
    <cellStyle name="Normal 2 3 3 2 2 2 2 7 3" xfId="28505"/>
    <cellStyle name="Normal 2 3 3 2 2 2 2 8" xfId="12991"/>
    <cellStyle name="Normal 2 3 3 2 2 2 2 8 2" xfId="48209"/>
    <cellStyle name="Normal 2 3 3 2 2 2 2 9" xfId="38519"/>
    <cellStyle name="Normal 2 3 3 2 2 2 3" xfId="3558"/>
    <cellStyle name="Normal 2 3 3 2 2 2 3 10" xfId="27054"/>
    <cellStyle name="Normal 2 3 3 2 2 2 3 11" xfId="61458"/>
    <cellStyle name="Normal 2 3 3 2 2 2 3 2" xfId="5354"/>
    <cellStyle name="Normal 2 3 3 2 2 2 3 2 2" xfId="18001"/>
    <cellStyle name="Normal 2 3 3 2 2 2 3 2 2 2" xfId="53217"/>
    <cellStyle name="Normal 2 3 3 2 2 2 3 2 3" xfId="40620"/>
    <cellStyle name="Normal 2 3 3 2 2 2 3 2 4" xfId="30606"/>
    <cellStyle name="Normal 2 3 3 2 2 2 3 3" xfId="6824"/>
    <cellStyle name="Normal 2 3 3 2 2 2 3 3 2" xfId="19455"/>
    <cellStyle name="Normal 2 3 3 2 2 2 3 3 2 2" xfId="54671"/>
    <cellStyle name="Normal 2 3 3 2 2 2 3 3 3" xfId="42074"/>
    <cellStyle name="Normal 2 3 3 2 2 2 3 3 4" xfId="32060"/>
    <cellStyle name="Normal 2 3 3 2 2 2 3 4" xfId="8283"/>
    <cellStyle name="Normal 2 3 3 2 2 2 3 4 2" xfId="20909"/>
    <cellStyle name="Normal 2 3 3 2 2 2 3 4 2 2" xfId="56125"/>
    <cellStyle name="Normal 2 3 3 2 2 2 3 4 3" xfId="43528"/>
    <cellStyle name="Normal 2 3 3 2 2 2 3 4 4" xfId="33514"/>
    <cellStyle name="Normal 2 3 3 2 2 2 3 5" xfId="10064"/>
    <cellStyle name="Normal 2 3 3 2 2 2 3 5 2" xfId="22685"/>
    <cellStyle name="Normal 2 3 3 2 2 2 3 5 2 2" xfId="57901"/>
    <cellStyle name="Normal 2 3 3 2 2 2 3 5 3" xfId="45304"/>
    <cellStyle name="Normal 2 3 3 2 2 2 3 5 4" xfId="35290"/>
    <cellStyle name="Normal 2 3 3 2 2 2 3 6" xfId="11858"/>
    <cellStyle name="Normal 2 3 3 2 2 2 3 6 2" xfId="24461"/>
    <cellStyle name="Normal 2 3 3 2 2 2 3 6 2 2" xfId="59677"/>
    <cellStyle name="Normal 2 3 3 2 2 2 3 6 3" xfId="47080"/>
    <cellStyle name="Normal 2 3 3 2 2 2 3 6 4" xfId="37066"/>
    <cellStyle name="Normal 2 3 3 2 2 2 3 7" xfId="16225"/>
    <cellStyle name="Normal 2 3 3 2 2 2 3 7 2" xfId="51441"/>
    <cellStyle name="Normal 2 3 3 2 2 2 3 7 3" xfId="28830"/>
    <cellStyle name="Normal 2 3 3 2 2 2 3 8" xfId="14447"/>
    <cellStyle name="Normal 2 3 3 2 2 2 3 8 2" xfId="49665"/>
    <cellStyle name="Normal 2 3 3 2 2 2 3 9" xfId="38844"/>
    <cellStyle name="Normal 2 3 3 2 2 2 4" xfId="2719"/>
    <cellStyle name="Normal 2 3 3 2 2 2 4 10" xfId="26245"/>
    <cellStyle name="Normal 2 3 3 2 2 2 4 11" xfId="60649"/>
    <cellStyle name="Normal 2 3 3 2 2 2 4 2" xfId="4545"/>
    <cellStyle name="Normal 2 3 3 2 2 2 4 2 2" xfId="17192"/>
    <cellStyle name="Normal 2 3 3 2 2 2 4 2 2 2" xfId="52408"/>
    <cellStyle name="Normal 2 3 3 2 2 2 4 2 3" xfId="39811"/>
    <cellStyle name="Normal 2 3 3 2 2 2 4 2 4" xfId="29797"/>
    <cellStyle name="Normal 2 3 3 2 2 2 4 3" xfId="6015"/>
    <cellStyle name="Normal 2 3 3 2 2 2 4 3 2" xfId="18646"/>
    <cellStyle name="Normal 2 3 3 2 2 2 4 3 2 2" xfId="53862"/>
    <cellStyle name="Normal 2 3 3 2 2 2 4 3 3" xfId="41265"/>
    <cellStyle name="Normal 2 3 3 2 2 2 4 3 4" xfId="31251"/>
    <cellStyle name="Normal 2 3 3 2 2 2 4 4" xfId="7474"/>
    <cellStyle name="Normal 2 3 3 2 2 2 4 4 2" xfId="20100"/>
    <cellStyle name="Normal 2 3 3 2 2 2 4 4 2 2" xfId="55316"/>
    <cellStyle name="Normal 2 3 3 2 2 2 4 4 3" xfId="42719"/>
    <cellStyle name="Normal 2 3 3 2 2 2 4 4 4" xfId="32705"/>
    <cellStyle name="Normal 2 3 3 2 2 2 4 5" xfId="9255"/>
    <cellStyle name="Normal 2 3 3 2 2 2 4 5 2" xfId="21876"/>
    <cellStyle name="Normal 2 3 3 2 2 2 4 5 2 2" xfId="57092"/>
    <cellStyle name="Normal 2 3 3 2 2 2 4 5 3" xfId="44495"/>
    <cellStyle name="Normal 2 3 3 2 2 2 4 5 4" xfId="34481"/>
    <cellStyle name="Normal 2 3 3 2 2 2 4 6" xfId="11049"/>
    <cellStyle name="Normal 2 3 3 2 2 2 4 6 2" xfId="23652"/>
    <cellStyle name="Normal 2 3 3 2 2 2 4 6 2 2" xfId="58868"/>
    <cellStyle name="Normal 2 3 3 2 2 2 4 6 3" xfId="46271"/>
    <cellStyle name="Normal 2 3 3 2 2 2 4 6 4" xfId="36257"/>
    <cellStyle name="Normal 2 3 3 2 2 2 4 7" xfId="15416"/>
    <cellStyle name="Normal 2 3 3 2 2 2 4 7 2" xfId="50632"/>
    <cellStyle name="Normal 2 3 3 2 2 2 4 7 3" xfId="28021"/>
    <cellStyle name="Normal 2 3 3 2 2 2 4 8" xfId="13638"/>
    <cellStyle name="Normal 2 3 3 2 2 2 4 8 2" xfId="48856"/>
    <cellStyle name="Normal 2 3 3 2 2 2 4 9" xfId="38035"/>
    <cellStyle name="Normal 2 3 3 2 2 2 5" xfId="3883"/>
    <cellStyle name="Normal 2 3 3 2 2 2 5 2" xfId="8606"/>
    <cellStyle name="Normal 2 3 3 2 2 2 5 2 2" xfId="21232"/>
    <cellStyle name="Normal 2 3 3 2 2 2 5 2 2 2" xfId="56448"/>
    <cellStyle name="Normal 2 3 3 2 2 2 5 2 3" xfId="43851"/>
    <cellStyle name="Normal 2 3 3 2 2 2 5 2 4" xfId="33837"/>
    <cellStyle name="Normal 2 3 3 2 2 2 5 3" xfId="10387"/>
    <cellStyle name="Normal 2 3 3 2 2 2 5 3 2" xfId="23008"/>
    <cellStyle name="Normal 2 3 3 2 2 2 5 3 2 2" xfId="58224"/>
    <cellStyle name="Normal 2 3 3 2 2 2 5 3 3" xfId="45627"/>
    <cellStyle name="Normal 2 3 3 2 2 2 5 3 4" xfId="35613"/>
    <cellStyle name="Normal 2 3 3 2 2 2 5 4" xfId="12183"/>
    <cellStyle name="Normal 2 3 3 2 2 2 5 4 2" xfId="24784"/>
    <cellStyle name="Normal 2 3 3 2 2 2 5 4 2 2" xfId="60000"/>
    <cellStyle name="Normal 2 3 3 2 2 2 5 4 3" xfId="47403"/>
    <cellStyle name="Normal 2 3 3 2 2 2 5 4 4" xfId="37389"/>
    <cellStyle name="Normal 2 3 3 2 2 2 5 5" xfId="16548"/>
    <cellStyle name="Normal 2 3 3 2 2 2 5 5 2" xfId="51764"/>
    <cellStyle name="Normal 2 3 3 2 2 2 5 5 3" xfId="29153"/>
    <cellStyle name="Normal 2 3 3 2 2 2 5 6" xfId="14770"/>
    <cellStyle name="Normal 2 3 3 2 2 2 5 6 2" xfId="49988"/>
    <cellStyle name="Normal 2 3 3 2 2 2 5 7" xfId="39167"/>
    <cellStyle name="Normal 2 3 3 2 2 2 5 8" xfId="27377"/>
    <cellStyle name="Normal 2 3 3 2 2 2 6" xfId="4223"/>
    <cellStyle name="Normal 2 3 3 2 2 2 6 2" xfId="16870"/>
    <cellStyle name="Normal 2 3 3 2 2 2 6 2 2" xfId="52086"/>
    <cellStyle name="Normal 2 3 3 2 2 2 6 2 3" xfId="29475"/>
    <cellStyle name="Normal 2 3 3 2 2 2 6 3" xfId="13316"/>
    <cellStyle name="Normal 2 3 3 2 2 2 6 3 2" xfId="48534"/>
    <cellStyle name="Normal 2 3 3 2 2 2 6 4" xfId="39489"/>
    <cellStyle name="Normal 2 3 3 2 2 2 6 5" xfId="25923"/>
    <cellStyle name="Normal 2 3 3 2 2 2 7" xfId="5693"/>
    <cellStyle name="Normal 2 3 3 2 2 2 7 2" xfId="18324"/>
    <cellStyle name="Normal 2 3 3 2 2 2 7 2 2" xfId="53540"/>
    <cellStyle name="Normal 2 3 3 2 2 2 7 3" xfId="40943"/>
    <cellStyle name="Normal 2 3 3 2 2 2 7 4" xfId="30929"/>
    <cellStyle name="Normal 2 3 3 2 2 2 8" xfId="7152"/>
    <cellStyle name="Normal 2 3 3 2 2 2 8 2" xfId="19778"/>
    <cellStyle name="Normal 2 3 3 2 2 2 8 2 2" xfId="54994"/>
    <cellStyle name="Normal 2 3 3 2 2 2 8 3" xfId="42397"/>
    <cellStyle name="Normal 2 3 3 2 2 2 8 4" xfId="32383"/>
    <cellStyle name="Normal 2 3 3 2 2 2 9" xfId="8933"/>
    <cellStyle name="Normal 2 3 3 2 2 2 9 2" xfId="21554"/>
    <cellStyle name="Normal 2 3 3 2 2 2 9 2 2" xfId="56770"/>
    <cellStyle name="Normal 2 3 3 2 2 2 9 3" xfId="44173"/>
    <cellStyle name="Normal 2 3 3 2 2 2 9 4" xfId="34159"/>
    <cellStyle name="Normal 2 3 3 2 2 3" xfId="3069"/>
    <cellStyle name="Normal 2 3 3 2 2 3 10" xfId="25441"/>
    <cellStyle name="Normal 2 3 3 2 2 3 11" xfId="60976"/>
    <cellStyle name="Normal 2 3 3 2 2 3 2" xfId="4872"/>
    <cellStyle name="Normal 2 3 3 2 2 3 2 2" xfId="17519"/>
    <cellStyle name="Normal 2 3 3 2 2 3 2 2 2" xfId="52735"/>
    <cellStyle name="Normal 2 3 3 2 2 3 2 2 3" xfId="30124"/>
    <cellStyle name="Normal 2 3 3 2 2 3 2 3" xfId="13965"/>
    <cellStyle name="Normal 2 3 3 2 2 3 2 3 2" xfId="49183"/>
    <cellStyle name="Normal 2 3 3 2 2 3 2 4" xfId="40138"/>
    <cellStyle name="Normal 2 3 3 2 2 3 2 5" xfId="26572"/>
    <cellStyle name="Normal 2 3 3 2 2 3 3" xfId="6342"/>
    <cellStyle name="Normal 2 3 3 2 2 3 3 2" xfId="18973"/>
    <cellStyle name="Normal 2 3 3 2 2 3 3 2 2" xfId="54189"/>
    <cellStyle name="Normal 2 3 3 2 2 3 3 3" xfId="41592"/>
    <cellStyle name="Normal 2 3 3 2 2 3 3 4" xfId="31578"/>
    <cellStyle name="Normal 2 3 3 2 2 3 4" xfId="7801"/>
    <cellStyle name="Normal 2 3 3 2 2 3 4 2" xfId="20427"/>
    <cellStyle name="Normal 2 3 3 2 2 3 4 2 2" xfId="55643"/>
    <cellStyle name="Normal 2 3 3 2 2 3 4 3" xfId="43046"/>
    <cellStyle name="Normal 2 3 3 2 2 3 4 4" xfId="33032"/>
    <cellStyle name="Normal 2 3 3 2 2 3 5" xfId="9582"/>
    <cellStyle name="Normal 2 3 3 2 2 3 5 2" xfId="22203"/>
    <cellStyle name="Normal 2 3 3 2 2 3 5 2 2" xfId="57419"/>
    <cellStyle name="Normal 2 3 3 2 2 3 5 3" xfId="44822"/>
    <cellStyle name="Normal 2 3 3 2 2 3 5 4" xfId="34808"/>
    <cellStyle name="Normal 2 3 3 2 2 3 6" xfId="11376"/>
    <cellStyle name="Normal 2 3 3 2 2 3 6 2" xfId="23979"/>
    <cellStyle name="Normal 2 3 3 2 2 3 6 2 2" xfId="59195"/>
    <cellStyle name="Normal 2 3 3 2 2 3 6 3" xfId="46598"/>
    <cellStyle name="Normal 2 3 3 2 2 3 6 4" xfId="36584"/>
    <cellStyle name="Normal 2 3 3 2 2 3 7" xfId="15743"/>
    <cellStyle name="Normal 2 3 3 2 2 3 7 2" xfId="50959"/>
    <cellStyle name="Normal 2 3 3 2 2 3 7 3" xfId="28348"/>
    <cellStyle name="Normal 2 3 3 2 2 3 8" xfId="12834"/>
    <cellStyle name="Normal 2 3 3 2 2 3 8 2" xfId="48052"/>
    <cellStyle name="Normal 2 3 3 2 2 3 9" xfId="38362"/>
    <cellStyle name="Normal 2 3 3 2 2 4" xfId="2895"/>
    <cellStyle name="Normal 2 3 3 2 2 4 10" xfId="25282"/>
    <cellStyle name="Normal 2 3 3 2 2 4 11" xfId="60817"/>
    <cellStyle name="Normal 2 3 3 2 2 4 2" xfId="4713"/>
    <cellStyle name="Normal 2 3 3 2 2 4 2 2" xfId="17360"/>
    <cellStyle name="Normal 2 3 3 2 2 4 2 2 2" xfId="52576"/>
    <cellStyle name="Normal 2 3 3 2 2 4 2 2 3" xfId="29965"/>
    <cellStyle name="Normal 2 3 3 2 2 4 2 3" xfId="13806"/>
    <cellStyle name="Normal 2 3 3 2 2 4 2 3 2" xfId="49024"/>
    <cellStyle name="Normal 2 3 3 2 2 4 2 4" xfId="39979"/>
    <cellStyle name="Normal 2 3 3 2 2 4 2 5" xfId="26413"/>
    <cellStyle name="Normal 2 3 3 2 2 4 3" xfId="6183"/>
    <cellStyle name="Normal 2 3 3 2 2 4 3 2" xfId="18814"/>
    <cellStyle name="Normal 2 3 3 2 2 4 3 2 2" xfId="54030"/>
    <cellStyle name="Normal 2 3 3 2 2 4 3 3" xfId="41433"/>
    <cellStyle name="Normal 2 3 3 2 2 4 3 4" xfId="31419"/>
    <cellStyle name="Normal 2 3 3 2 2 4 4" xfId="7642"/>
    <cellStyle name="Normal 2 3 3 2 2 4 4 2" xfId="20268"/>
    <cellStyle name="Normal 2 3 3 2 2 4 4 2 2" xfId="55484"/>
    <cellStyle name="Normal 2 3 3 2 2 4 4 3" xfId="42887"/>
    <cellStyle name="Normal 2 3 3 2 2 4 4 4" xfId="32873"/>
    <cellStyle name="Normal 2 3 3 2 2 4 5" xfId="9423"/>
    <cellStyle name="Normal 2 3 3 2 2 4 5 2" xfId="22044"/>
    <cellStyle name="Normal 2 3 3 2 2 4 5 2 2" xfId="57260"/>
    <cellStyle name="Normal 2 3 3 2 2 4 5 3" xfId="44663"/>
    <cellStyle name="Normal 2 3 3 2 2 4 5 4" xfId="34649"/>
    <cellStyle name="Normal 2 3 3 2 2 4 6" xfId="11217"/>
    <cellStyle name="Normal 2 3 3 2 2 4 6 2" xfId="23820"/>
    <cellStyle name="Normal 2 3 3 2 2 4 6 2 2" xfId="59036"/>
    <cellStyle name="Normal 2 3 3 2 2 4 6 3" xfId="46439"/>
    <cellStyle name="Normal 2 3 3 2 2 4 6 4" xfId="36425"/>
    <cellStyle name="Normal 2 3 3 2 2 4 7" xfId="15584"/>
    <cellStyle name="Normal 2 3 3 2 2 4 7 2" xfId="50800"/>
    <cellStyle name="Normal 2 3 3 2 2 4 7 3" xfId="28189"/>
    <cellStyle name="Normal 2 3 3 2 2 4 8" xfId="12675"/>
    <cellStyle name="Normal 2 3 3 2 2 4 8 2" xfId="47893"/>
    <cellStyle name="Normal 2 3 3 2 2 4 9" xfId="38203"/>
    <cellStyle name="Normal 2 3 3 2 2 5" xfId="3404"/>
    <cellStyle name="Normal 2 3 3 2 2 5 10" xfId="26900"/>
    <cellStyle name="Normal 2 3 3 2 2 5 11" xfId="61304"/>
    <cellStyle name="Normal 2 3 3 2 2 5 2" xfId="5200"/>
    <cellStyle name="Normal 2 3 3 2 2 5 2 2" xfId="17847"/>
    <cellStyle name="Normal 2 3 3 2 2 5 2 2 2" xfId="53063"/>
    <cellStyle name="Normal 2 3 3 2 2 5 2 3" xfId="40466"/>
    <cellStyle name="Normal 2 3 3 2 2 5 2 4" xfId="30452"/>
    <cellStyle name="Normal 2 3 3 2 2 5 3" xfId="6670"/>
    <cellStyle name="Normal 2 3 3 2 2 5 3 2" xfId="19301"/>
    <cellStyle name="Normal 2 3 3 2 2 5 3 2 2" xfId="54517"/>
    <cellStyle name="Normal 2 3 3 2 2 5 3 3" xfId="41920"/>
    <cellStyle name="Normal 2 3 3 2 2 5 3 4" xfId="31906"/>
    <cellStyle name="Normal 2 3 3 2 2 5 4" xfId="8129"/>
    <cellStyle name="Normal 2 3 3 2 2 5 4 2" xfId="20755"/>
    <cellStyle name="Normal 2 3 3 2 2 5 4 2 2" xfId="55971"/>
    <cellStyle name="Normal 2 3 3 2 2 5 4 3" xfId="43374"/>
    <cellStyle name="Normal 2 3 3 2 2 5 4 4" xfId="33360"/>
    <cellStyle name="Normal 2 3 3 2 2 5 5" xfId="9910"/>
    <cellStyle name="Normal 2 3 3 2 2 5 5 2" xfId="22531"/>
    <cellStyle name="Normal 2 3 3 2 2 5 5 2 2" xfId="57747"/>
    <cellStyle name="Normal 2 3 3 2 2 5 5 3" xfId="45150"/>
    <cellStyle name="Normal 2 3 3 2 2 5 5 4" xfId="35136"/>
    <cellStyle name="Normal 2 3 3 2 2 5 6" xfId="11704"/>
    <cellStyle name="Normal 2 3 3 2 2 5 6 2" xfId="24307"/>
    <cellStyle name="Normal 2 3 3 2 2 5 6 2 2" xfId="59523"/>
    <cellStyle name="Normal 2 3 3 2 2 5 6 3" xfId="46926"/>
    <cellStyle name="Normal 2 3 3 2 2 5 6 4" xfId="36912"/>
    <cellStyle name="Normal 2 3 3 2 2 5 7" xfId="16071"/>
    <cellStyle name="Normal 2 3 3 2 2 5 7 2" xfId="51287"/>
    <cellStyle name="Normal 2 3 3 2 2 5 7 3" xfId="28676"/>
    <cellStyle name="Normal 2 3 3 2 2 5 8" xfId="14293"/>
    <cellStyle name="Normal 2 3 3 2 2 5 8 2" xfId="49511"/>
    <cellStyle name="Normal 2 3 3 2 2 5 9" xfId="38690"/>
    <cellStyle name="Normal 2 3 3 2 2 6" xfId="2564"/>
    <cellStyle name="Normal 2 3 3 2 2 6 10" xfId="26091"/>
    <cellStyle name="Normal 2 3 3 2 2 6 11" xfId="60495"/>
    <cellStyle name="Normal 2 3 3 2 2 6 2" xfId="4391"/>
    <cellStyle name="Normal 2 3 3 2 2 6 2 2" xfId="17038"/>
    <cellStyle name="Normal 2 3 3 2 2 6 2 2 2" xfId="52254"/>
    <cellStyle name="Normal 2 3 3 2 2 6 2 3" xfId="39657"/>
    <cellStyle name="Normal 2 3 3 2 2 6 2 4" xfId="29643"/>
    <cellStyle name="Normal 2 3 3 2 2 6 3" xfId="5861"/>
    <cellStyle name="Normal 2 3 3 2 2 6 3 2" xfId="18492"/>
    <cellStyle name="Normal 2 3 3 2 2 6 3 2 2" xfId="53708"/>
    <cellStyle name="Normal 2 3 3 2 2 6 3 3" xfId="41111"/>
    <cellStyle name="Normal 2 3 3 2 2 6 3 4" xfId="31097"/>
    <cellStyle name="Normal 2 3 3 2 2 6 4" xfId="7320"/>
    <cellStyle name="Normal 2 3 3 2 2 6 4 2" xfId="19946"/>
    <cellStyle name="Normal 2 3 3 2 2 6 4 2 2" xfId="55162"/>
    <cellStyle name="Normal 2 3 3 2 2 6 4 3" xfId="42565"/>
    <cellStyle name="Normal 2 3 3 2 2 6 4 4" xfId="32551"/>
    <cellStyle name="Normal 2 3 3 2 2 6 5" xfId="9101"/>
    <cellStyle name="Normal 2 3 3 2 2 6 5 2" xfId="21722"/>
    <cellStyle name="Normal 2 3 3 2 2 6 5 2 2" xfId="56938"/>
    <cellStyle name="Normal 2 3 3 2 2 6 5 3" xfId="44341"/>
    <cellStyle name="Normal 2 3 3 2 2 6 5 4" xfId="34327"/>
    <cellStyle name="Normal 2 3 3 2 2 6 6" xfId="10895"/>
    <cellStyle name="Normal 2 3 3 2 2 6 6 2" xfId="23498"/>
    <cellStyle name="Normal 2 3 3 2 2 6 6 2 2" xfId="58714"/>
    <cellStyle name="Normal 2 3 3 2 2 6 6 3" xfId="46117"/>
    <cellStyle name="Normal 2 3 3 2 2 6 6 4" xfId="36103"/>
    <cellStyle name="Normal 2 3 3 2 2 6 7" xfId="15262"/>
    <cellStyle name="Normal 2 3 3 2 2 6 7 2" xfId="50478"/>
    <cellStyle name="Normal 2 3 3 2 2 6 7 3" xfId="27867"/>
    <cellStyle name="Normal 2 3 3 2 2 6 8" xfId="13484"/>
    <cellStyle name="Normal 2 3 3 2 2 6 8 2" xfId="48702"/>
    <cellStyle name="Normal 2 3 3 2 2 6 9" xfId="37881"/>
    <cellStyle name="Normal 2 3 3 2 2 7" xfId="3728"/>
    <cellStyle name="Normal 2 3 3 2 2 7 2" xfId="8452"/>
    <cellStyle name="Normal 2 3 3 2 2 7 2 2" xfId="21078"/>
    <cellStyle name="Normal 2 3 3 2 2 7 2 2 2" xfId="56294"/>
    <cellStyle name="Normal 2 3 3 2 2 7 2 3" xfId="43697"/>
    <cellStyle name="Normal 2 3 3 2 2 7 2 4" xfId="33683"/>
    <cellStyle name="Normal 2 3 3 2 2 7 3" xfId="10233"/>
    <cellStyle name="Normal 2 3 3 2 2 7 3 2" xfId="22854"/>
    <cellStyle name="Normal 2 3 3 2 2 7 3 2 2" xfId="58070"/>
    <cellStyle name="Normal 2 3 3 2 2 7 3 3" xfId="45473"/>
    <cellStyle name="Normal 2 3 3 2 2 7 3 4" xfId="35459"/>
    <cellStyle name="Normal 2 3 3 2 2 7 4" xfId="12029"/>
    <cellStyle name="Normal 2 3 3 2 2 7 4 2" xfId="24630"/>
    <cellStyle name="Normal 2 3 3 2 2 7 4 2 2" xfId="59846"/>
    <cellStyle name="Normal 2 3 3 2 2 7 4 3" xfId="47249"/>
    <cellStyle name="Normal 2 3 3 2 2 7 4 4" xfId="37235"/>
    <cellStyle name="Normal 2 3 3 2 2 7 5" xfId="16394"/>
    <cellStyle name="Normal 2 3 3 2 2 7 5 2" xfId="51610"/>
    <cellStyle name="Normal 2 3 3 2 2 7 5 3" xfId="28999"/>
    <cellStyle name="Normal 2 3 3 2 2 7 6" xfId="14616"/>
    <cellStyle name="Normal 2 3 3 2 2 7 6 2" xfId="49834"/>
    <cellStyle name="Normal 2 3 3 2 2 7 7" xfId="39013"/>
    <cellStyle name="Normal 2 3 3 2 2 7 8" xfId="27223"/>
    <cellStyle name="Normal 2 3 3 2 2 8" xfId="4066"/>
    <cellStyle name="Normal 2 3 3 2 2 8 2" xfId="16716"/>
    <cellStyle name="Normal 2 3 3 2 2 8 2 2" xfId="51932"/>
    <cellStyle name="Normal 2 3 3 2 2 8 2 3" xfId="29321"/>
    <cellStyle name="Normal 2 3 3 2 2 8 3" xfId="13162"/>
    <cellStyle name="Normal 2 3 3 2 2 8 3 2" xfId="48380"/>
    <cellStyle name="Normal 2 3 3 2 2 8 4" xfId="39335"/>
    <cellStyle name="Normal 2 3 3 2 2 8 5" xfId="25769"/>
    <cellStyle name="Normal 2 3 3 2 2 9" xfId="5539"/>
    <cellStyle name="Normal 2 3 3 2 2 9 2" xfId="18170"/>
    <cellStyle name="Normal 2 3 3 2 2 9 2 2" xfId="53386"/>
    <cellStyle name="Normal 2 3 3 2 2 9 3" xfId="40789"/>
    <cellStyle name="Normal 2 3 3 2 2 9 4" xfId="30775"/>
    <cellStyle name="Normal 2 3 3 2 3" xfId="2307"/>
    <cellStyle name="Normal 2 3 3 2 3 10" xfId="10590"/>
    <cellStyle name="Normal 2 3 3 2 3 10 2" xfId="23201"/>
    <cellStyle name="Normal 2 3 3 2 3 10 2 2" xfId="58417"/>
    <cellStyle name="Normal 2 3 3 2 3 10 3" xfId="45820"/>
    <cellStyle name="Normal 2 3 3 2 3 10 4" xfId="35806"/>
    <cellStyle name="Normal 2 3 3 2 3 11" xfId="15020"/>
    <cellStyle name="Normal 2 3 3 2 3 11 2" xfId="50236"/>
    <cellStyle name="Normal 2 3 3 2 3 11 3" xfId="27625"/>
    <cellStyle name="Normal 2 3 3 2 3 12" xfId="12433"/>
    <cellStyle name="Normal 2 3 3 2 3 12 2" xfId="47651"/>
    <cellStyle name="Normal 2 3 3 2 3 13" xfId="37639"/>
    <cellStyle name="Normal 2 3 3 2 3 14" xfId="25040"/>
    <cellStyle name="Normal 2 3 3 2 3 15" xfId="60253"/>
    <cellStyle name="Normal 2 3 3 2 3 2" xfId="3155"/>
    <cellStyle name="Normal 2 3 3 2 3 2 10" xfId="25524"/>
    <cellStyle name="Normal 2 3 3 2 3 2 11" xfId="61059"/>
    <cellStyle name="Normal 2 3 3 2 3 2 2" xfId="4955"/>
    <cellStyle name="Normal 2 3 3 2 3 2 2 2" xfId="17602"/>
    <cellStyle name="Normal 2 3 3 2 3 2 2 2 2" xfId="52818"/>
    <cellStyle name="Normal 2 3 3 2 3 2 2 2 3" xfId="30207"/>
    <cellStyle name="Normal 2 3 3 2 3 2 2 3" xfId="14048"/>
    <cellStyle name="Normal 2 3 3 2 3 2 2 3 2" xfId="49266"/>
    <cellStyle name="Normal 2 3 3 2 3 2 2 4" xfId="40221"/>
    <cellStyle name="Normal 2 3 3 2 3 2 2 5" xfId="26655"/>
    <cellStyle name="Normal 2 3 3 2 3 2 3" xfId="6425"/>
    <cellStyle name="Normal 2 3 3 2 3 2 3 2" xfId="19056"/>
    <cellStyle name="Normal 2 3 3 2 3 2 3 2 2" xfId="54272"/>
    <cellStyle name="Normal 2 3 3 2 3 2 3 3" xfId="41675"/>
    <cellStyle name="Normal 2 3 3 2 3 2 3 4" xfId="31661"/>
    <cellStyle name="Normal 2 3 3 2 3 2 4" xfId="7884"/>
    <cellStyle name="Normal 2 3 3 2 3 2 4 2" xfId="20510"/>
    <cellStyle name="Normal 2 3 3 2 3 2 4 2 2" xfId="55726"/>
    <cellStyle name="Normal 2 3 3 2 3 2 4 3" xfId="43129"/>
    <cellStyle name="Normal 2 3 3 2 3 2 4 4" xfId="33115"/>
    <cellStyle name="Normal 2 3 3 2 3 2 5" xfId="9665"/>
    <cellStyle name="Normal 2 3 3 2 3 2 5 2" xfId="22286"/>
    <cellStyle name="Normal 2 3 3 2 3 2 5 2 2" xfId="57502"/>
    <cellStyle name="Normal 2 3 3 2 3 2 5 3" xfId="44905"/>
    <cellStyle name="Normal 2 3 3 2 3 2 5 4" xfId="34891"/>
    <cellStyle name="Normal 2 3 3 2 3 2 6" xfId="11459"/>
    <cellStyle name="Normal 2 3 3 2 3 2 6 2" xfId="24062"/>
    <cellStyle name="Normal 2 3 3 2 3 2 6 2 2" xfId="59278"/>
    <cellStyle name="Normal 2 3 3 2 3 2 6 3" xfId="46681"/>
    <cellStyle name="Normal 2 3 3 2 3 2 6 4" xfId="36667"/>
    <cellStyle name="Normal 2 3 3 2 3 2 7" xfId="15826"/>
    <cellStyle name="Normal 2 3 3 2 3 2 7 2" xfId="51042"/>
    <cellStyle name="Normal 2 3 3 2 3 2 7 3" xfId="28431"/>
    <cellStyle name="Normal 2 3 3 2 3 2 8" xfId="12917"/>
    <cellStyle name="Normal 2 3 3 2 3 2 8 2" xfId="48135"/>
    <cellStyle name="Normal 2 3 3 2 3 2 9" xfId="38445"/>
    <cellStyle name="Normal 2 3 3 2 3 3" xfId="3484"/>
    <cellStyle name="Normal 2 3 3 2 3 3 10" xfId="26980"/>
    <cellStyle name="Normal 2 3 3 2 3 3 11" xfId="61384"/>
    <cellStyle name="Normal 2 3 3 2 3 3 2" xfId="5280"/>
    <cellStyle name="Normal 2 3 3 2 3 3 2 2" xfId="17927"/>
    <cellStyle name="Normal 2 3 3 2 3 3 2 2 2" xfId="53143"/>
    <cellStyle name="Normal 2 3 3 2 3 3 2 3" xfId="40546"/>
    <cellStyle name="Normal 2 3 3 2 3 3 2 4" xfId="30532"/>
    <cellStyle name="Normal 2 3 3 2 3 3 3" xfId="6750"/>
    <cellStyle name="Normal 2 3 3 2 3 3 3 2" xfId="19381"/>
    <cellStyle name="Normal 2 3 3 2 3 3 3 2 2" xfId="54597"/>
    <cellStyle name="Normal 2 3 3 2 3 3 3 3" xfId="42000"/>
    <cellStyle name="Normal 2 3 3 2 3 3 3 4" xfId="31986"/>
    <cellStyle name="Normal 2 3 3 2 3 3 4" xfId="8209"/>
    <cellStyle name="Normal 2 3 3 2 3 3 4 2" xfId="20835"/>
    <cellStyle name="Normal 2 3 3 2 3 3 4 2 2" xfId="56051"/>
    <cellStyle name="Normal 2 3 3 2 3 3 4 3" xfId="43454"/>
    <cellStyle name="Normal 2 3 3 2 3 3 4 4" xfId="33440"/>
    <cellStyle name="Normal 2 3 3 2 3 3 5" xfId="9990"/>
    <cellStyle name="Normal 2 3 3 2 3 3 5 2" xfId="22611"/>
    <cellStyle name="Normal 2 3 3 2 3 3 5 2 2" xfId="57827"/>
    <cellStyle name="Normal 2 3 3 2 3 3 5 3" xfId="45230"/>
    <cellStyle name="Normal 2 3 3 2 3 3 5 4" xfId="35216"/>
    <cellStyle name="Normal 2 3 3 2 3 3 6" xfId="11784"/>
    <cellStyle name="Normal 2 3 3 2 3 3 6 2" xfId="24387"/>
    <cellStyle name="Normal 2 3 3 2 3 3 6 2 2" xfId="59603"/>
    <cellStyle name="Normal 2 3 3 2 3 3 6 3" xfId="47006"/>
    <cellStyle name="Normal 2 3 3 2 3 3 6 4" xfId="36992"/>
    <cellStyle name="Normal 2 3 3 2 3 3 7" xfId="16151"/>
    <cellStyle name="Normal 2 3 3 2 3 3 7 2" xfId="51367"/>
    <cellStyle name="Normal 2 3 3 2 3 3 7 3" xfId="28756"/>
    <cellStyle name="Normal 2 3 3 2 3 3 8" xfId="14373"/>
    <cellStyle name="Normal 2 3 3 2 3 3 8 2" xfId="49591"/>
    <cellStyle name="Normal 2 3 3 2 3 3 9" xfId="38770"/>
    <cellStyle name="Normal 2 3 3 2 3 4" xfId="2645"/>
    <cellStyle name="Normal 2 3 3 2 3 4 10" xfId="26171"/>
    <cellStyle name="Normal 2 3 3 2 3 4 11" xfId="60575"/>
    <cellStyle name="Normal 2 3 3 2 3 4 2" xfId="4471"/>
    <cellStyle name="Normal 2 3 3 2 3 4 2 2" xfId="17118"/>
    <cellStyle name="Normal 2 3 3 2 3 4 2 2 2" xfId="52334"/>
    <cellStyle name="Normal 2 3 3 2 3 4 2 3" xfId="39737"/>
    <cellStyle name="Normal 2 3 3 2 3 4 2 4" xfId="29723"/>
    <cellStyle name="Normal 2 3 3 2 3 4 3" xfId="5941"/>
    <cellStyle name="Normal 2 3 3 2 3 4 3 2" xfId="18572"/>
    <cellStyle name="Normal 2 3 3 2 3 4 3 2 2" xfId="53788"/>
    <cellStyle name="Normal 2 3 3 2 3 4 3 3" xfId="41191"/>
    <cellStyle name="Normal 2 3 3 2 3 4 3 4" xfId="31177"/>
    <cellStyle name="Normal 2 3 3 2 3 4 4" xfId="7400"/>
    <cellStyle name="Normal 2 3 3 2 3 4 4 2" xfId="20026"/>
    <cellStyle name="Normal 2 3 3 2 3 4 4 2 2" xfId="55242"/>
    <cellStyle name="Normal 2 3 3 2 3 4 4 3" xfId="42645"/>
    <cellStyle name="Normal 2 3 3 2 3 4 4 4" xfId="32631"/>
    <cellStyle name="Normal 2 3 3 2 3 4 5" xfId="9181"/>
    <cellStyle name="Normal 2 3 3 2 3 4 5 2" xfId="21802"/>
    <cellStyle name="Normal 2 3 3 2 3 4 5 2 2" xfId="57018"/>
    <cellStyle name="Normal 2 3 3 2 3 4 5 3" xfId="44421"/>
    <cellStyle name="Normal 2 3 3 2 3 4 5 4" xfId="34407"/>
    <cellStyle name="Normal 2 3 3 2 3 4 6" xfId="10975"/>
    <cellStyle name="Normal 2 3 3 2 3 4 6 2" xfId="23578"/>
    <cellStyle name="Normal 2 3 3 2 3 4 6 2 2" xfId="58794"/>
    <cellStyle name="Normal 2 3 3 2 3 4 6 3" xfId="46197"/>
    <cellStyle name="Normal 2 3 3 2 3 4 6 4" xfId="36183"/>
    <cellStyle name="Normal 2 3 3 2 3 4 7" xfId="15342"/>
    <cellStyle name="Normal 2 3 3 2 3 4 7 2" xfId="50558"/>
    <cellStyle name="Normal 2 3 3 2 3 4 7 3" xfId="27947"/>
    <cellStyle name="Normal 2 3 3 2 3 4 8" xfId="13564"/>
    <cellStyle name="Normal 2 3 3 2 3 4 8 2" xfId="48782"/>
    <cellStyle name="Normal 2 3 3 2 3 4 9" xfId="37961"/>
    <cellStyle name="Normal 2 3 3 2 3 5" xfId="3809"/>
    <cellStyle name="Normal 2 3 3 2 3 5 2" xfId="8532"/>
    <cellStyle name="Normal 2 3 3 2 3 5 2 2" xfId="21158"/>
    <cellStyle name="Normal 2 3 3 2 3 5 2 2 2" xfId="56374"/>
    <cellStyle name="Normal 2 3 3 2 3 5 2 3" xfId="43777"/>
    <cellStyle name="Normal 2 3 3 2 3 5 2 4" xfId="33763"/>
    <cellStyle name="Normal 2 3 3 2 3 5 3" xfId="10313"/>
    <cellStyle name="Normal 2 3 3 2 3 5 3 2" xfId="22934"/>
    <cellStyle name="Normal 2 3 3 2 3 5 3 2 2" xfId="58150"/>
    <cellStyle name="Normal 2 3 3 2 3 5 3 3" xfId="45553"/>
    <cellStyle name="Normal 2 3 3 2 3 5 3 4" xfId="35539"/>
    <cellStyle name="Normal 2 3 3 2 3 5 4" xfId="12109"/>
    <cellStyle name="Normal 2 3 3 2 3 5 4 2" xfId="24710"/>
    <cellStyle name="Normal 2 3 3 2 3 5 4 2 2" xfId="59926"/>
    <cellStyle name="Normal 2 3 3 2 3 5 4 3" xfId="47329"/>
    <cellStyle name="Normal 2 3 3 2 3 5 4 4" xfId="37315"/>
    <cellStyle name="Normal 2 3 3 2 3 5 5" xfId="16474"/>
    <cellStyle name="Normal 2 3 3 2 3 5 5 2" xfId="51690"/>
    <cellStyle name="Normal 2 3 3 2 3 5 5 3" xfId="29079"/>
    <cellStyle name="Normal 2 3 3 2 3 5 6" xfId="14696"/>
    <cellStyle name="Normal 2 3 3 2 3 5 6 2" xfId="49914"/>
    <cellStyle name="Normal 2 3 3 2 3 5 7" xfId="39093"/>
    <cellStyle name="Normal 2 3 3 2 3 5 8" xfId="27303"/>
    <cellStyle name="Normal 2 3 3 2 3 6" xfId="4149"/>
    <cellStyle name="Normal 2 3 3 2 3 6 2" xfId="16796"/>
    <cellStyle name="Normal 2 3 3 2 3 6 2 2" xfId="52012"/>
    <cellStyle name="Normal 2 3 3 2 3 6 2 3" xfId="29401"/>
    <cellStyle name="Normal 2 3 3 2 3 6 3" xfId="13242"/>
    <cellStyle name="Normal 2 3 3 2 3 6 3 2" xfId="48460"/>
    <cellStyle name="Normal 2 3 3 2 3 6 4" xfId="39415"/>
    <cellStyle name="Normal 2 3 3 2 3 6 5" xfId="25849"/>
    <cellStyle name="Normal 2 3 3 2 3 7" xfId="5619"/>
    <cellStyle name="Normal 2 3 3 2 3 7 2" xfId="18250"/>
    <cellStyle name="Normal 2 3 3 2 3 7 2 2" xfId="53466"/>
    <cellStyle name="Normal 2 3 3 2 3 7 3" xfId="40869"/>
    <cellStyle name="Normal 2 3 3 2 3 7 4" xfId="30855"/>
    <cellStyle name="Normal 2 3 3 2 3 8" xfId="7078"/>
    <cellStyle name="Normal 2 3 3 2 3 8 2" xfId="19704"/>
    <cellStyle name="Normal 2 3 3 2 3 8 2 2" xfId="54920"/>
    <cellStyle name="Normal 2 3 3 2 3 8 3" xfId="42323"/>
    <cellStyle name="Normal 2 3 3 2 3 8 4" xfId="32309"/>
    <cellStyle name="Normal 2 3 3 2 3 9" xfId="8859"/>
    <cellStyle name="Normal 2 3 3 2 3 9 2" xfId="21480"/>
    <cellStyle name="Normal 2 3 3 2 3 9 2 2" xfId="56696"/>
    <cellStyle name="Normal 2 3 3 2 3 9 3" xfId="44099"/>
    <cellStyle name="Normal 2 3 3 2 3 9 4" xfId="34085"/>
    <cellStyle name="Normal 2 3 3 2 4" xfId="2989"/>
    <cellStyle name="Normal 2 3 3 2 4 10" xfId="25365"/>
    <cellStyle name="Normal 2 3 3 2 4 11" xfId="60900"/>
    <cellStyle name="Normal 2 3 3 2 4 2" xfId="4796"/>
    <cellStyle name="Normal 2 3 3 2 4 2 2" xfId="17443"/>
    <cellStyle name="Normal 2 3 3 2 4 2 2 2" xfId="52659"/>
    <cellStyle name="Normal 2 3 3 2 4 2 2 3" xfId="30048"/>
    <cellStyle name="Normal 2 3 3 2 4 2 3" xfId="13889"/>
    <cellStyle name="Normal 2 3 3 2 4 2 3 2" xfId="49107"/>
    <cellStyle name="Normal 2 3 3 2 4 2 4" xfId="40062"/>
    <cellStyle name="Normal 2 3 3 2 4 2 5" xfId="26496"/>
    <cellStyle name="Normal 2 3 3 2 4 3" xfId="6266"/>
    <cellStyle name="Normal 2 3 3 2 4 3 2" xfId="18897"/>
    <cellStyle name="Normal 2 3 3 2 4 3 2 2" xfId="54113"/>
    <cellStyle name="Normal 2 3 3 2 4 3 3" xfId="41516"/>
    <cellStyle name="Normal 2 3 3 2 4 3 4" xfId="31502"/>
    <cellStyle name="Normal 2 3 3 2 4 4" xfId="7725"/>
    <cellStyle name="Normal 2 3 3 2 4 4 2" xfId="20351"/>
    <cellStyle name="Normal 2 3 3 2 4 4 2 2" xfId="55567"/>
    <cellStyle name="Normal 2 3 3 2 4 4 3" xfId="42970"/>
    <cellStyle name="Normal 2 3 3 2 4 4 4" xfId="32956"/>
    <cellStyle name="Normal 2 3 3 2 4 5" xfId="9506"/>
    <cellStyle name="Normal 2 3 3 2 4 5 2" xfId="22127"/>
    <cellStyle name="Normal 2 3 3 2 4 5 2 2" xfId="57343"/>
    <cellStyle name="Normal 2 3 3 2 4 5 3" xfId="44746"/>
    <cellStyle name="Normal 2 3 3 2 4 5 4" xfId="34732"/>
    <cellStyle name="Normal 2 3 3 2 4 6" xfId="11300"/>
    <cellStyle name="Normal 2 3 3 2 4 6 2" xfId="23903"/>
    <cellStyle name="Normal 2 3 3 2 4 6 2 2" xfId="59119"/>
    <cellStyle name="Normal 2 3 3 2 4 6 3" xfId="46522"/>
    <cellStyle name="Normal 2 3 3 2 4 6 4" xfId="36508"/>
    <cellStyle name="Normal 2 3 3 2 4 7" xfId="15667"/>
    <cellStyle name="Normal 2 3 3 2 4 7 2" xfId="50883"/>
    <cellStyle name="Normal 2 3 3 2 4 7 3" xfId="28272"/>
    <cellStyle name="Normal 2 3 3 2 4 8" xfId="12758"/>
    <cellStyle name="Normal 2 3 3 2 4 8 2" xfId="47976"/>
    <cellStyle name="Normal 2 3 3 2 4 9" xfId="38286"/>
    <cellStyle name="Normal 2 3 3 2 5" xfId="2821"/>
    <cellStyle name="Normal 2 3 3 2 5 10" xfId="25210"/>
    <cellStyle name="Normal 2 3 3 2 5 11" xfId="60745"/>
    <cellStyle name="Normal 2 3 3 2 5 2" xfId="4641"/>
    <cellStyle name="Normal 2 3 3 2 5 2 2" xfId="17288"/>
    <cellStyle name="Normal 2 3 3 2 5 2 2 2" xfId="52504"/>
    <cellStyle name="Normal 2 3 3 2 5 2 2 3" xfId="29893"/>
    <cellStyle name="Normal 2 3 3 2 5 2 3" xfId="13734"/>
    <cellStyle name="Normal 2 3 3 2 5 2 3 2" xfId="48952"/>
    <cellStyle name="Normal 2 3 3 2 5 2 4" xfId="39907"/>
    <cellStyle name="Normal 2 3 3 2 5 2 5" xfId="26341"/>
    <cellStyle name="Normal 2 3 3 2 5 3" xfId="6111"/>
    <cellStyle name="Normal 2 3 3 2 5 3 2" xfId="18742"/>
    <cellStyle name="Normal 2 3 3 2 5 3 2 2" xfId="53958"/>
    <cellStyle name="Normal 2 3 3 2 5 3 3" xfId="41361"/>
    <cellStyle name="Normal 2 3 3 2 5 3 4" xfId="31347"/>
    <cellStyle name="Normal 2 3 3 2 5 4" xfId="7570"/>
    <cellStyle name="Normal 2 3 3 2 5 4 2" xfId="20196"/>
    <cellStyle name="Normal 2 3 3 2 5 4 2 2" xfId="55412"/>
    <cellStyle name="Normal 2 3 3 2 5 4 3" xfId="42815"/>
    <cellStyle name="Normal 2 3 3 2 5 4 4" xfId="32801"/>
    <cellStyle name="Normal 2 3 3 2 5 5" xfId="9351"/>
    <cellStyle name="Normal 2 3 3 2 5 5 2" xfId="21972"/>
    <cellStyle name="Normal 2 3 3 2 5 5 2 2" xfId="57188"/>
    <cellStyle name="Normal 2 3 3 2 5 5 3" xfId="44591"/>
    <cellStyle name="Normal 2 3 3 2 5 5 4" xfId="34577"/>
    <cellStyle name="Normal 2 3 3 2 5 6" xfId="11145"/>
    <cellStyle name="Normal 2 3 3 2 5 6 2" xfId="23748"/>
    <cellStyle name="Normal 2 3 3 2 5 6 2 2" xfId="58964"/>
    <cellStyle name="Normal 2 3 3 2 5 6 3" xfId="46367"/>
    <cellStyle name="Normal 2 3 3 2 5 6 4" xfId="36353"/>
    <cellStyle name="Normal 2 3 3 2 5 7" xfId="15512"/>
    <cellStyle name="Normal 2 3 3 2 5 7 2" xfId="50728"/>
    <cellStyle name="Normal 2 3 3 2 5 7 3" xfId="28117"/>
    <cellStyle name="Normal 2 3 3 2 5 8" xfId="12603"/>
    <cellStyle name="Normal 2 3 3 2 5 8 2" xfId="47821"/>
    <cellStyle name="Normal 2 3 3 2 5 9" xfId="38131"/>
    <cellStyle name="Normal 2 3 3 2 6" xfId="3332"/>
    <cellStyle name="Normal 2 3 3 2 6 10" xfId="26828"/>
    <cellStyle name="Normal 2 3 3 2 6 11" xfId="61232"/>
    <cellStyle name="Normal 2 3 3 2 6 2" xfId="5128"/>
    <cellStyle name="Normal 2 3 3 2 6 2 2" xfId="17775"/>
    <cellStyle name="Normal 2 3 3 2 6 2 2 2" xfId="52991"/>
    <cellStyle name="Normal 2 3 3 2 6 2 3" xfId="40394"/>
    <cellStyle name="Normal 2 3 3 2 6 2 4" xfId="30380"/>
    <cellStyle name="Normal 2 3 3 2 6 3" xfId="6598"/>
    <cellStyle name="Normal 2 3 3 2 6 3 2" xfId="19229"/>
    <cellStyle name="Normal 2 3 3 2 6 3 2 2" xfId="54445"/>
    <cellStyle name="Normal 2 3 3 2 6 3 3" xfId="41848"/>
    <cellStyle name="Normal 2 3 3 2 6 3 4" xfId="31834"/>
    <cellStyle name="Normal 2 3 3 2 6 4" xfId="8057"/>
    <cellStyle name="Normal 2 3 3 2 6 4 2" xfId="20683"/>
    <cellStyle name="Normal 2 3 3 2 6 4 2 2" xfId="55899"/>
    <cellStyle name="Normal 2 3 3 2 6 4 3" xfId="43302"/>
    <cellStyle name="Normal 2 3 3 2 6 4 4" xfId="33288"/>
    <cellStyle name="Normal 2 3 3 2 6 5" xfId="9838"/>
    <cellStyle name="Normal 2 3 3 2 6 5 2" xfId="22459"/>
    <cellStyle name="Normal 2 3 3 2 6 5 2 2" xfId="57675"/>
    <cellStyle name="Normal 2 3 3 2 6 5 3" xfId="45078"/>
    <cellStyle name="Normal 2 3 3 2 6 5 4" xfId="35064"/>
    <cellStyle name="Normal 2 3 3 2 6 6" xfId="11632"/>
    <cellStyle name="Normal 2 3 3 2 6 6 2" xfId="24235"/>
    <cellStyle name="Normal 2 3 3 2 6 6 2 2" xfId="59451"/>
    <cellStyle name="Normal 2 3 3 2 6 6 3" xfId="46854"/>
    <cellStyle name="Normal 2 3 3 2 6 6 4" xfId="36840"/>
    <cellStyle name="Normal 2 3 3 2 6 7" xfId="15999"/>
    <cellStyle name="Normal 2 3 3 2 6 7 2" xfId="51215"/>
    <cellStyle name="Normal 2 3 3 2 6 7 3" xfId="28604"/>
    <cellStyle name="Normal 2 3 3 2 6 8" xfId="14221"/>
    <cellStyle name="Normal 2 3 3 2 6 8 2" xfId="49439"/>
    <cellStyle name="Normal 2 3 3 2 6 9" xfId="38618"/>
    <cellStyle name="Normal 2 3 3 2 7" xfId="2491"/>
    <cellStyle name="Normal 2 3 3 2 7 10" xfId="26019"/>
    <cellStyle name="Normal 2 3 3 2 7 11" xfId="60423"/>
    <cellStyle name="Normal 2 3 3 2 7 2" xfId="4319"/>
    <cellStyle name="Normal 2 3 3 2 7 2 2" xfId="16966"/>
    <cellStyle name="Normal 2 3 3 2 7 2 2 2" xfId="52182"/>
    <cellStyle name="Normal 2 3 3 2 7 2 3" xfId="39585"/>
    <cellStyle name="Normal 2 3 3 2 7 2 4" xfId="29571"/>
    <cellStyle name="Normal 2 3 3 2 7 3" xfId="5789"/>
    <cellStyle name="Normal 2 3 3 2 7 3 2" xfId="18420"/>
    <cellStyle name="Normal 2 3 3 2 7 3 2 2" xfId="53636"/>
    <cellStyle name="Normal 2 3 3 2 7 3 3" xfId="41039"/>
    <cellStyle name="Normal 2 3 3 2 7 3 4" xfId="31025"/>
    <cellStyle name="Normal 2 3 3 2 7 4" xfId="7248"/>
    <cellStyle name="Normal 2 3 3 2 7 4 2" xfId="19874"/>
    <cellStyle name="Normal 2 3 3 2 7 4 2 2" xfId="55090"/>
    <cellStyle name="Normal 2 3 3 2 7 4 3" xfId="42493"/>
    <cellStyle name="Normal 2 3 3 2 7 4 4" xfId="32479"/>
    <cellStyle name="Normal 2 3 3 2 7 5" xfId="9029"/>
    <cellStyle name="Normal 2 3 3 2 7 5 2" xfId="21650"/>
    <cellStyle name="Normal 2 3 3 2 7 5 2 2" xfId="56866"/>
    <cellStyle name="Normal 2 3 3 2 7 5 3" xfId="44269"/>
    <cellStyle name="Normal 2 3 3 2 7 5 4" xfId="34255"/>
    <cellStyle name="Normal 2 3 3 2 7 6" xfId="10823"/>
    <cellStyle name="Normal 2 3 3 2 7 6 2" xfId="23426"/>
    <cellStyle name="Normal 2 3 3 2 7 6 2 2" xfId="58642"/>
    <cellStyle name="Normal 2 3 3 2 7 6 3" xfId="46045"/>
    <cellStyle name="Normal 2 3 3 2 7 6 4" xfId="36031"/>
    <cellStyle name="Normal 2 3 3 2 7 7" xfId="15190"/>
    <cellStyle name="Normal 2 3 3 2 7 7 2" xfId="50406"/>
    <cellStyle name="Normal 2 3 3 2 7 7 3" xfId="27795"/>
    <cellStyle name="Normal 2 3 3 2 7 8" xfId="13412"/>
    <cellStyle name="Normal 2 3 3 2 7 8 2" xfId="48630"/>
    <cellStyle name="Normal 2 3 3 2 7 9" xfId="37809"/>
    <cellStyle name="Normal 2 3 3 2 8" xfId="3656"/>
    <cellStyle name="Normal 2 3 3 2 8 2" xfId="8380"/>
    <cellStyle name="Normal 2 3 3 2 8 2 2" xfId="21006"/>
    <cellStyle name="Normal 2 3 3 2 8 2 2 2" xfId="56222"/>
    <cellStyle name="Normal 2 3 3 2 8 2 3" xfId="43625"/>
    <cellStyle name="Normal 2 3 3 2 8 2 4" xfId="33611"/>
    <cellStyle name="Normal 2 3 3 2 8 3" xfId="10161"/>
    <cellStyle name="Normal 2 3 3 2 8 3 2" xfId="22782"/>
    <cellStyle name="Normal 2 3 3 2 8 3 2 2" xfId="57998"/>
    <cellStyle name="Normal 2 3 3 2 8 3 3" xfId="45401"/>
    <cellStyle name="Normal 2 3 3 2 8 3 4" xfId="35387"/>
    <cellStyle name="Normal 2 3 3 2 8 4" xfId="11957"/>
    <cellStyle name="Normal 2 3 3 2 8 4 2" xfId="24558"/>
    <cellStyle name="Normal 2 3 3 2 8 4 2 2" xfId="59774"/>
    <cellStyle name="Normal 2 3 3 2 8 4 3" xfId="47177"/>
    <cellStyle name="Normal 2 3 3 2 8 4 4" xfId="37163"/>
    <cellStyle name="Normal 2 3 3 2 8 5" xfId="16322"/>
    <cellStyle name="Normal 2 3 3 2 8 5 2" xfId="51538"/>
    <cellStyle name="Normal 2 3 3 2 8 5 3" xfId="28927"/>
    <cellStyle name="Normal 2 3 3 2 8 6" xfId="14544"/>
    <cellStyle name="Normal 2 3 3 2 8 6 2" xfId="49762"/>
    <cellStyle name="Normal 2 3 3 2 8 7" xfId="38941"/>
    <cellStyle name="Normal 2 3 3 2 8 8" xfId="27151"/>
    <cellStyle name="Normal 2 3 3 2 9" xfId="3988"/>
    <cellStyle name="Normal 2 3 3 2 9 2" xfId="16644"/>
    <cellStyle name="Normal 2 3 3 2 9 2 2" xfId="51860"/>
    <cellStyle name="Normal 2 3 3 2 9 2 3" xfId="29249"/>
    <cellStyle name="Normal 2 3 3 2 9 3" xfId="13090"/>
    <cellStyle name="Normal 2 3 3 2 9 3 2" xfId="48308"/>
    <cellStyle name="Normal 2 3 3 2 9 4" xfId="39263"/>
    <cellStyle name="Normal 2 3 3 2 9 5" xfId="25697"/>
    <cellStyle name="Normal 2 3 3 2_District Target Attainment" xfId="1134"/>
    <cellStyle name="Normal 2 3 3 20" xfId="60100"/>
    <cellStyle name="Normal 2 3 3 3" xfId="583"/>
    <cellStyle name="Normal 2 3 3 4" xfId="1764"/>
    <cellStyle name="Normal 2 3 3 4 10" xfId="6996"/>
    <cellStyle name="Normal 2 3 3 4 10 2" xfId="19623"/>
    <cellStyle name="Normal 2 3 3 4 10 2 2" xfId="54839"/>
    <cellStyle name="Normal 2 3 3 4 10 3" xfId="42242"/>
    <cellStyle name="Normal 2 3 3 4 10 4" xfId="32228"/>
    <cellStyle name="Normal 2 3 3 4 11" xfId="8777"/>
    <cellStyle name="Normal 2 3 3 4 11 2" xfId="21399"/>
    <cellStyle name="Normal 2 3 3 4 11 2 2" xfId="56615"/>
    <cellStyle name="Normal 2 3 3 4 11 3" xfId="44018"/>
    <cellStyle name="Normal 2 3 3 4 11 4" xfId="34004"/>
    <cellStyle name="Normal 2 3 3 4 12" xfId="10591"/>
    <cellStyle name="Normal 2 3 3 4 12 2" xfId="23202"/>
    <cellStyle name="Normal 2 3 3 4 12 2 2" xfId="58418"/>
    <cellStyle name="Normal 2 3 3 4 12 3" xfId="45821"/>
    <cellStyle name="Normal 2 3 3 4 12 4" xfId="35807"/>
    <cellStyle name="Normal 2 3 3 4 13" xfId="14938"/>
    <cellStyle name="Normal 2 3 3 4 13 2" xfId="50155"/>
    <cellStyle name="Normal 2 3 3 4 13 3" xfId="27544"/>
    <cellStyle name="Normal 2 3 3 4 14" xfId="12352"/>
    <cellStyle name="Normal 2 3 3 4 14 2" xfId="47570"/>
    <cellStyle name="Normal 2 3 3 4 15" xfId="37557"/>
    <cellStyle name="Normal 2 3 3 4 16" xfId="24959"/>
    <cellStyle name="Normal 2 3 3 4 17" xfId="60172"/>
    <cellStyle name="Normal 2 3 3 4 2" xfId="2382"/>
    <cellStyle name="Normal 2 3 3 4 2 10" xfId="10592"/>
    <cellStyle name="Normal 2 3 3 4 2 10 2" xfId="23203"/>
    <cellStyle name="Normal 2 3 3 4 2 10 2 2" xfId="58419"/>
    <cellStyle name="Normal 2 3 3 4 2 10 3" xfId="45822"/>
    <cellStyle name="Normal 2 3 3 4 2 10 4" xfId="35808"/>
    <cellStyle name="Normal 2 3 3 4 2 11" xfId="15093"/>
    <cellStyle name="Normal 2 3 3 4 2 11 2" xfId="50309"/>
    <cellStyle name="Normal 2 3 3 4 2 11 3" xfId="27698"/>
    <cellStyle name="Normal 2 3 3 4 2 12" xfId="12506"/>
    <cellStyle name="Normal 2 3 3 4 2 12 2" xfId="47724"/>
    <cellStyle name="Normal 2 3 3 4 2 13" xfId="37712"/>
    <cellStyle name="Normal 2 3 3 4 2 14" xfId="25113"/>
    <cellStyle name="Normal 2 3 3 4 2 15" xfId="60326"/>
    <cellStyle name="Normal 2 3 3 4 2 2" xfId="3228"/>
    <cellStyle name="Normal 2 3 3 4 2 2 10" xfId="25597"/>
    <cellStyle name="Normal 2 3 3 4 2 2 11" xfId="61132"/>
    <cellStyle name="Normal 2 3 3 4 2 2 2" xfId="5028"/>
    <cellStyle name="Normal 2 3 3 4 2 2 2 2" xfId="17675"/>
    <cellStyle name="Normal 2 3 3 4 2 2 2 2 2" xfId="52891"/>
    <cellStyle name="Normal 2 3 3 4 2 2 2 2 3" xfId="30280"/>
    <cellStyle name="Normal 2 3 3 4 2 2 2 3" xfId="14121"/>
    <cellStyle name="Normal 2 3 3 4 2 2 2 3 2" xfId="49339"/>
    <cellStyle name="Normal 2 3 3 4 2 2 2 4" xfId="40294"/>
    <cellStyle name="Normal 2 3 3 4 2 2 2 5" xfId="26728"/>
    <cellStyle name="Normal 2 3 3 4 2 2 3" xfId="6498"/>
    <cellStyle name="Normal 2 3 3 4 2 2 3 2" xfId="19129"/>
    <cellStyle name="Normal 2 3 3 4 2 2 3 2 2" xfId="54345"/>
    <cellStyle name="Normal 2 3 3 4 2 2 3 3" xfId="41748"/>
    <cellStyle name="Normal 2 3 3 4 2 2 3 4" xfId="31734"/>
    <cellStyle name="Normal 2 3 3 4 2 2 4" xfId="7957"/>
    <cellStyle name="Normal 2 3 3 4 2 2 4 2" xfId="20583"/>
    <cellStyle name="Normal 2 3 3 4 2 2 4 2 2" xfId="55799"/>
    <cellStyle name="Normal 2 3 3 4 2 2 4 3" xfId="43202"/>
    <cellStyle name="Normal 2 3 3 4 2 2 4 4" xfId="33188"/>
    <cellStyle name="Normal 2 3 3 4 2 2 5" xfId="9738"/>
    <cellStyle name="Normal 2 3 3 4 2 2 5 2" xfId="22359"/>
    <cellStyle name="Normal 2 3 3 4 2 2 5 2 2" xfId="57575"/>
    <cellStyle name="Normal 2 3 3 4 2 2 5 3" xfId="44978"/>
    <cellStyle name="Normal 2 3 3 4 2 2 5 4" xfId="34964"/>
    <cellStyle name="Normal 2 3 3 4 2 2 6" xfId="11532"/>
    <cellStyle name="Normal 2 3 3 4 2 2 6 2" xfId="24135"/>
    <cellStyle name="Normal 2 3 3 4 2 2 6 2 2" xfId="59351"/>
    <cellStyle name="Normal 2 3 3 4 2 2 6 3" xfId="46754"/>
    <cellStyle name="Normal 2 3 3 4 2 2 6 4" xfId="36740"/>
    <cellStyle name="Normal 2 3 3 4 2 2 7" xfId="15899"/>
    <cellStyle name="Normal 2 3 3 4 2 2 7 2" xfId="51115"/>
    <cellStyle name="Normal 2 3 3 4 2 2 7 3" xfId="28504"/>
    <cellStyle name="Normal 2 3 3 4 2 2 8" xfId="12990"/>
    <cellStyle name="Normal 2 3 3 4 2 2 8 2" xfId="48208"/>
    <cellStyle name="Normal 2 3 3 4 2 2 9" xfId="38518"/>
    <cellStyle name="Normal 2 3 3 4 2 3" xfId="3557"/>
    <cellStyle name="Normal 2 3 3 4 2 3 10" xfId="27053"/>
    <cellStyle name="Normal 2 3 3 4 2 3 11" xfId="61457"/>
    <cellStyle name="Normal 2 3 3 4 2 3 2" xfId="5353"/>
    <cellStyle name="Normal 2 3 3 4 2 3 2 2" xfId="18000"/>
    <cellStyle name="Normal 2 3 3 4 2 3 2 2 2" xfId="53216"/>
    <cellStyle name="Normal 2 3 3 4 2 3 2 3" xfId="40619"/>
    <cellStyle name="Normal 2 3 3 4 2 3 2 4" xfId="30605"/>
    <cellStyle name="Normal 2 3 3 4 2 3 3" xfId="6823"/>
    <cellStyle name="Normal 2 3 3 4 2 3 3 2" xfId="19454"/>
    <cellStyle name="Normal 2 3 3 4 2 3 3 2 2" xfId="54670"/>
    <cellStyle name="Normal 2 3 3 4 2 3 3 3" xfId="42073"/>
    <cellStyle name="Normal 2 3 3 4 2 3 3 4" xfId="32059"/>
    <cellStyle name="Normal 2 3 3 4 2 3 4" xfId="8282"/>
    <cellStyle name="Normal 2 3 3 4 2 3 4 2" xfId="20908"/>
    <cellStyle name="Normal 2 3 3 4 2 3 4 2 2" xfId="56124"/>
    <cellStyle name="Normal 2 3 3 4 2 3 4 3" xfId="43527"/>
    <cellStyle name="Normal 2 3 3 4 2 3 4 4" xfId="33513"/>
    <cellStyle name="Normal 2 3 3 4 2 3 5" xfId="10063"/>
    <cellStyle name="Normal 2 3 3 4 2 3 5 2" xfId="22684"/>
    <cellStyle name="Normal 2 3 3 4 2 3 5 2 2" xfId="57900"/>
    <cellStyle name="Normal 2 3 3 4 2 3 5 3" xfId="45303"/>
    <cellStyle name="Normal 2 3 3 4 2 3 5 4" xfId="35289"/>
    <cellStyle name="Normal 2 3 3 4 2 3 6" xfId="11857"/>
    <cellStyle name="Normal 2 3 3 4 2 3 6 2" xfId="24460"/>
    <cellStyle name="Normal 2 3 3 4 2 3 6 2 2" xfId="59676"/>
    <cellStyle name="Normal 2 3 3 4 2 3 6 3" xfId="47079"/>
    <cellStyle name="Normal 2 3 3 4 2 3 6 4" xfId="37065"/>
    <cellStyle name="Normal 2 3 3 4 2 3 7" xfId="16224"/>
    <cellStyle name="Normal 2 3 3 4 2 3 7 2" xfId="51440"/>
    <cellStyle name="Normal 2 3 3 4 2 3 7 3" xfId="28829"/>
    <cellStyle name="Normal 2 3 3 4 2 3 8" xfId="14446"/>
    <cellStyle name="Normal 2 3 3 4 2 3 8 2" xfId="49664"/>
    <cellStyle name="Normal 2 3 3 4 2 3 9" xfId="38843"/>
    <cellStyle name="Normal 2 3 3 4 2 4" xfId="2718"/>
    <cellStyle name="Normal 2 3 3 4 2 4 10" xfId="26244"/>
    <cellStyle name="Normal 2 3 3 4 2 4 11" xfId="60648"/>
    <cellStyle name="Normal 2 3 3 4 2 4 2" xfId="4544"/>
    <cellStyle name="Normal 2 3 3 4 2 4 2 2" xfId="17191"/>
    <cellStyle name="Normal 2 3 3 4 2 4 2 2 2" xfId="52407"/>
    <cellStyle name="Normal 2 3 3 4 2 4 2 3" xfId="39810"/>
    <cellStyle name="Normal 2 3 3 4 2 4 2 4" xfId="29796"/>
    <cellStyle name="Normal 2 3 3 4 2 4 3" xfId="6014"/>
    <cellStyle name="Normal 2 3 3 4 2 4 3 2" xfId="18645"/>
    <cellStyle name="Normal 2 3 3 4 2 4 3 2 2" xfId="53861"/>
    <cellStyle name="Normal 2 3 3 4 2 4 3 3" xfId="41264"/>
    <cellStyle name="Normal 2 3 3 4 2 4 3 4" xfId="31250"/>
    <cellStyle name="Normal 2 3 3 4 2 4 4" xfId="7473"/>
    <cellStyle name="Normal 2 3 3 4 2 4 4 2" xfId="20099"/>
    <cellStyle name="Normal 2 3 3 4 2 4 4 2 2" xfId="55315"/>
    <cellStyle name="Normal 2 3 3 4 2 4 4 3" xfId="42718"/>
    <cellStyle name="Normal 2 3 3 4 2 4 4 4" xfId="32704"/>
    <cellStyle name="Normal 2 3 3 4 2 4 5" xfId="9254"/>
    <cellStyle name="Normal 2 3 3 4 2 4 5 2" xfId="21875"/>
    <cellStyle name="Normal 2 3 3 4 2 4 5 2 2" xfId="57091"/>
    <cellStyle name="Normal 2 3 3 4 2 4 5 3" xfId="44494"/>
    <cellStyle name="Normal 2 3 3 4 2 4 5 4" xfId="34480"/>
    <cellStyle name="Normal 2 3 3 4 2 4 6" xfId="11048"/>
    <cellStyle name="Normal 2 3 3 4 2 4 6 2" xfId="23651"/>
    <cellStyle name="Normal 2 3 3 4 2 4 6 2 2" xfId="58867"/>
    <cellStyle name="Normal 2 3 3 4 2 4 6 3" xfId="46270"/>
    <cellStyle name="Normal 2 3 3 4 2 4 6 4" xfId="36256"/>
    <cellStyle name="Normal 2 3 3 4 2 4 7" xfId="15415"/>
    <cellStyle name="Normal 2 3 3 4 2 4 7 2" xfId="50631"/>
    <cellStyle name="Normal 2 3 3 4 2 4 7 3" xfId="28020"/>
    <cellStyle name="Normal 2 3 3 4 2 4 8" xfId="13637"/>
    <cellStyle name="Normal 2 3 3 4 2 4 8 2" xfId="48855"/>
    <cellStyle name="Normal 2 3 3 4 2 4 9" xfId="38034"/>
    <cellStyle name="Normal 2 3 3 4 2 5" xfId="3882"/>
    <cellStyle name="Normal 2 3 3 4 2 5 2" xfId="8605"/>
    <cellStyle name="Normal 2 3 3 4 2 5 2 2" xfId="21231"/>
    <cellStyle name="Normal 2 3 3 4 2 5 2 2 2" xfId="56447"/>
    <cellStyle name="Normal 2 3 3 4 2 5 2 3" xfId="43850"/>
    <cellStyle name="Normal 2 3 3 4 2 5 2 4" xfId="33836"/>
    <cellStyle name="Normal 2 3 3 4 2 5 3" xfId="10386"/>
    <cellStyle name="Normal 2 3 3 4 2 5 3 2" xfId="23007"/>
    <cellStyle name="Normal 2 3 3 4 2 5 3 2 2" xfId="58223"/>
    <cellStyle name="Normal 2 3 3 4 2 5 3 3" xfId="45626"/>
    <cellStyle name="Normal 2 3 3 4 2 5 3 4" xfId="35612"/>
    <cellStyle name="Normal 2 3 3 4 2 5 4" xfId="12182"/>
    <cellStyle name="Normal 2 3 3 4 2 5 4 2" xfId="24783"/>
    <cellStyle name="Normal 2 3 3 4 2 5 4 2 2" xfId="59999"/>
    <cellStyle name="Normal 2 3 3 4 2 5 4 3" xfId="47402"/>
    <cellStyle name="Normal 2 3 3 4 2 5 4 4" xfId="37388"/>
    <cellStyle name="Normal 2 3 3 4 2 5 5" xfId="16547"/>
    <cellStyle name="Normal 2 3 3 4 2 5 5 2" xfId="51763"/>
    <cellStyle name="Normal 2 3 3 4 2 5 5 3" xfId="29152"/>
    <cellStyle name="Normal 2 3 3 4 2 5 6" xfId="14769"/>
    <cellStyle name="Normal 2 3 3 4 2 5 6 2" xfId="49987"/>
    <cellStyle name="Normal 2 3 3 4 2 5 7" xfId="39166"/>
    <cellStyle name="Normal 2 3 3 4 2 5 8" xfId="27376"/>
    <cellStyle name="Normal 2 3 3 4 2 6" xfId="4222"/>
    <cellStyle name="Normal 2 3 3 4 2 6 2" xfId="16869"/>
    <cellStyle name="Normal 2 3 3 4 2 6 2 2" xfId="52085"/>
    <cellStyle name="Normal 2 3 3 4 2 6 2 3" xfId="29474"/>
    <cellStyle name="Normal 2 3 3 4 2 6 3" xfId="13315"/>
    <cellStyle name="Normal 2 3 3 4 2 6 3 2" xfId="48533"/>
    <cellStyle name="Normal 2 3 3 4 2 6 4" xfId="39488"/>
    <cellStyle name="Normal 2 3 3 4 2 6 5" xfId="25922"/>
    <cellStyle name="Normal 2 3 3 4 2 7" xfId="5692"/>
    <cellStyle name="Normal 2 3 3 4 2 7 2" xfId="18323"/>
    <cellStyle name="Normal 2 3 3 4 2 7 2 2" xfId="53539"/>
    <cellStyle name="Normal 2 3 3 4 2 7 3" xfId="40942"/>
    <cellStyle name="Normal 2 3 3 4 2 7 4" xfId="30928"/>
    <cellStyle name="Normal 2 3 3 4 2 8" xfId="7151"/>
    <cellStyle name="Normal 2 3 3 4 2 8 2" xfId="19777"/>
    <cellStyle name="Normal 2 3 3 4 2 8 2 2" xfId="54993"/>
    <cellStyle name="Normal 2 3 3 4 2 8 3" xfId="42396"/>
    <cellStyle name="Normal 2 3 3 4 2 8 4" xfId="32382"/>
    <cellStyle name="Normal 2 3 3 4 2 9" xfId="8932"/>
    <cellStyle name="Normal 2 3 3 4 2 9 2" xfId="21553"/>
    <cellStyle name="Normal 2 3 3 4 2 9 2 2" xfId="56769"/>
    <cellStyle name="Normal 2 3 3 4 2 9 3" xfId="44172"/>
    <cellStyle name="Normal 2 3 3 4 2 9 4" xfId="34158"/>
    <cellStyle name="Normal 2 3 3 4 3" xfId="3068"/>
    <cellStyle name="Normal 2 3 3 4 3 10" xfId="25440"/>
    <cellStyle name="Normal 2 3 3 4 3 11" xfId="60975"/>
    <cellStyle name="Normal 2 3 3 4 3 2" xfId="4871"/>
    <cellStyle name="Normal 2 3 3 4 3 2 2" xfId="17518"/>
    <cellStyle name="Normal 2 3 3 4 3 2 2 2" xfId="52734"/>
    <cellStyle name="Normal 2 3 3 4 3 2 2 3" xfId="30123"/>
    <cellStyle name="Normal 2 3 3 4 3 2 3" xfId="13964"/>
    <cellStyle name="Normal 2 3 3 4 3 2 3 2" xfId="49182"/>
    <cellStyle name="Normal 2 3 3 4 3 2 4" xfId="40137"/>
    <cellStyle name="Normal 2 3 3 4 3 2 5" xfId="26571"/>
    <cellStyle name="Normal 2 3 3 4 3 3" xfId="6341"/>
    <cellStyle name="Normal 2 3 3 4 3 3 2" xfId="18972"/>
    <cellStyle name="Normal 2 3 3 4 3 3 2 2" xfId="54188"/>
    <cellStyle name="Normal 2 3 3 4 3 3 3" xfId="41591"/>
    <cellStyle name="Normal 2 3 3 4 3 3 4" xfId="31577"/>
    <cellStyle name="Normal 2 3 3 4 3 4" xfId="7800"/>
    <cellStyle name="Normal 2 3 3 4 3 4 2" xfId="20426"/>
    <cellStyle name="Normal 2 3 3 4 3 4 2 2" xfId="55642"/>
    <cellStyle name="Normal 2 3 3 4 3 4 3" xfId="43045"/>
    <cellStyle name="Normal 2 3 3 4 3 4 4" xfId="33031"/>
    <cellStyle name="Normal 2 3 3 4 3 5" xfId="9581"/>
    <cellStyle name="Normal 2 3 3 4 3 5 2" xfId="22202"/>
    <cellStyle name="Normal 2 3 3 4 3 5 2 2" xfId="57418"/>
    <cellStyle name="Normal 2 3 3 4 3 5 3" xfId="44821"/>
    <cellStyle name="Normal 2 3 3 4 3 5 4" xfId="34807"/>
    <cellStyle name="Normal 2 3 3 4 3 6" xfId="11375"/>
    <cellStyle name="Normal 2 3 3 4 3 6 2" xfId="23978"/>
    <cellStyle name="Normal 2 3 3 4 3 6 2 2" xfId="59194"/>
    <cellStyle name="Normal 2 3 3 4 3 6 3" xfId="46597"/>
    <cellStyle name="Normal 2 3 3 4 3 6 4" xfId="36583"/>
    <cellStyle name="Normal 2 3 3 4 3 7" xfId="15742"/>
    <cellStyle name="Normal 2 3 3 4 3 7 2" xfId="50958"/>
    <cellStyle name="Normal 2 3 3 4 3 7 3" xfId="28347"/>
    <cellStyle name="Normal 2 3 3 4 3 8" xfId="12833"/>
    <cellStyle name="Normal 2 3 3 4 3 8 2" xfId="48051"/>
    <cellStyle name="Normal 2 3 3 4 3 9" xfId="38361"/>
    <cellStyle name="Normal 2 3 3 4 4" xfId="2894"/>
    <cellStyle name="Normal 2 3 3 4 4 10" xfId="25281"/>
    <cellStyle name="Normal 2 3 3 4 4 11" xfId="60816"/>
    <cellStyle name="Normal 2 3 3 4 4 2" xfId="4712"/>
    <cellStyle name="Normal 2 3 3 4 4 2 2" xfId="17359"/>
    <cellStyle name="Normal 2 3 3 4 4 2 2 2" xfId="52575"/>
    <cellStyle name="Normal 2 3 3 4 4 2 2 3" xfId="29964"/>
    <cellStyle name="Normal 2 3 3 4 4 2 3" xfId="13805"/>
    <cellStyle name="Normal 2 3 3 4 4 2 3 2" xfId="49023"/>
    <cellStyle name="Normal 2 3 3 4 4 2 4" xfId="39978"/>
    <cellStyle name="Normal 2 3 3 4 4 2 5" xfId="26412"/>
    <cellStyle name="Normal 2 3 3 4 4 3" xfId="6182"/>
    <cellStyle name="Normal 2 3 3 4 4 3 2" xfId="18813"/>
    <cellStyle name="Normal 2 3 3 4 4 3 2 2" xfId="54029"/>
    <cellStyle name="Normal 2 3 3 4 4 3 3" xfId="41432"/>
    <cellStyle name="Normal 2 3 3 4 4 3 4" xfId="31418"/>
    <cellStyle name="Normal 2 3 3 4 4 4" xfId="7641"/>
    <cellStyle name="Normal 2 3 3 4 4 4 2" xfId="20267"/>
    <cellStyle name="Normal 2 3 3 4 4 4 2 2" xfId="55483"/>
    <cellStyle name="Normal 2 3 3 4 4 4 3" xfId="42886"/>
    <cellStyle name="Normal 2 3 3 4 4 4 4" xfId="32872"/>
    <cellStyle name="Normal 2 3 3 4 4 5" xfId="9422"/>
    <cellStyle name="Normal 2 3 3 4 4 5 2" xfId="22043"/>
    <cellStyle name="Normal 2 3 3 4 4 5 2 2" xfId="57259"/>
    <cellStyle name="Normal 2 3 3 4 4 5 3" xfId="44662"/>
    <cellStyle name="Normal 2 3 3 4 4 5 4" xfId="34648"/>
    <cellStyle name="Normal 2 3 3 4 4 6" xfId="11216"/>
    <cellStyle name="Normal 2 3 3 4 4 6 2" xfId="23819"/>
    <cellStyle name="Normal 2 3 3 4 4 6 2 2" xfId="59035"/>
    <cellStyle name="Normal 2 3 3 4 4 6 3" xfId="46438"/>
    <cellStyle name="Normal 2 3 3 4 4 6 4" xfId="36424"/>
    <cellStyle name="Normal 2 3 3 4 4 7" xfId="15583"/>
    <cellStyle name="Normal 2 3 3 4 4 7 2" xfId="50799"/>
    <cellStyle name="Normal 2 3 3 4 4 7 3" xfId="28188"/>
    <cellStyle name="Normal 2 3 3 4 4 8" xfId="12674"/>
    <cellStyle name="Normal 2 3 3 4 4 8 2" xfId="47892"/>
    <cellStyle name="Normal 2 3 3 4 4 9" xfId="38202"/>
    <cellStyle name="Normal 2 3 3 4 5" xfId="3403"/>
    <cellStyle name="Normal 2 3 3 4 5 10" xfId="26899"/>
    <cellStyle name="Normal 2 3 3 4 5 11" xfId="61303"/>
    <cellStyle name="Normal 2 3 3 4 5 2" xfId="5199"/>
    <cellStyle name="Normal 2 3 3 4 5 2 2" xfId="17846"/>
    <cellStyle name="Normal 2 3 3 4 5 2 2 2" xfId="53062"/>
    <cellStyle name="Normal 2 3 3 4 5 2 3" xfId="40465"/>
    <cellStyle name="Normal 2 3 3 4 5 2 4" xfId="30451"/>
    <cellStyle name="Normal 2 3 3 4 5 3" xfId="6669"/>
    <cellStyle name="Normal 2 3 3 4 5 3 2" xfId="19300"/>
    <cellStyle name="Normal 2 3 3 4 5 3 2 2" xfId="54516"/>
    <cellStyle name="Normal 2 3 3 4 5 3 3" xfId="41919"/>
    <cellStyle name="Normal 2 3 3 4 5 3 4" xfId="31905"/>
    <cellStyle name="Normal 2 3 3 4 5 4" xfId="8128"/>
    <cellStyle name="Normal 2 3 3 4 5 4 2" xfId="20754"/>
    <cellStyle name="Normal 2 3 3 4 5 4 2 2" xfId="55970"/>
    <cellStyle name="Normal 2 3 3 4 5 4 3" xfId="43373"/>
    <cellStyle name="Normal 2 3 3 4 5 4 4" xfId="33359"/>
    <cellStyle name="Normal 2 3 3 4 5 5" xfId="9909"/>
    <cellStyle name="Normal 2 3 3 4 5 5 2" xfId="22530"/>
    <cellStyle name="Normal 2 3 3 4 5 5 2 2" xfId="57746"/>
    <cellStyle name="Normal 2 3 3 4 5 5 3" xfId="45149"/>
    <cellStyle name="Normal 2 3 3 4 5 5 4" xfId="35135"/>
    <cellStyle name="Normal 2 3 3 4 5 6" xfId="11703"/>
    <cellStyle name="Normal 2 3 3 4 5 6 2" xfId="24306"/>
    <cellStyle name="Normal 2 3 3 4 5 6 2 2" xfId="59522"/>
    <cellStyle name="Normal 2 3 3 4 5 6 3" xfId="46925"/>
    <cellStyle name="Normal 2 3 3 4 5 6 4" xfId="36911"/>
    <cellStyle name="Normal 2 3 3 4 5 7" xfId="16070"/>
    <cellStyle name="Normal 2 3 3 4 5 7 2" xfId="51286"/>
    <cellStyle name="Normal 2 3 3 4 5 7 3" xfId="28675"/>
    <cellStyle name="Normal 2 3 3 4 5 8" xfId="14292"/>
    <cellStyle name="Normal 2 3 3 4 5 8 2" xfId="49510"/>
    <cellStyle name="Normal 2 3 3 4 5 9" xfId="38689"/>
    <cellStyle name="Normal 2 3 3 4 6" xfId="2563"/>
    <cellStyle name="Normal 2 3 3 4 6 10" xfId="26090"/>
    <cellStyle name="Normal 2 3 3 4 6 11" xfId="60494"/>
    <cellStyle name="Normal 2 3 3 4 6 2" xfId="4390"/>
    <cellStyle name="Normal 2 3 3 4 6 2 2" xfId="17037"/>
    <cellStyle name="Normal 2 3 3 4 6 2 2 2" xfId="52253"/>
    <cellStyle name="Normal 2 3 3 4 6 2 3" xfId="39656"/>
    <cellStyle name="Normal 2 3 3 4 6 2 4" xfId="29642"/>
    <cellStyle name="Normal 2 3 3 4 6 3" xfId="5860"/>
    <cellStyle name="Normal 2 3 3 4 6 3 2" xfId="18491"/>
    <cellStyle name="Normal 2 3 3 4 6 3 2 2" xfId="53707"/>
    <cellStyle name="Normal 2 3 3 4 6 3 3" xfId="41110"/>
    <cellStyle name="Normal 2 3 3 4 6 3 4" xfId="31096"/>
    <cellStyle name="Normal 2 3 3 4 6 4" xfId="7319"/>
    <cellStyle name="Normal 2 3 3 4 6 4 2" xfId="19945"/>
    <cellStyle name="Normal 2 3 3 4 6 4 2 2" xfId="55161"/>
    <cellStyle name="Normal 2 3 3 4 6 4 3" xfId="42564"/>
    <cellStyle name="Normal 2 3 3 4 6 4 4" xfId="32550"/>
    <cellStyle name="Normal 2 3 3 4 6 5" xfId="9100"/>
    <cellStyle name="Normal 2 3 3 4 6 5 2" xfId="21721"/>
    <cellStyle name="Normal 2 3 3 4 6 5 2 2" xfId="56937"/>
    <cellStyle name="Normal 2 3 3 4 6 5 3" xfId="44340"/>
    <cellStyle name="Normal 2 3 3 4 6 5 4" xfId="34326"/>
    <cellStyle name="Normal 2 3 3 4 6 6" xfId="10894"/>
    <cellStyle name="Normal 2 3 3 4 6 6 2" xfId="23497"/>
    <cellStyle name="Normal 2 3 3 4 6 6 2 2" xfId="58713"/>
    <cellStyle name="Normal 2 3 3 4 6 6 3" xfId="46116"/>
    <cellStyle name="Normal 2 3 3 4 6 6 4" xfId="36102"/>
    <cellStyle name="Normal 2 3 3 4 6 7" xfId="15261"/>
    <cellStyle name="Normal 2 3 3 4 6 7 2" xfId="50477"/>
    <cellStyle name="Normal 2 3 3 4 6 7 3" xfId="27866"/>
    <cellStyle name="Normal 2 3 3 4 6 8" xfId="13483"/>
    <cellStyle name="Normal 2 3 3 4 6 8 2" xfId="48701"/>
    <cellStyle name="Normal 2 3 3 4 6 9" xfId="37880"/>
    <cellStyle name="Normal 2 3 3 4 7" xfId="3727"/>
    <cellStyle name="Normal 2 3 3 4 7 2" xfId="8451"/>
    <cellStyle name="Normal 2 3 3 4 7 2 2" xfId="21077"/>
    <cellStyle name="Normal 2 3 3 4 7 2 2 2" xfId="56293"/>
    <cellStyle name="Normal 2 3 3 4 7 2 3" xfId="43696"/>
    <cellStyle name="Normal 2 3 3 4 7 2 4" xfId="33682"/>
    <cellStyle name="Normal 2 3 3 4 7 3" xfId="10232"/>
    <cellStyle name="Normal 2 3 3 4 7 3 2" xfId="22853"/>
    <cellStyle name="Normal 2 3 3 4 7 3 2 2" xfId="58069"/>
    <cellStyle name="Normal 2 3 3 4 7 3 3" xfId="45472"/>
    <cellStyle name="Normal 2 3 3 4 7 3 4" xfId="35458"/>
    <cellStyle name="Normal 2 3 3 4 7 4" xfId="12028"/>
    <cellStyle name="Normal 2 3 3 4 7 4 2" xfId="24629"/>
    <cellStyle name="Normal 2 3 3 4 7 4 2 2" xfId="59845"/>
    <cellStyle name="Normal 2 3 3 4 7 4 3" xfId="47248"/>
    <cellStyle name="Normal 2 3 3 4 7 4 4" xfId="37234"/>
    <cellStyle name="Normal 2 3 3 4 7 5" xfId="16393"/>
    <cellStyle name="Normal 2 3 3 4 7 5 2" xfId="51609"/>
    <cellStyle name="Normal 2 3 3 4 7 5 3" xfId="28998"/>
    <cellStyle name="Normal 2 3 3 4 7 6" xfId="14615"/>
    <cellStyle name="Normal 2 3 3 4 7 6 2" xfId="49833"/>
    <cellStyle name="Normal 2 3 3 4 7 7" xfId="39012"/>
    <cellStyle name="Normal 2 3 3 4 7 8" xfId="27222"/>
    <cellStyle name="Normal 2 3 3 4 8" xfId="4065"/>
    <cellStyle name="Normal 2 3 3 4 8 2" xfId="16715"/>
    <cellStyle name="Normal 2 3 3 4 8 2 2" xfId="51931"/>
    <cellStyle name="Normal 2 3 3 4 8 2 3" xfId="29320"/>
    <cellStyle name="Normal 2 3 3 4 8 3" xfId="13161"/>
    <cellStyle name="Normal 2 3 3 4 8 3 2" xfId="48379"/>
    <cellStyle name="Normal 2 3 3 4 8 4" xfId="39334"/>
    <cellStyle name="Normal 2 3 3 4 8 5" xfId="25768"/>
    <cellStyle name="Normal 2 3 3 4 9" xfId="5538"/>
    <cellStyle name="Normal 2 3 3 4 9 2" xfId="18169"/>
    <cellStyle name="Normal 2 3 3 4 9 2 2" xfId="53385"/>
    <cellStyle name="Normal 2 3 3 4 9 3" xfId="40788"/>
    <cellStyle name="Normal 2 3 3 4 9 4" xfId="30774"/>
    <cellStyle name="Normal 2 3 3 5" xfId="2306"/>
    <cellStyle name="Normal 2 3 3 5 10" xfId="10593"/>
    <cellStyle name="Normal 2 3 3 5 10 2" xfId="23204"/>
    <cellStyle name="Normal 2 3 3 5 10 2 2" xfId="58420"/>
    <cellStyle name="Normal 2 3 3 5 10 3" xfId="45823"/>
    <cellStyle name="Normal 2 3 3 5 10 4" xfId="35809"/>
    <cellStyle name="Normal 2 3 3 5 11" xfId="15019"/>
    <cellStyle name="Normal 2 3 3 5 11 2" xfId="50235"/>
    <cellStyle name="Normal 2 3 3 5 11 3" xfId="27624"/>
    <cellStyle name="Normal 2 3 3 5 12" xfId="12432"/>
    <cellStyle name="Normal 2 3 3 5 12 2" xfId="47650"/>
    <cellStyle name="Normal 2 3 3 5 13" xfId="37638"/>
    <cellStyle name="Normal 2 3 3 5 14" xfId="25039"/>
    <cellStyle name="Normal 2 3 3 5 15" xfId="60252"/>
    <cellStyle name="Normal 2 3 3 5 2" xfId="3154"/>
    <cellStyle name="Normal 2 3 3 5 2 10" xfId="25523"/>
    <cellStyle name="Normal 2 3 3 5 2 11" xfId="61058"/>
    <cellStyle name="Normal 2 3 3 5 2 2" xfId="4954"/>
    <cellStyle name="Normal 2 3 3 5 2 2 2" xfId="17601"/>
    <cellStyle name="Normal 2 3 3 5 2 2 2 2" xfId="52817"/>
    <cellStyle name="Normal 2 3 3 5 2 2 2 3" xfId="30206"/>
    <cellStyle name="Normal 2 3 3 5 2 2 3" xfId="14047"/>
    <cellStyle name="Normal 2 3 3 5 2 2 3 2" xfId="49265"/>
    <cellStyle name="Normal 2 3 3 5 2 2 4" xfId="40220"/>
    <cellStyle name="Normal 2 3 3 5 2 2 5" xfId="26654"/>
    <cellStyle name="Normal 2 3 3 5 2 3" xfId="6424"/>
    <cellStyle name="Normal 2 3 3 5 2 3 2" xfId="19055"/>
    <cellStyle name="Normal 2 3 3 5 2 3 2 2" xfId="54271"/>
    <cellStyle name="Normal 2 3 3 5 2 3 3" xfId="41674"/>
    <cellStyle name="Normal 2 3 3 5 2 3 4" xfId="31660"/>
    <cellStyle name="Normal 2 3 3 5 2 4" xfId="7883"/>
    <cellStyle name="Normal 2 3 3 5 2 4 2" xfId="20509"/>
    <cellStyle name="Normal 2 3 3 5 2 4 2 2" xfId="55725"/>
    <cellStyle name="Normal 2 3 3 5 2 4 3" xfId="43128"/>
    <cellStyle name="Normal 2 3 3 5 2 4 4" xfId="33114"/>
    <cellStyle name="Normal 2 3 3 5 2 5" xfId="9664"/>
    <cellStyle name="Normal 2 3 3 5 2 5 2" xfId="22285"/>
    <cellStyle name="Normal 2 3 3 5 2 5 2 2" xfId="57501"/>
    <cellStyle name="Normal 2 3 3 5 2 5 3" xfId="44904"/>
    <cellStyle name="Normal 2 3 3 5 2 5 4" xfId="34890"/>
    <cellStyle name="Normal 2 3 3 5 2 6" xfId="11458"/>
    <cellStyle name="Normal 2 3 3 5 2 6 2" xfId="24061"/>
    <cellStyle name="Normal 2 3 3 5 2 6 2 2" xfId="59277"/>
    <cellStyle name="Normal 2 3 3 5 2 6 3" xfId="46680"/>
    <cellStyle name="Normal 2 3 3 5 2 6 4" xfId="36666"/>
    <cellStyle name="Normal 2 3 3 5 2 7" xfId="15825"/>
    <cellStyle name="Normal 2 3 3 5 2 7 2" xfId="51041"/>
    <cellStyle name="Normal 2 3 3 5 2 7 3" xfId="28430"/>
    <cellStyle name="Normal 2 3 3 5 2 8" xfId="12916"/>
    <cellStyle name="Normal 2 3 3 5 2 8 2" xfId="48134"/>
    <cellStyle name="Normal 2 3 3 5 2 9" xfId="38444"/>
    <cellStyle name="Normal 2 3 3 5 3" xfId="3483"/>
    <cellStyle name="Normal 2 3 3 5 3 10" xfId="26979"/>
    <cellStyle name="Normal 2 3 3 5 3 11" xfId="61383"/>
    <cellStyle name="Normal 2 3 3 5 3 2" xfId="5279"/>
    <cellStyle name="Normal 2 3 3 5 3 2 2" xfId="17926"/>
    <cellStyle name="Normal 2 3 3 5 3 2 2 2" xfId="53142"/>
    <cellStyle name="Normal 2 3 3 5 3 2 3" xfId="40545"/>
    <cellStyle name="Normal 2 3 3 5 3 2 4" xfId="30531"/>
    <cellStyle name="Normal 2 3 3 5 3 3" xfId="6749"/>
    <cellStyle name="Normal 2 3 3 5 3 3 2" xfId="19380"/>
    <cellStyle name="Normal 2 3 3 5 3 3 2 2" xfId="54596"/>
    <cellStyle name="Normal 2 3 3 5 3 3 3" xfId="41999"/>
    <cellStyle name="Normal 2 3 3 5 3 3 4" xfId="31985"/>
    <cellStyle name="Normal 2 3 3 5 3 4" xfId="8208"/>
    <cellStyle name="Normal 2 3 3 5 3 4 2" xfId="20834"/>
    <cellStyle name="Normal 2 3 3 5 3 4 2 2" xfId="56050"/>
    <cellStyle name="Normal 2 3 3 5 3 4 3" xfId="43453"/>
    <cellStyle name="Normal 2 3 3 5 3 4 4" xfId="33439"/>
    <cellStyle name="Normal 2 3 3 5 3 5" xfId="9989"/>
    <cellStyle name="Normal 2 3 3 5 3 5 2" xfId="22610"/>
    <cellStyle name="Normal 2 3 3 5 3 5 2 2" xfId="57826"/>
    <cellStyle name="Normal 2 3 3 5 3 5 3" xfId="45229"/>
    <cellStyle name="Normal 2 3 3 5 3 5 4" xfId="35215"/>
    <cellStyle name="Normal 2 3 3 5 3 6" xfId="11783"/>
    <cellStyle name="Normal 2 3 3 5 3 6 2" xfId="24386"/>
    <cellStyle name="Normal 2 3 3 5 3 6 2 2" xfId="59602"/>
    <cellStyle name="Normal 2 3 3 5 3 6 3" xfId="47005"/>
    <cellStyle name="Normal 2 3 3 5 3 6 4" xfId="36991"/>
    <cellStyle name="Normal 2 3 3 5 3 7" xfId="16150"/>
    <cellStyle name="Normal 2 3 3 5 3 7 2" xfId="51366"/>
    <cellStyle name="Normal 2 3 3 5 3 7 3" xfId="28755"/>
    <cellStyle name="Normal 2 3 3 5 3 8" xfId="14372"/>
    <cellStyle name="Normal 2 3 3 5 3 8 2" xfId="49590"/>
    <cellStyle name="Normal 2 3 3 5 3 9" xfId="38769"/>
    <cellStyle name="Normal 2 3 3 5 4" xfId="2644"/>
    <cellStyle name="Normal 2 3 3 5 4 10" xfId="26170"/>
    <cellStyle name="Normal 2 3 3 5 4 11" xfId="60574"/>
    <cellStyle name="Normal 2 3 3 5 4 2" xfId="4470"/>
    <cellStyle name="Normal 2 3 3 5 4 2 2" xfId="17117"/>
    <cellStyle name="Normal 2 3 3 5 4 2 2 2" xfId="52333"/>
    <cellStyle name="Normal 2 3 3 5 4 2 3" xfId="39736"/>
    <cellStyle name="Normal 2 3 3 5 4 2 4" xfId="29722"/>
    <cellStyle name="Normal 2 3 3 5 4 3" xfId="5940"/>
    <cellStyle name="Normal 2 3 3 5 4 3 2" xfId="18571"/>
    <cellStyle name="Normal 2 3 3 5 4 3 2 2" xfId="53787"/>
    <cellStyle name="Normal 2 3 3 5 4 3 3" xfId="41190"/>
    <cellStyle name="Normal 2 3 3 5 4 3 4" xfId="31176"/>
    <cellStyle name="Normal 2 3 3 5 4 4" xfId="7399"/>
    <cellStyle name="Normal 2 3 3 5 4 4 2" xfId="20025"/>
    <cellStyle name="Normal 2 3 3 5 4 4 2 2" xfId="55241"/>
    <cellStyle name="Normal 2 3 3 5 4 4 3" xfId="42644"/>
    <cellStyle name="Normal 2 3 3 5 4 4 4" xfId="32630"/>
    <cellStyle name="Normal 2 3 3 5 4 5" xfId="9180"/>
    <cellStyle name="Normal 2 3 3 5 4 5 2" xfId="21801"/>
    <cellStyle name="Normal 2 3 3 5 4 5 2 2" xfId="57017"/>
    <cellStyle name="Normal 2 3 3 5 4 5 3" xfId="44420"/>
    <cellStyle name="Normal 2 3 3 5 4 5 4" xfId="34406"/>
    <cellStyle name="Normal 2 3 3 5 4 6" xfId="10974"/>
    <cellStyle name="Normal 2 3 3 5 4 6 2" xfId="23577"/>
    <cellStyle name="Normal 2 3 3 5 4 6 2 2" xfId="58793"/>
    <cellStyle name="Normal 2 3 3 5 4 6 3" xfId="46196"/>
    <cellStyle name="Normal 2 3 3 5 4 6 4" xfId="36182"/>
    <cellStyle name="Normal 2 3 3 5 4 7" xfId="15341"/>
    <cellStyle name="Normal 2 3 3 5 4 7 2" xfId="50557"/>
    <cellStyle name="Normal 2 3 3 5 4 7 3" xfId="27946"/>
    <cellStyle name="Normal 2 3 3 5 4 8" xfId="13563"/>
    <cellStyle name="Normal 2 3 3 5 4 8 2" xfId="48781"/>
    <cellStyle name="Normal 2 3 3 5 4 9" xfId="37960"/>
    <cellStyle name="Normal 2 3 3 5 5" xfId="3808"/>
    <cellStyle name="Normal 2 3 3 5 5 2" xfId="8531"/>
    <cellStyle name="Normal 2 3 3 5 5 2 2" xfId="21157"/>
    <cellStyle name="Normal 2 3 3 5 5 2 2 2" xfId="56373"/>
    <cellStyle name="Normal 2 3 3 5 5 2 3" xfId="43776"/>
    <cellStyle name="Normal 2 3 3 5 5 2 4" xfId="33762"/>
    <cellStyle name="Normal 2 3 3 5 5 3" xfId="10312"/>
    <cellStyle name="Normal 2 3 3 5 5 3 2" xfId="22933"/>
    <cellStyle name="Normal 2 3 3 5 5 3 2 2" xfId="58149"/>
    <cellStyle name="Normal 2 3 3 5 5 3 3" xfId="45552"/>
    <cellStyle name="Normal 2 3 3 5 5 3 4" xfId="35538"/>
    <cellStyle name="Normal 2 3 3 5 5 4" xfId="12108"/>
    <cellStyle name="Normal 2 3 3 5 5 4 2" xfId="24709"/>
    <cellStyle name="Normal 2 3 3 5 5 4 2 2" xfId="59925"/>
    <cellStyle name="Normal 2 3 3 5 5 4 3" xfId="47328"/>
    <cellStyle name="Normal 2 3 3 5 5 4 4" xfId="37314"/>
    <cellStyle name="Normal 2 3 3 5 5 5" xfId="16473"/>
    <cellStyle name="Normal 2 3 3 5 5 5 2" xfId="51689"/>
    <cellStyle name="Normal 2 3 3 5 5 5 3" xfId="29078"/>
    <cellStyle name="Normal 2 3 3 5 5 6" xfId="14695"/>
    <cellStyle name="Normal 2 3 3 5 5 6 2" xfId="49913"/>
    <cellStyle name="Normal 2 3 3 5 5 7" xfId="39092"/>
    <cellStyle name="Normal 2 3 3 5 5 8" xfId="27302"/>
    <cellStyle name="Normal 2 3 3 5 6" xfId="4148"/>
    <cellStyle name="Normal 2 3 3 5 6 2" xfId="16795"/>
    <cellStyle name="Normal 2 3 3 5 6 2 2" xfId="52011"/>
    <cellStyle name="Normal 2 3 3 5 6 2 3" xfId="29400"/>
    <cellStyle name="Normal 2 3 3 5 6 3" xfId="13241"/>
    <cellStyle name="Normal 2 3 3 5 6 3 2" xfId="48459"/>
    <cellStyle name="Normal 2 3 3 5 6 4" xfId="39414"/>
    <cellStyle name="Normal 2 3 3 5 6 5" xfId="25848"/>
    <cellStyle name="Normal 2 3 3 5 7" xfId="5618"/>
    <cellStyle name="Normal 2 3 3 5 7 2" xfId="18249"/>
    <cellStyle name="Normal 2 3 3 5 7 2 2" xfId="53465"/>
    <cellStyle name="Normal 2 3 3 5 7 3" xfId="40868"/>
    <cellStyle name="Normal 2 3 3 5 7 4" xfId="30854"/>
    <cellStyle name="Normal 2 3 3 5 8" xfId="7077"/>
    <cellStyle name="Normal 2 3 3 5 8 2" xfId="19703"/>
    <cellStyle name="Normal 2 3 3 5 8 2 2" xfId="54919"/>
    <cellStyle name="Normal 2 3 3 5 8 3" xfId="42322"/>
    <cellStyle name="Normal 2 3 3 5 8 4" xfId="32308"/>
    <cellStyle name="Normal 2 3 3 5 9" xfId="8858"/>
    <cellStyle name="Normal 2 3 3 5 9 2" xfId="21479"/>
    <cellStyle name="Normal 2 3 3 5 9 2 2" xfId="56695"/>
    <cellStyle name="Normal 2 3 3 5 9 3" xfId="44098"/>
    <cellStyle name="Normal 2 3 3 5 9 4" xfId="34084"/>
    <cellStyle name="Normal 2 3 3 6" xfId="2988"/>
    <cellStyle name="Normal 2 3 3 6 10" xfId="25364"/>
    <cellStyle name="Normal 2 3 3 6 11" xfId="60899"/>
    <cellStyle name="Normal 2 3 3 6 2" xfId="4795"/>
    <cellStyle name="Normal 2 3 3 6 2 2" xfId="17442"/>
    <cellStyle name="Normal 2 3 3 6 2 2 2" xfId="52658"/>
    <cellStyle name="Normal 2 3 3 6 2 2 3" xfId="30047"/>
    <cellStyle name="Normal 2 3 3 6 2 3" xfId="13888"/>
    <cellStyle name="Normal 2 3 3 6 2 3 2" xfId="49106"/>
    <cellStyle name="Normal 2 3 3 6 2 4" xfId="40061"/>
    <cellStyle name="Normal 2 3 3 6 2 5" xfId="26495"/>
    <cellStyle name="Normal 2 3 3 6 3" xfId="6265"/>
    <cellStyle name="Normal 2 3 3 6 3 2" xfId="18896"/>
    <cellStyle name="Normal 2 3 3 6 3 2 2" xfId="54112"/>
    <cellStyle name="Normal 2 3 3 6 3 3" xfId="41515"/>
    <cellStyle name="Normal 2 3 3 6 3 4" xfId="31501"/>
    <cellStyle name="Normal 2 3 3 6 4" xfId="7724"/>
    <cellStyle name="Normal 2 3 3 6 4 2" xfId="20350"/>
    <cellStyle name="Normal 2 3 3 6 4 2 2" xfId="55566"/>
    <cellStyle name="Normal 2 3 3 6 4 3" xfId="42969"/>
    <cellStyle name="Normal 2 3 3 6 4 4" xfId="32955"/>
    <cellStyle name="Normal 2 3 3 6 5" xfId="9505"/>
    <cellStyle name="Normal 2 3 3 6 5 2" xfId="22126"/>
    <cellStyle name="Normal 2 3 3 6 5 2 2" xfId="57342"/>
    <cellStyle name="Normal 2 3 3 6 5 3" xfId="44745"/>
    <cellStyle name="Normal 2 3 3 6 5 4" xfId="34731"/>
    <cellStyle name="Normal 2 3 3 6 6" xfId="11299"/>
    <cellStyle name="Normal 2 3 3 6 6 2" xfId="23902"/>
    <cellStyle name="Normal 2 3 3 6 6 2 2" xfId="59118"/>
    <cellStyle name="Normal 2 3 3 6 6 3" xfId="46521"/>
    <cellStyle name="Normal 2 3 3 6 6 4" xfId="36507"/>
    <cellStyle name="Normal 2 3 3 6 7" xfId="15666"/>
    <cellStyle name="Normal 2 3 3 6 7 2" xfId="50882"/>
    <cellStyle name="Normal 2 3 3 6 7 3" xfId="28271"/>
    <cellStyle name="Normal 2 3 3 6 8" xfId="12757"/>
    <cellStyle name="Normal 2 3 3 6 8 2" xfId="47975"/>
    <cellStyle name="Normal 2 3 3 6 9" xfId="38285"/>
    <cellStyle name="Normal 2 3 3 7" xfId="2820"/>
    <cellStyle name="Normal 2 3 3 7 10" xfId="25209"/>
    <cellStyle name="Normal 2 3 3 7 11" xfId="60744"/>
    <cellStyle name="Normal 2 3 3 7 2" xfId="4640"/>
    <cellStyle name="Normal 2 3 3 7 2 2" xfId="17287"/>
    <cellStyle name="Normal 2 3 3 7 2 2 2" xfId="52503"/>
    <cellStyle name="Normal 2 3 3 7 2 2 3" xfId="29892"/>
    <cellStyle name="Normal 2 3 3 7 2 3" xfId="13733"/>
    <cellStyle name="Normal 2 3 3 7 2 3 2" xfId="48951"/>
    <cellStyle name="Normal 2 3 3 7 2 4" xfId="39906"/>
    <cellStyle name="Normal 2 3 3 7 2 5" xfId="26340"/>
    <cellStyle name="Normal 2 3 3 7 3" xfId="6110"/>
    <cellStyle name="Normal 2 3 3 7 3 2" xfId="18741"/>
    <cellStyle name="Normal 2 3 3 7 3 2 2" xfId="53957"/>
    <cellStyle name="Normal 2 3 3 7 3 3" xfId="41360"/>
    <cellStyle name="Normal 2 3 3 7 3 4" xfId="31346"/>
    <cellStyle name="Normal 2 3 3 7 4" xfId="7569"/>
    <cellStyle name="Normal 2 3 3 7 4 2" xfId="20195"/>
    <cellStyle name="Normal 2 3 3 7 4 2 2" xfId="55411"/>
    <cellStyle name="Normal 2 3 3 7 4 3" xfId="42814"/>
    <cellStyle name="Normal 2 3 3 7 4 4" xfId="32800"/>
    <cellStyle name="Normal 2 3 3 7 5" xfId="9350"/>
    <cellStyle name="Normal 2 3 3 7 5 2" xfId="21971"/>
    <cellStyle name="Normal 2 3 3 7 5 2 2" xfId="57187"/>
    <cellStyle name="Normal 2 3 3 7 5 3" xfId="44590"/>
    <cellStyle name="Normal 2 3 3 7 5 4" xfId="34576"/>
    <cellStyle name="Normal 2 3 3 7 6" xfId="11144"/>
    <cellStyle name="Normal 2 3 3 7 6 2" xfId="23747"/>
    <cellStyle name="Normal 2 3 3 7 6 2 2" xfId="58963"/>
    <cellStyle name="Normal 2 3 3 7 6 3" xfId="46366"/>
    <cellStyle name="Normal 2 3 3 7 6 4" xfId="36352"/>
    <cellStyle name="Normal 2 3 3 7 7" xfId="15511"/>
    <cellStyle name="Normal 2 3 3 7 7 2" xfId="50727"/>
    <cellStyle name="Normal 2 3 3 7 7 3" xfId="28116"/>
    <cellStyle name="Normal 2 3 3 7 8" xfId="12602"/>
    <cellStyle name="Normal 2 3 3 7 8 2" xfId="47820"/>
    <cellStyle name="Normal 2 3 3 7 9" xfId="38130"/>
    <cellStyle name="Normal 2 3 3 8" xfId="3331"/>
    <cellStyle name="Normal 2 3 3 8 10" xfId="26827"/>
    <cellStyle name="Normal 2 3 3 8 11" xfId="61231"/>
    <cellStyle name="Normal 2 3 3 8 2" xfId="5127"/>
    <cellStyle name="Normal 2 3 3 8 2 2" xfId="17774"/>
    <cellStyle name="Normal 2 3 3 8 2 2 2" xfId="52990"/>
    <cellStyle name="Normal 2 3 3 8 2 3" xfId="40393"/>
    <cellStyle name="Normal 2 3 3 8 2 4" xfId="30379"/>
    <cellStyle name="Normal 2 3 3 8 3" xfId="6597"/>
    <cellStyle name="Normal 2 3 3 8 3 2" xfId="19228"/>
    <cellStyle name="Normal 2 3 3 8 3 2 2" xfId="54444"/>
    <cellStyle name="Normal 2 3 3 8 3 3" xfId="41847"/>
    <cellStyle name="Normal 2 3 3 8 3 4" xfId="31833"/>
    <cellStyle name="Normal 2 3 3 8 4" xfId="8056"/>
    <cellStyle name="Normal 2 3 3 8 4 2" xfId="20682"/>
    <cellStyle name="Normal 2 3 3 8 4 2 2" xfId="55898"/>
    <cellStyle name="Normal 2 3 3 8 4 3" xfId="43301"/>
    <cellStyle name="Normal 2 3 3 8 4 4" xfId="33287"/>
    <cellStyle name="Normal 2 3 3 8 5" xfId="9837"/>
    <cellStyle name="Normal 2 3 3 8 5 2" xfId="22458"/>
    <cellStyle name="Normal 2 3 3 8 5 2 2" xfId="57674"/>
    <cellStyle name="Normal 2 3 3 8 5 3" xfId="45077"/>
    <cellStyle name="Normal 2 3 3 8 5 4" xfId="35063"/>
    <cellStyle name="Normal 2 3 3 8 6" xfId="11631"/>
    <cellStyle name="Normal 2 3 3 8 6 2" xfId="24234"/>
    <cellStyle name="Normal 2 3 3 8 6 2 2" xfId="59450"/>
    <cellStyle name="Normal 2 3 3 8 6 3" xfId="46853"/>
    <cellStyle name="Normal 2 3 3 8 6 4" xfId="36839"/>
    <cellStyle name="Normal 2 3 3 8 7" xfId="15998"/>
    <cellStyle name="Normal 2 3 3 8 7 2" xfId="51214"/>
    <cellStyle name="Normal 2 3 3 8 7 3" xfId="28603"/>
    <cellStyle name="Normal 2 3 3 8 8" xfId="14220"/>
    <cellStyle name="Normal 2 3 3 8 8 2" xfId="49438"/>
    <cellStyle name="Normal 2 3 3 8 9" xfId="38617"/>
    <cellStyle name="Normal 2 3 3 9" xfId="2490"/>
    <cellStyle name="Normal 2 3 3 9 10" xfId="26018"/>
    <cellStyle name="Normal 2 3 3 9 11" xfId="60422"/>
    <cellStyle name="Normal 2 3 3 9 2" xfId="4318"/>
    <cellStyle name="Normal 2 3 3 9 2 2" xfId="16965"/>
    <cellStyle name="Normal 2 3 3 9 2 2 2" xfId="52181"/>
    <cellStyle name="Normal 2 3 3 9 2 3" xfId="39584"/>
    <cellStyle name="Normal 2 3 3 9 2 4" xfId="29570"/>
    <cellStyle name="Normal 2 3 3 9 3" xfId="5788"/>
    <cellStyle name="Normal 2 3 3 9 3 2" xfId="18419"/>
    <cellStyle name="Normal 2 3 3 9 3 2 2" xfId="53635"/>
    <cellStyle name="Normal 2 3 3 9 3 3" xfId="41038"/>
    <cellStyle name="Normal 2 3 3 9 3 4" xfId="31024"/>
    <cellStyle name="Normal 2 3 3 9 4" xfId="7247"/>
    <cellStyle name="Normal 2 3 3 9 4 2" xfId="19873"/>
    <cellStyle name="Normal 2 3 3 9 4 2 2" xfId="55089"/>
    <cellStyle name="Normal 2 3 3 9 4 3" xfId="42492"/>
    <cellStyle name="Normal 2 3 3 9 4 4" xfId="32478"/>
    <cellStyle name="Normal 2 3 3 9 5" xfId="9028"/>
    <cellStyle name="Normal 2 3 3 9 5 2" xfId="21649"/>
    <cellStyle name="Normal 2 3 3 9 5 2 2" xfId="56865"/>
    <cellStyle name="Normal 2 3 3 9 5 3" xfId="44268"/>
    <cellStyle name="Normal 2 3 3 9 5 4" xfId="34254"/>
    <cellStyle name="Normal 2 3 3 9 6" xfId="10822"/>
    <cellStyle name="Normal 2 3 3 9 6 2" xfId="23425"/>
    <cellStyle name="Normal 2 3 3 9 6 2 2" xfId="58641"/>
    <cellStyle name="Normal 2 3 3 9 6 3" xfId="46044"/>
    <cellStyle name="Normal 2 3 3 9 6 4" xfId="36030"/>
    <cellStyle name="Normal 2 3 3 9 7" xfId="15189"/>
    <cellStyle name="Normal 2 3 3 9 7 2" xfId="50405"/>
    <cellStyle name="Normal 2 3 3 9 7 3" xfId="27794"/>
    <cellStyle name="Normal 2 3 3 9 8" xfId="13411"/>
    <cellStyle name="Normal 2 3 3 9 8 2" xfId="48629"/>
    <cellStyle name="Normal 2 3 3 9 9" xfId="37808"/>
    <cellStyle name="Normal 2 3 3_District Target Attainment" xfId="1133"/>
    <cellStyle name="Normal 2 3 4" xfId="584"/>
    <cellStyle name="Normal 2 3 4 2" xfId="1766"/>
    <cellStyle name="Normal 2 3 4_District Target Attainment" xfId="1135"/>
    <cellStyle name="Normal 2 3 5" xfId="585"/>
    <cellStyle name="Normal 2 3 5 2" xfId="1767"/>
    <cellStyle name="Normal 2 3 5_District Target Attainment" xfId="1136"/>
    <cellStyle name="Normal 2 3 6" xfId="1758"/>
    <cellStyle name="Normal 2 3 7" xfId="2246"/>
    <cellStyle name="Normal 2 3 8" xfId="2303"/>
    <cellStyle name="Normal 2 3 9" xfId="2414"/>
    <cellStyle name="Normal 2 3_District Target Attainment" xfId="1127"/>
    <cellStyle name="Normal 2 30" xfId="4097"/>
    <cellStyle name="Normal 2 31" xfId="5409"/>
    <cellStyle name="Normal 2 32" xfId="4019"/>
    <cellStyle name="Normal 2 33" xfId="3986"/>
    <cellStyle name="Normal 2 34" xfId="5415"/>
    <cellStyle name="Normal 2 35" xfId="4017"/>
    <cellStyle name="Normal 2 36" xfId="3955"/>
    <cellStyle name="Normal 2 37" xfId="5418"/>
    <cellStyle name="Normal 2 38" xfId="3961"/>
    <cellStyle name="Normal 2 39" xfId="5420"/>
    <cellStyle name="Normal 2 4" xfId="586"/>
    <cellStyle name="Normal 2 4 10" xfId="2934"/>
    <cellStyle name="Normal 2 4 11" xfId="2822"/>
    <cellStyle name="Normal 2 4 12" xfId="2492"/>
    <cellStyle name="Normal 2 4 2" xfId="587"/>
    <cellStyle name="Normal 2 4 2 2" xfId="1769"/>
    <cellStyle name="Normal 2 4 2_District Target Attainment" xfId="1138"/>
    <cellStyle name="Normal 2 4 3" xfId="1768"/>
    <cellStyle name="Normal 2 4 4" xfId="2248"/>
    <cellStyle name="Normal 2 4 5" xfId="2308"/>
    <cellStyle name="Normal 2 4 6" xfId="2413"/>
    <cellStyle name="Normal 2 4 7" xfId="2990"/>
    <cellStyle name="Normal 2 4 8" xfId="3021"/>
    <cellStyle name="Normal 2 4 9" xfId="3024"/>
    <cellStyle name="Normal 2 4_District Target Attainment" xfId="1137"/>
    <cellStyle name="Normal 2 40" xfId="5414"/>
    <cellStyle name="Normal 2 41" xfId="5410"/>
    <cellStyle name="Normal 2 42" xfId="4018"/>
    <cellStyle name="Normal 2 43" xfId="5408"/>
    <cellStyle name="Normal 2 44" xfId="5416"/>
    <cellStyle name="Normal 2 45" xfId="5431"/>
    <cellStyle name="Normal 2 46" xfId="6887"/>
    <cellStyle name="Normal 2 47" xfId="6952"/>
    <cellStyle name="Normal 2 48" xfId="6953"/>
    <cellStyle name="Normal 2 49" xfId="8669"/>
    <cellStyle name="Normal 2 5" xfId="588"/>
    <cellStyle name="Normal 2 5 2" xfId="1770"/>
    <cellStyle name="Normal 2 5_District Target Attainment" xfId="1139"/>
    <cellStyle name="Normal 2 50" xfId="8807"/>
    <cellStyle name="Normal 2 51" xfId="10441"/>
    <cellStyle name="Normal 2 52" xfId="10769"/>
    <cellStyle name="Normal 2 53" xfId="10777"/>
    <cellStyle name="Normal 2 54" xfId="10472"/>
    <cellStyle name="Normal 2 55" xfId="10778"/>
    <cellStyle name="Normal 2 56" xfId="10446"/>
    <cellStyle name="Normal 2 57" xfId="10774"/>
    <cellStyle name="Normal 2 58" xfId="11912"/>
    <cellStyle name="Normal 2 59" xfId="10445"/>
    <cellStyle name="Normal 2 6" xfId="589"/>
    <cellStyle name="Normal 2 6 2" xfId="1771"/>
    <cellStyle name="Normal 2 6_District Target Attainment" xfId="1140"/>
    <cellStyle name="Normal 2 60" xfId="10467"/>
    <cellStyle name="Normal 2 61" xfId="10458"/>
    <cellStyle name="Normal 2 62" xfId="14831"/>
    <cellStyle name="Normal 2 63" xfId="14968"/>
    <cellStyle name="Normal 2 64" xfId="24838"/>
    <cellStyle name="Normal 2 65" xfId="24840"/>
    <cellStyle name="Normal 2 66" xfId="24841"/>
    <cellStyle name="Normal 2 67" xfId="12245"/>
    <cellStyle name="Normal 2 68" xfId="37450"/>
    <cellStyle name="Normal 2 69" xfId="37587"/>
    <cellStyle name="Normal 2 7" xfId="590"/>
    <cellStyle name="Normal 2 7 2" xfId="1772"/>
    <cellStyle name="Normal 2 7_District Target Attainment" xfId="1141"/>
    <cellStyle name="Normal 2 70" xfId="60053"/>
    <cellStyle name="Normal 2 71" xfId="24852"/>
    <cellStyle name="Normal 2 72" xfId="60065"/>
    <cellStyle name="Normal 2 8" xfId="591"/>
    <cellStyle name="Normal 2 8 10" xfId="5468"/>
    <cellStyle name="Normal 2 8 10 2" xfId="18099"/>
    <cellStyle name="Normal 2 8 10 2 2" xfId="53315"/>
    <cellStyle name="Normal 2 8 10 3" xfId="40718"/>
    <cellStyle name="Normal 2 8 10 4" xfId="30704"/>
    <cellStyle name="Normal 2 8 11" xfId="6924"/>
    <cellStyle name="Normal 2 8 11 2" xfId="19553"/>
    <cellStyle name="Normal 2 8 11 2 2" xfId="54769"/>
    <cellStyle name="Normal 2 8 11 3" xfId="42172"/>
    <cellStyle name="Normal 2 8 11 4" xfId="32158"/>
    <cellStyle name="Normal 2 8 12" xfId="8706"/>
    <cellStyle name="Normal 2 8 12 2" xfId="21329"/>
    <cellStyle name="Normal 2 8 12 2 2" xfId="56545"/>
    <cellStyle name="Normal 2 8 12 3" xfId="43948"/>
    <cellStyle name="Normal 2 8 12 4" xfId="33934"/>
    <cellStyle name="Normal 2 8 13" xfId="10594"/>
    <cellStyle name="Normal 2 8 13 2" xfId="23205"/>
    <cellStyle name="Normal 2 8 13 2 2" xfId="58421"/>
    <cellStyle name="Normal 2 8 13 3" xfId="45824"/>
    <cellStyle name="Normal 2 8 13 4" xfId="35810"/>
    <cellStyle name="Normal 2 8 14" xfId="14868"/>
    <cellStyle name="Normal 2 8 14 2" xfId="50085"/>
    <cellStyle name="Normal 2 8 14 3" xfId="27474"/>
    <cellStyle name="Normal 2 8 15" xfId="12282"/>
    <cellStyle name="Normal 2 8 15 2" xfId="47500"/>
    <cellStyle name="Normal 2 8 16" xfId="37487"/>
    <cellStyle name="Normal 2 8 17" xfId="24889"/>
    <cellStyle name="Normal 2 8 18" xfId="60102"/>
    <cellStyle name="Normal 2 8 2" xfId="1773"/>
    <cellStyle name="Normal 2 8 2 10" xfId="6998"/>
    <cellStyle name="Normal 2 8 2 10 2" xfId="19625"/>
    <cellStyle name="Normal 2 8 2 10 2 2" xfId="54841"/>
    <cellStyle name="Normal 2 8 2 10 3" xfId="42244"/>
    <cellStyle name="Normal 2 8 2 10 4" xfId="32230"/>
    <cellStyle name="Normal 2 8 2 11" xfId="8779"/>
    <cellStyle name="Normal 2 8 2 11 2" xfId="21401"/>
    <cellStyle name="Normal 2 8 2 11 2 2" xfId="56617"/>
    <cellStyle name="Normal 2 8 2 11 3" xfId="44020"/>
    <cellStyle name="Normal 2 8 2 11 4" xfId="34006"/>
    <cellStyle name="Normal 2 8 2 12" xfId="10595"/>
    <cellStyle name="Normal 2 8 2 12 2" xfId="23206"/>
    <cellStyle name="Normal 2 8 2 12 2 2" xfId="58422"/>
    <cellStyle name="Normal 2 8 2 12 3" xfId="45825"/>
    <cellStyle name="Normal 2 8 2 12 4" xfId="35811"/>
    <cellStyle name="Normal 2 8 2 13" xfId="14940"/>
    <cellStyle name="Normal 2 8 2 13 2" xfId="50157"/>
    <cellStyle name="Normal 2 8 2 13 3" xfId="27546"/>
    <cellStyle name="Normal 2 8 2 14" xfId="12354"/>
    <cellStyle name="Normal 2 8 2 14 2" xfId="47572"/>
    <cellStyle name="Normal 2 8 2 15" xfId="37559"/>
    <cellStyle name="Normal 2 8 2 16" xfId="24961"/>
    <cellStyle name="Normal 2 8 2 17" xfId="60174"/>
    <cellStyle name="Normal 2 8 2 2" xfId="2384"/>
    <cellStyle name="Normal 2 8 2 2 10" xfId="10596"/>
    <cellStyle name="Normal 2 8 2 2 10 2" xfId="23207"/>
    <cellStyle name="Normal 2 8 2 2 10 2 2" xfId="58423"/>
    <cellStyle name="Normal 2 8 2 2 10 3" xfId="45826"/>
    <cellStyle name="Normal 2 8 2 2 10 4" xfId="35812"/>
    <cellStyle name="Normal 2 8 2 2 11" xfId="15095"/>
    <cellStyle name="Normal 2 8 2 2 11 2" xfId="50311"/>
    <cellStyle name="Normal 2 8 2 2 11 3" xfId="27700"/>
    <cellStyle name="Normal 2 8 2 2 12" xfId="12508"/>
    <cellStyle name="Normal 2 8 2 2 12 2" xfId="47726"/>
    <cellStyle name="Normal 2 8 2 2 13" xfId="37714"/>
    <cellStyle name="Normal 2 8 2 2 14" xfId="25115"/>
    <cellStyle name="Normal 2 8 2 2 15" xfId="60328"/>
    <cellStyle name="Normal 2 8 2 2 2" xfId="3230"/>
    <cellStyle name="Normal 2 8 2 2 2 10" xfId="25599"/>
    <cellStyle name="Normal 2 8 2 2 2 11" xfId="61134"/>
    <cellStyle name="Normal 2 8 2 2 2 2" xfId="5030"/>
    <cellStyle name="Normal 2 8 2 2 2 2 2" xfId="17677"/>
    <cellStyle name="Normal 2 8 2 2 2 2 2 2" xfId="52893"/>
    <cellStyle name="Normal 2 8 2 2 2 2 2 3" xfId="30282"/>
    <cellStyle name="Normal 2 8 2 2 2 2 3" xfId="14123"/>
    <cellStyle name="Normal 2 8 2 2 2 2 3 2" xfId="49341"/>
    <cellStyle name="Normal 2 8 2 2 2 2 4" xfId="40296"/>
    <cellStyle name="Normal 2 8 2 2 2 2 5" xfId="26730"/>
    <cellStyle name="Normal 2 8 2 2 2 3" xfId="6500"/>
    <cellStyle name="Normal 2 8 2 2 2 3 2" xfId="19131"/>
    <cellStyle name="Normal 2 8 2 2 2 3 2 2" xfId="54347"/>
    <cellStyle name="Normal 2 8 2 2 2 3 3" xfId="41750"/>
    <cellStyle name="Normal 2 8 2 2 2 3 4" xfId="31736"/>
    <cellStyle name="Normal 2 8 2 2 2 4" xfId="7959"/>
    <cellStyle name="Normal 2 8 2 2 2 4 2" xfId="20585"/>
    <cellStyle name="Normal 2 8 2 2 2 4 2 2" xfId="55801"/>
    <cellStyle name="Normal 2 8 2 2 2 4 3" xfId="43204"/>
    <cellStyle name="Normal 2 8 2 2 2 4 4" xfId="33190"/>
    <cellStyle name="Normal 2 8 2 2 2 5" xfId="9740"/>
    <cellStyle name="Normal 2 8 2 2 2 5 2" xfId="22361"/>
    <cellStyle name="Normal 2 8 2 2 2 5 2 2" xfId="57577"/>
    <cellStyle name="Normal 2 8 2 2 2 5 3" xfId="44980"/>
    <cellStyle name="Normal 2 8 2 2 2 5 4" xfId="34966"/>
    <cellStyle name="Normal 2 8 2 2 2 6" xfId="11534"/>
    <cellStyle name="Normal 2 8 2 2 2 6 2" xfId="24137"/>
    <cellStyle name="Normal 2 8 2 2 2 6 2 2" xfId="59353"/>
    <cellStyle name="Normal 2 8 2 2 2 6 3" xfId="46756"/>
    <cellStyle name="Normal 2 8 2 2 2 6 4" xfId="36742"/>
    <cellStyle name="Normal 2 8 2 2 2 7" xfId="15901"/>
    <cellStyle name="Normal 2 8 2 2 2 7 2" xfId="51117"/>
    <cellStyle name="Normal 2 8 2 2 2 7 3" xfId="28506"/>
    <cellStyle name="Normal 2 8 2 2 2 8" xfId="12992"/>
    <cellStyle name="Normal 2 8 2 2 2 8 2" xfId="48210"/>
    <cellStyle name="Normal 2 8 2 2 2 9" xfId="38520"/>
    <cellStyle name="Normal 2 8 2 2 3" xfId="3559"/>
    <cellStyle name="Normal 2 8 2 2 3 10" xfId="27055"/>
    <cellStyle name="Normal 2 8 2 2 3 11" xfId="61459"/>
    <cellStyle name="Normal 2 8 2 2 3 2" xfId="5355"/>
    <cellStyle name="Normal 2 8 2 2 3 2 2" xfId="18002"/>
    <cellStyle name="Normal 2 8 2 2 3 2 2 2" xfId="53218"/>
    <cellStyle name="Normal 2 8 2 2 3 2 3" xfId="40621"/>
    <cellStyle name="Normal 2 8 2 2 3 2 4" xfId="30607"/>
    <cellStyle name="Normal 2 8 2 2 3 3" xfId="6825"/>
    <cellStyle name="Normal 2 8 2 2 3 3 2" xfId="19456"/>
    <cellStyle name="Normal 2 8 2 2 3 3 2 2" xfId="54672"/>
    <cellStyle name="Normal 2 8 2 2 3 3 3" xfId="42075"/>
    <cellStyle name="Normal 2 8 2 2 3 3 4" xfId="32061"/>
    <cellStyle name="Normal 2 8 2 2 3 4" xfId="8284"/>
    <cellStyle name="Normal 2 8 2 2 3 4 2" xfId="20910"/>
    <cellStyle name="Normal 2 8 2 2 3 4 2 2" xfId="56126"/>
    <cellStyle name="Normal 2 8 2 2 3 4 3" xfId="43529"/>
    <cellStyle name="Normal 2 8 2 2 3 4 4" xfId="33515"/>
    <cellStyle name="Normal 2 8 2 2 3 5" xfId="10065"/>
    <cellStyle name="Normal 2 8 2 2 3 5 2" xfId="22686"/>
    <cellStyle name="Normal 2 8 2 2 3 5 2 2" xfId="57902"/>
    <cellStyle name="Normal 2 8 2 2 3 5 3" xfId="45305"/>
    <cellStyle name="Normal 2 8 2 2 3 5 4" xfId="35291"/>
    <cellStyle name="Normal 2 8 2 2 3 6" xfId="11859"/>
    <cellStyle name="Normal 2 8 2 2 3 6 2" xfId="24462"/>
    <cellStyle name="Normal 2 8 2 2 3 6 2 2" xfId="59678"/>
    <cellStyle name="Normal 2 8 2 2 3 6 3" xfId="47081"/>
    <cellStyle name="Normal 2 8 2 2 3 6 4" xfId="37067"/>
    <cellStyle name="Normal 2 8 2 2 3 7" xfId="16226"/>
    <cellStyle name="Normal 2 8 2 2 3 7 2" xfId="51442"/>
    <cellStyle name="Normal 2 8 2 2 3 7 3" xfId="28831"/>
    <cellStyle name="Normal 2 8 2 2 3 8" xfId="14448"/>
    <cellStyle name="Normal 2 8 2 2 3 8 2" xfId="49666"/>
    <cellStyle name="Normal 2 8 2 2 3 9" xfId="38845"/>
    <cellStyle name="Normal 2 8 2 2 4" xfId="2720"/>
    <cellStyle name="Normal 2 8 2 2 4 10" xfId="26246"/>
    <cellStyle name="Normal 2 8 2 2 4 11" xfId="60650"/>
    <cellStyle name="Normal 2 8 2 2 4 2" xfId="4546"/>
    <cellStyle name="Normal 2 8 2 2 4 2 2" xfId="17193"/>
    <cellStyle name="Normal 2 8 2 2 4 2 2 2" xfId="52409"/>
    <cellStyle name="Normal 2 8 2 2 4 2 3" xfId="39812"/>
    <cellStyle name="Normal 2 8 2 2 4 2 4" xfId="29798"/>
    <cellStyle name="Normal 2 8 2 2 4 3" xfId="6016"/>
    <cellStyle name="Normal 2 8 2 2 4 3 2" xfId="18647"/>
    <cellStyle name="Normal 2 8 2 2 4 3 2 2" xfId="53863"/>
    <cellStyle name="Normal 2 8 2 2 4 3 3" xfId="41266"/>
    <cellStyle name="Normal 2 8 2 2 4 3 4" xfId="31252"/>
    <cellStyle name="Normal 2 8 2 2 4 4" xfId="7475"/>
    <cellStyle name="Normal 2 8 2 2 4 4 2" xfId="20101"/>
    <cellStyle name="Normal 2 8 2 2 4 4 2 2" xfId="55317"/>
    <cellStyle name="Normal 2 8 2 2 4 4 3" xfId="42720"/>
    <cellStyle name="Normal 2 8 2 2 4 4 4" xfId="32706"/>
    <cellStyle name="Normal 2 8 2 2 4 5" xfId="9256"/>
    <cellStyle name="Normal 2 8 2 2 4 5 2" xfId="21877"/>
    <cellStyle name="Normal 2 8 2 2 4 5 2 2" xfId="57093"/>
    <cellStyle name="Normal 2 8 2 2 4 5 3" xfId="44496"/>
    <cellStyle name="Normal 2 8 2 2 4 5 4" xfId="34482"/>
    <cellStyle name="Normal 2 8 2 2 4 6" xfId="11050"/>
    <cellStyle name="Normal 2 8 2 2 4 6 2" xfId="23653"/>
    <cellStyle name="Normal 2 8 2 2 4 6 2 2" xfId="58869"/>
    <cellStyle name="Normal 2 8 2 2 4 6 3" xfId="46272"/>
    <cellStyle name="Normal 2 8 2 2 4 6 4" xfId="36258"/>
    <cellStyle name="Normal 2 8 2 2 4 7" xfId="15417"/>
    <cellStyle name="Normal 2 8 2 2 4 7 2" xfId="50633"/>
    <cellStyle name="Normal 2 8 2 2 4 7 3" xfId="28022"/>
    <cellStyle name="Normal 2 8 2 2 4 8" xfId="13639"/>
    <cellStyle name="Normal 2 8 2 2 4 8 2" xfId="48857"/>
    <cellStyle name="Normal 2 8 2 2 4 9" xfId="38036"/>
    <cellStyle name="Normal 2 8 2 2 5" xfId="3884"/>
    <cellStyle name="Normal 2 8 2 2 5 2" xfId="8607"/>
    <cellStyle name="Normal 2 8 2 2 5 2 2" xfId="21233"/>
    <cellStyle name="Normal 2 8 2 2 5 2 2 2" xfId="56449"/>
    <cellStyle name="Normal 2 8 2 2 5 2 3" xfId="43852"/>
    <cellStyle name="Normal 2 8 2 2 5 2 4" xfId="33838"/>
    <cellStyle name="Normal 2 8 2 2 5 3" xfId="10388"/>
    <cellStyle name="Normal 2 8 2 2 5 3 2" xfId="23009"/>
    <cellStyle name="Normal 2 8 2 2 5 3 2 2" xfId="58225"/>
    <cellStyle name="Normal 2 8 2 2 5 3 3" xfId="45628"/>
    <cellStyle name="Normal 2 8 2 2 5 3 4" xfId="35614"/>
    <cellStyle name="Normal 2 8 2 2 5 4" xfId="12184"/>
    <cellStyle name="Normal 2 8 2 2 5 4 2" xfId="24785"/>
    <cellStyle name="Normal 2 8 2 2 5 4 2 2" xfId="60001"/>
    <cellStyle name="Normal 2 8 2 2 5 4 3" xfId="47404"/>
    <cellStyle name="Normal 2 8 2 2 5 4 4" xfId="37390"/>
    <cellStyle name="Normal 2 8 2 2 5 5" xfId="16549"/>
    <cellStyle name="Normal 2 8 2 2 5 5 2" xfId="51765"/>
    <cellStyle name="Normal 2 8 2 2 5 5 3" xfId="29154"/>
    <cellStyle name="Normal 2 8 2 2 5 6" xfId="14771"/>
    <cellStyle name="Normal 2 8 2 2 5 6 2" xfId="49989"/>
    <cellStyle name="Normal 2 8 2 2 5 7" xfId="39168"/>
    <cellStyle name="Normal 2 8 2 2 5 8" xfId="27378"/>
    <cellStyle name="Normal 2 8 2 2 6" xfId="4224"/>
    <cellStyle name="Normal 2 8 2 2 6 2" xfId="16871"/>
    <cellStyle name="Normal 2 8 2 2 6 2 2" xfId="52087"/>
    <cellStyle name="Normal 2 8 2 2 6 2 3" xfId="29476"/>
    <cellStyle name="Normal 2 8 2 2 6 3" xfId="13317"/>
    <cellStyle name="Normal 2 8 2 2 6 3 2" xfId="48535"/>
    <cellStyle name="Normal 2 8 2 2 6 4" xfId="39490"/>
    <cellStyle name="Normal 2 8 2 2 6 5" xfId="25924"/>
    <cellStyle name="Normal 2 8 2 2 7" xfId="5694"/>
    <cellStyle name="Normal 2 8 2 2 7 2" xfId="18325"/>
    <cellStyle name="Normal 2 8 2 2 7 2 2" xfId="53541"/>
    <cellStyle name="Normal 2 8 2 2 7 3" xfId="40944"/>
    <cellStyle name="Normal 2 8 2 2 7 4" xfId="30930"/>
    <cellStyle name="Normal 2 8 2 2 8" xfId="7153"/>
    <cellStyle name="Normal 2 8 2 2 8 2" xfId="19779"/>
    <cellStyle name="Normal 2 8 2 2 8 2 2" xfId="54995"/>
    <cellStyle name="Normal 2 8 2 2 8 3" xfId="42398"/>
    <cellStyle name="Normal 2 8 2 2 8 4" xfId="32384"/>
    <cellStyle name="Normal 2 8 2 2 9" xfId="8934"/>
    <cellStyle name="Normal 2 8 2 2 9 2" xfId="21555"/>
    <cellStyle name="Normal 2 8 2 2 9 2 2" xfId="56771"/>
    <cellStyle name="Normal 2 8 2 2 9 3" xfId="44174"/>
    <cellStyle name="Normal 2 8 2 2 9 4" xfId="34160"/>
    <cellStyle name="Normal 2 8 2 3" xfId="3070"/>
    <cellStyle name="Normal 2 8 2 3 10" xfId="25442"/>
    <cellStyle name="Normal 2 8 2 3 11" xfId="60977"/>
    <cellStyle name="Normal 2 8 2 3 2" xfId="4873"/>
    <cellStyle name="Normal 2 8 2 3 2 2" xfId="17520"/>
    <cellStyle name="Normal 2 8 2 3 2 2 2" xfId="52736"/>
    <cellStyle name="Normal 2 8 2 3 2 2 3" xfId="30125"/>
    <cellStyle name="Normal 2 8 2 3 2 3" xfId="13966"/>
    <cellStyle name="Normal 2 8 2 3 2 3 2" xfId="49184"/>
    <cellStyle name="Normal 2 8 2 3 2 4" xfId="40139"/>
    <cellStyle name="Normal 2 8 2 3 2 5" xfId="26573"/>
    <cellStyle name="Normal 2 8 2 3 3" xfId="6343"/>
    <cellStyle name="Normal 2 8 2 3 3 2" xfId="18974"/>
    <cellStyle name="Normal 2 8 2 3 3 2 2" xfId="54190"/>
    <cellStyle name="Normal 2 8 2 3 3 3" xfId="41593"/>
    <cellStyle name="Normal 2 8 2 3 3 4" xfId="31579"/>
    <cellStyle name="Normal 2 8 2 3 4" xfId="7802"/>
    <cellStyle name="Normal 2 8 2 3 4 2" xfId="20428"/>
    <cellStyle name="Normal 2 8 2 3 4 2 2" xfId="55644"/>
    <cellStyle name="Normal 2 8 2 3 4 3" xfId="43047"/>
    <cellStyle name="Normal 2 8 2 3 4 4" xfId="33033"/>
    <cellStyle name="Normal 2 8 2 3 5" xfId="9583"/>
    <cellStyle name="Normal 2 8 2 3 5 2" xfId="22204"/>
    <cellStyle name="Normal 2 8 2 3 5 2 2" xfId="57420"/>
    <cellStyle name="Normal 2 8 2 3 5 3" xfId="44823"/>
    <cellStyle name="Normal 2 8 2 3 5 4" xfId="34809"/>
    <cellStyle name="Normal 2 8 2 3 6" xfId="11377"/>
    <cellStyle name="Normal 2 8 2 3 6 2" xfId="23980"/>
    <cellStyle name="Normal 2 8 2 3 6 2 2" xfId="59196"/>
    <cellStyle name="Normal 2 8 2 3 6 3" xfId="46599"/>
    <cellStyle name="Normal 2 8 2 3 6 4" xfId="36585"/>
    <cellStyle name="Normal 2 8 2 3 7" xfId="15744"/>
    <cellStyle name="Normal 2 8 2 3 7 2" xfId="50960"/>
    <cellStyle name="Normal 2 8 2 3 7 3" xfId="28349"/>
    <cellStyle name="Normal 2 8 2 3 8" xfId="12835"/>
    <cellStyle name="Normal 2 8 2 3 8 2" xfId="48053"/>
    <cellStyle name="Normal 2 8 2 3 9" xfId="38363"/>
    <cellStyle name="Normal 2 8 2 4" xfId="2896"/>
    <cellStyle name="Normal 2 8 2 4 10" xfId="25283"/>
    <cellStyle name="Normal 2 8 2 4 11" xfId="60818"/>
    <cellStyle name="Normal 2 8 2 4 2" xfId="4714"/>
    <cellStyle name="Normal 2 8 2 4 2 2" xfId="17361"/>
    <cellStyle name="Normal 2 8 2 4 2 2 2" xfId="52577"/>
    <cellStyle name="Normal 2 8 2 4 2 2 3" xfId="29966"/>
    <cellStyle name="Normal 2 8 2 4 2 3" xfId="13807"/>
    <cellStyle name="Normal 2 8 2 4 2 3 2" xfId="49025"/>
    <cellStyle name="Normal 2 8 2 4 2 4" xfId="39980"/>
    <cellStyle name="Normal 2 8 2 4 2 5" xfId="26414"/>
    <cellStyle name="Normal 2 8 2 4 3" xfId="6184"/>
    <cellStyle name="Normal 2 8 2 4 3 2" xfId="18815"/>
    <cellStyle name="Normal 2 8 2 4 3 2 2" xfId="54031"/>
    <cellStyle name="Normal 2 8 2 4 3 3" xfId="41434"/>
    <cellStyle name="Normal 2 8 2 4 3 4" xfId="31420"/>
    <cellStyle name="Normal 2 8 2 4 4" xfId="7643"/>
    <cellStyle name="Normal 2 8 2 4 4 2" xfId="20269"/>
    <cellStyle name="Normal 2 8 2 4 4 2 2" xfId="55485"/>
    <cellStyle name="Normal 2 8 2 4 4 3" xfId="42888"/>
    <cellStyle name="Normal 2 8 2 4 4 4" xfId="32874"/>
    <cellStyle name="Normal 2 8 2 4 5" xfId="9424"/>
    <cellStyle name="Normal 2 8 2 4 5 2" xfId="22045"/>
    <cellStyle name="Normal 2 8 2 4 5 2 2" xfId="57261"/>
    <cellStyle name="Normal 2 8 2 4 5 3" xfId="44664"/>
    <cellStyle name="Normal 2 8 2 4 5 4" xfId="34650"/>
    <cellStyle name="Normal 2 8 2 4 6" xfId="11218"/>
    <cellStyle name="Normal 2 8 2 4 6 2" xfId="23821"/>
    <cellStyle name="Normal 2 8 2 4 6 2 2" xfId="59037"/>
    <cellStyle name="Normal 2 8 2 4 6 3" xfId="46440"/>
    <cellStyle name="Normal 2 8 2 4 6 4" xfId="36426"/>
    <cellStyle name="Normal 2 8 2 4 7" xfId="15585"/>
    <cellStyle name="Normal 2 8 2 4 7 2" xfId="50801"/>
    <cellStyle name="Normal 2 8 2 4 7 3" xfId="28190"/>
    <cellStyle name="Normal 2 8 2 4 8" xfId="12676"/>
    <cellStyle name="Normal 2 8 2 4 8 2" xfId="47894"/>
    <cellStyle name="Normal 2 8 2 4 9" xfId="38204"/>
    <cellStyle name="Normal 2 8 2 5" xfId="3405"/>
    <cellStyle name="Normal 2 8 2 5 10" xfId="26901"/>
    <cellStyle name="Normal 2 8 2 5 11" xfId="61305"/>
    <cellStyle name="Normal 2 8 2 5 2" xfId="5201"/>
    <cellStyle name="Normal 2 8 2 5 2 2" xfId="17848"/>
    <cellStyle name="Normal 2 8 2 5 2 2 2" xfId="53064"/>
    <cellStyle name="Normal 2 8 2 5 2 3" xfId="40467"/>
    <cellStyle name="Normal 2 8 2 5 2 4" xfId="30453"/>
    <cellStyle name="Normal 2 8 2 5 3" xfId="6671"/>
    <cellStyle name="Normal 2 8 2 5 3 2" xfId="19302"/>
    <cellStyle name="Normal 2 8 2 5 3 2 2" xfId="54518"/>
    <cellStyle name="Normal 2 8 2 5 3 3" xfId="41921"/>
    <cellStyle name="Normal 2 8 2 5 3 4" xfId="31907"/>
    <cellStyle name="Normal 2 8 2 5 4" xfId="8130"/>
    <cellStyle name="Normal 2 8 2 5 4 2" xfId="20756"/>
    <cellStyle name="Normal 2 8 2 5 4 2 2" xfId="55972"/>
    <cellStyle name="Normal 2 8 2 5 4 3" xfId="43375"/>
    <cellStyle name="Normal 2 8 2 5 4 4" xfId="33361"/>
    <cellStyle name="Normal 2 8 2 5 5" xfId="9911"/>
    <cellStyle name="Normal 2 8 2 5 5 2" xfId="22532"/>
    <cellStyle name="Normal 2 8 2 5 5 2 2" xfId="57748"/>
    <cellStyle name="Normal 2 8 2 5 5 3" xfId="45151"/>
    <cellStyle name="Normal 2 8 2 5 5 4" xfId="35137"/>
    <cellStyle name="Normal 2 8 2 5 6" xfId="11705"/>
    <cellStyle name="Normal 2 8 2 5 6 2" xfId="24308"/>
    <cellStyle name="Normal 2 8 2 5 6 2 2" xfId="59524"/>
    <cellStyle name="Normal 2 8 2 5 6 3" xfId="46927"/>
    <cellStyle name="Normal 2 8 2 5 6 4" xfId="36913"/>
    <cellStyle name="Normal 2 8 2 5 7" xfId="16072"/>
    <cellStyle name="Normal 2 8 2 5 7 2" xfId="51288"/>
    <cellStyle name="Normal 2 8 2 5 7 3" xfId="28677"/>
    <cellStyle name="Normal 2 8 2 5 8" xfId="14294"/>
    <cellStyle name="Normal 2 8 2 5 8 2" xfId="49512"/>
    <cellStyle name="Normal 2 8 2 5 9" xfId="38691"/>
    <cellStyle name="Normal 2 8 2 6" xfId="2565"/>
    <cellStyle name="Normal 2 8 2 6 10" xfId="26092"/>
    <cellStyle name="Normal 2 8 2 6 11" xfId="60496"/>
    <cellStyle name="Normal 2 8 2 6 2" xfId="4392"/>
    <cellStyle name="Normal 2 8 2 6 2 2" xfId="17039"/>
    <cellStyle name="Normal 2 8 2 6 2 2 2" xfId="52255"/>
    <cellStyle name="Normal 2 8 2 6 2 3" xfId="39658"/>
    <cellStyle name="Normal 2 8 2 6 2 4" xfId="29644"/>
    <cellStyle name="Normal 2 8 2 6 3" xfId="5862"/>
    <cellStyle name="Normal 2 8 2 6 3 2" xfId="18493"/>
    <cellStyle name="Normal 2 8 2 6 3 2 2" xfId="53709"/>
    <cellStyle name="Normal 2 8 2 6 3 3" xfId="41112"/>
    <cellStyle name="Normal 2 8 2 6 3 4" xfId="31098"/>
    <cellStyle name="Normal 2 8 2 6 4" xfId="7321"/>
    <cellStyle name="Normal 2 8 2 6 4 2" xfId="19947"/>
    <cellStyle name="Normal 2 8 2 6 4 2 2" xfId="55163"/>
    <cellStyle name="Normal 2 8 2 6 4 3" xfId="42566"/>
    <cellStyle name="Normal 2 8 2 6 4 4" xfId="32552"/>
    <cellStyle name="Normal 2 8 2 6 5" xfId="9102"/>
    <cellStyle name="Normal 2 8 2 6 5 2" xfId="21723"/>
    <cellStyle name="Normal 2 8 2 6 5 2 2" xfId="56939"/>
    <cellStyle name="Normal 2 8 2 6 5 3" xfId="44342"/>
    <cellStyle name="Normal 2 8 2 6 5 4" xfId="34328"/>
    <cellStyle name="Normal 2 8 2 6 6" xfId="10896"/>
    <cellStyle name="Normal 2 8 2 6 6 2" xfId="23499"/>
    <cellStyle name="Normal 2 8 2 6 6 2 2" xfId="58715"/>
    <cellStyle name="Normal 2 8 2 6 6 3" xfId="46118"/>
    <cellStyle name="Normal 2 8 2 6 6 4" xfId="36104"/>
    <cellStyle name="Normal 2 8 2 6 7" xfId="15263"/>
    <cellStyle name="Normal 2 8 2 6 7 2" xfId="50479"/>
    <cellStyle name="Normal 2 8 2 6 7 3" xfId="27868"/>
    <cellStyle name="Normal 2 8 2 6 8" xfId="13485"/>
    <cellStyle name="Normal 2 8 2 6 8 2" xfId="48703"/>
    <cellStyle name="Normal 2 8 2 6 9" xfId="37882"/>
    <cellStyle name="Normal 2 8 2 7" xfId="3729"/>
    <cellStyle name="Normal 2 8 2 7 2" xfId="8453"/>
    <cellStyle name="Normal 2 8 2 7 2 2" xfId="21079"/>
    <cellStyle name="Normal 2 8 2 7 2 2 2" xfId="56295"/>
    <cellStyle name="Normal 2 8 2 7 2 3" xfId="43698"/>
    <cellStyle name="Normal 2 8 2 7 2 4" xfId="33684"/>
    <cellStyle name="Normal 2 8 2 7 3" xfId="10234"/>
    <cellStyle name="Normal 2 8 2 7 3 2" xfId="22855"/>
    <cellStyle name="Normal 2 8 2 7 3 2 2" xfId="58071"/>
    <cellStyle name="Normal 2 8 2 7 3 3" xfId="45474"/>
    <cellStyle name="Normal 2 8 2 7 3 4" xfId="35460"/>
    <cellStyle name="Normal 2 8 2 7 4" xfId="12030"/>
    <cellStyle name="Normal 2 8 2 7 4 2" xfId="24631"/>
    <cellStyle name="Normal 2 8 2 7 4 2 2" xfId="59847"/>
    <cellStyle name="Normal 2 8 2 7 4 3" xfId="47250"/>
    <cellStyle name="Normal 2 8 2 7 4 4" xfId="37236"/>
    <cellStyle name="Normal 2 8 2 7 5" xfId="16395"/>
    <cellStyle name="Normal 2 8 2 7 5 2" xfId="51611"/>
    <cellStyle name="Normal 2 8 2 7 5 3" xfId="29000"/>
    <cellStyle name="Normal 2 8 2 7 6" xfId="14617"/>
    <cellStyle name="Normal 2 8 2 7 6 2" xfId="49835"/>
    <cellStyle name="Normal 2 8 2 7 7" xfId="39014"/>
    <cellStyle name="Normal 2 8 2 7 8" xfId="27224"/>
    <cellStyle name="Normal 2 8 2 8" xfId="4067"/>
    <cellStyle name="Normal 2 8 2 8 2" xfId="16717"/>
    <cellStyle name="Normal 2 8 2 8 2 2" xfId="51933"/>
    <cellStyle name="Normal 2 8 2 8 2 3" xfId="29322"/>
    <cellStyle name="Normal 2 8 2 8 3" xfId="13163"/>
    <cellStyle name="Normal 2 8 2 8 3 2" xfId="48381"/>
    <cellStyle name="Normal 2 8 2 8 4" xfId="39336"/>
    <cellStyle name="Normal 2 8 2 8 5" xfId="25770"/>
    <cellStyle name="Normal 2 8 2 9" xfId="5540"/>
    <cellStyle name="Normal 2 8 2 9 2" xfId="18171"/>
    <cellStyle name="Normal 2 8 2 9 2 2" xfId="53387"/>
    <cellStyle name="Normal 2 8 2 9 3" xfId="40790"/>
    <cellStyle name="Normal 2 8 2 9 4" xfId="30776"/>
    <cellStyle name="Normal 2 8 3" xfId="2309"/>
    <cellStyle name="Normal 2 8 3 10" xfId="10597"/>
    <cellStyle name="Normal 2 8 3 10 2" xfId="23208"/>
    <cellStyle name="Normal 2 8 3 10 2 2" xfId="58424"/>
    <cellStyle name="Normal 2 8 3 10 3" xfId="45827"/>
    <cellStyle name="Normal 2 8 3 10 4" xfId="35813"/>
    <cellStyle name="Normal 2 8 3 11" xfId="15021"/>
    <cellStyle name="Normal 2 8 3 11 2" xfId="50237"/>
    <cellStyle name="Normal 2 8 3 11 3" xfId="27626"/>
    <cellStyle name="Normal 2 8 3 12" xfId="12434"/>
    <cellStyle name="Normal 2 8 3 12 2" xfId="47652"/>
    <cellStyle name="Normal 2 8 3 13" xfId="37640"/>
    <cellStyle name="Normal 2 8 3 14" xfId="25041"/>
    <cellStyle name="Normal 2 8 3 15" xfId="60254"/>
    <cellStyle name="Normal 2 8 3 2" xfId="3156"/>
    <cellStyle name="Normal 2 8 3 2 10" xfId="25525"/>
    <cellStyle name="Normal 2 8 3 2 11" xfId="61060"/>
    <cellStyle name="Normal 2 8 3 2 2" xfId="4956"/>
    <cellStyle name="Normal 2 8 3 2 2 2" xfId="17603"/>
    <cellStyle name="Normal 2 8 3 2 2 2 2" xfId="52819"/>
    <cellStyle name="Normal 2 8 3 2 2 2 3" xfId="30208"/>
    <cellStyle name="Normal 2 8 3 2 2 3" xfId="14049"/>
    <cellStyle name="Normal 2 8 3 2 2 3 2" xfId="49267"/>
    <cellStyle name="Normal 2 8 3 2 2 4" xfId="40222"/>
    <cellStyle name="Normal 2 8 3 2 2 5" xfId="26656"/>
    <cellStyle name="Normal 2 8 3 2 3" xfId="6426"/>
    <cellStyle name="Normal 2 8 3 2 3 2" xfId="19057"/>
    <cellStyle name="Normal 2 8 3 2 3 2 2" xfId="54273"/>
    <cellStyle name="Normal 2 8 3 2 3 3" xfId="41676"/>
    <cellStyle name="Normal 2 8 3 2 3 4" xfId="31662"/>
    <cellStyle name="Normal 2 8 3 2 4" xfId="7885"/>
    <cellStyle name="Normal 2 8 3 2 4 2" xfId="20511"/>
    <cellStyle name="Normal 2 8 3 2 4 2 2" xfId="55727"/>
    <cellStyle name="Normal 2 8 3 2 4 3" xfId="43130"/>
    <cellStyle name="Normal 2 8 3 2 4 4" xfId="33116"/>
    <cellStyle name="Normal 2 8 3 2 5" xfId="9666"/>
    <cellStyle name="Normal 2 8 3 2 5 2" xfId="22287"/>
    <cellStyle name="Normal 2 8 3 2 5 2 2" xfId="57503"/>
    <cellStyle name="Normal 2 8 3 2 5 3" xfId="44906"/>
    <cellStyle name="Normal 2 8 3 2 5 4" xfId="34892"/>
    <cellStyle name="Normal 2 8 3 2 6" xfId="11460"/>
    <cellStyle name="Normal 2 8 3 2 6 2" xfId="24063"/>
    <cellStyle name="Normal 2 8 3 2 6 2 2" xfId="59279"/>
    <cellStyle name="Normal 2 8 3 2 6 3" xfId="46682"/>
    <cellStyle name="Normal 2 8 3 2 6 4" xfId="36668"/>
    <cellStyle name="Normal 2 8 3 2 7" xfId="15827"/>
    <cellStyle name="Normal 2 8 3 2 7 2" xfId="51043"/>
    <cellStyle name="Normal 2 8 3 2 7 3" xfId="28432"/>
    <cellStyle name="Normal 2 8 3 2 8" xfId="12918"/>
    <cellStyle name="Normal 2 8 3 2 8 2" xfId="48136"/>
    <cellStyle name="Normal 2 8 3 2 9" xfId="38446"/>
    <cellStyle name="Normal 2 8 3 3" xfId="3485"/>
    <cellStyle name="Normal 2 8 3 3 10" xfId="26981"/>
    <cellStyle name="Normal 2 8 3 3 11" xfId="61385"/>
    <cellStyle name="Normal 2 8 3 3 2" xfId="5281"/>
    <cellStyle name="Normal 2 8 3 3 2 2" xfId="17928"/>
    <cellStyle name="Normal 2 8 3 3 2 2 2" xfId="53144"/>
    <cellStyle name="Normal 2 8 3 3 2 3" xfId="40547"/>
    <cellStyle name="Normal 2 8 3 3 2 4" xfId="30533"/>
    <cellStyle name="Normal 2 8 3 3 3" xfId="6751"/>
    <cellStyle name="Normal 2 8 3 3 3 2" xfId="19382"/>
    <cellStyle name="Normal 2 8 3 3 3 2 2" xfId="54598"/>
    <cellStyle name="Normal 2 8 3 3 3 3" xfId="42001"/>
    <cellStyle name="Normal 2 8 3 3 3 4" xfId="31987"/>
    <cellStyle name="Normal 2 8 3 3 4" xfId="8210"/>
    <cellStyle name="Normal 2 8 3 3 4 2" xfId="20836"/>
    <cellStyle name="Normal 2 8 3 3 4 2 2" xfId="56052"/>
    <cellStyle name="Normal 2 8 3 3 4 3" xfId="43455"/>
    <cellStyle name="Normal 2 8 3 3 4 4" xfId="33441"/>
    <cellStyle name="Normal 2 8 3 3 5" xfId="9991"/>
    <cellStyle name="Normal 2 8 3 3 5 2" xfId="22612"/>
    <cellStyle name="Normal 2 8 3 3 5 2 2" xfId="57828"/>
    <cellStyle name="Normal 2 8 3 3 5 3" xfId="45231"/>
    <cellStyle name="Normal 2 8 3 3 5 4" xfId="35217"/>
    <cellStyle name="Normal 2 8 3 3 6" xfId="11785"/>
    <cellStyle name="Normal 2 8 3 3 6 2" xfId="24388"/>
    <cellStyle name="Normal 2 8 3 3 6 2 2" xfId="59604"/>
    <cellStyle name="Normal 2 8 3 3 6 3" xfId="47007"/>
    <cellStyle name="Normal 2 8 3 3 6 4" xfId="36993"/>
    <cellStyle name="Normal 2 8 3 3 7" xfId="16152"/>
    <cellStyle name="Normal 2 8 3 3 7 2" xfId="51368"/>
    <cellStyle name="Normal 2 8 3 3 7 3" xfId="28757"/>
    <cellStyle name="Normal 2 8 3 3 8" xfId="14374"/>
    <cellStyle name="Normal 2 8 3 3 8 2" xfId="49592"/>
    <cellStyle name="Normal 2 8 3 3 9" xfId="38771"/>
    <cellStyle name="Normal 2 8 3 4" xfId="2646"/>
    <cellStyle name="Normal 2 8 3 4 10" xfId="26172"/>
    <cellStyle name="Normal 2 8 3 4 11" xfId="60576"/>
    <cellStyle name="Normal 2 8 3 4 2" xfId="4472"/>
    <cellStyle name="Normal 2 8 3 4 2 2" xfId="17119"/>
    <cellStyle name="Normal 2 8 3 4 2 2 2" xfId="52335"/>
    <cellStyle name="Normal 2 8 3 4 2 3" xfId="39738"/>
    <cellStyle name="Normal 2 8 3 4 2 4" xfId="29724"/>
    <cellStyle name="Normal 2 8 3 4 3" xfId="5942"/>
    <cellStyle name="Normal 2 8 3 4 3 2" xfId="18573"/>
    <cellStyle name="Normal 2 8 3 4 3 2 2" xfId="53789"/>
    <cellStyle name="Normal 2 8 3 4 3 3" xfId="41192"/>
    <cellStyle name="Normal 2 8 3 4 3 4" xfId="31178"/>
    <cellStyle name="Normal 2 8 3 4 4" xfId="7401"/>
    <cellStyle name="Normal 2 8 3 4 4 2" xfId="20027"/>
    <cellStyle name="Normal 2 8 3 4 4 2 2" xfId="55243"/>
    <cellStyle name="Normal 2 8 3 4 4 3" xfId="42646"/>
    <cellStyle name="Normal 2 8 3 4 4 4" xfId="32632"/>
    <cellStyle name="Normal 2 8 3 4 5" xfId="9182"/>
    <cellStyle name="Normal 2 8 3 4 5 2" xfId="21803"/>
    <cellStyle name="Normal 2 8 3 4 5 2 2" xfId="57019"/>
    <cellStyle name="Normal 2 8 3 4 5 3" xfId="44422"/>
    <cellStyle name="Normal 2 8 3 4 5 4" xfId="34408"/>
    <cellStyle name="Normal 2 8 3 4 6" xfId="10976"/>
    <cellStyle name="Normal 2 8 3 4 6 2" xfId="23579"/>
    <cellStyle name="Normal 2 8 3 4 6 2 2" xfId="58795"/>
    <cellStyle name="Normal 2 8 3 4 6 3" xfId="46198"/>
    <cellStyle name="Normal 2 8 3 4 6 4" xfId="36184"/>
    <cellStyle name="Normal 2 8 3 4 7" xfId="15343"/>
    <cellStyle name="Normal 2 8 3 4 7 2" xfId="50559"/>
    <cellStyle name="Normal 2 8 3 4 7 3" xfId="27948"/>
    <cellStyle name="Normal 2 8 3 4 8" xfId="13565"/>
    <cellStyle name="Normal 2 8 3 4 8 2" xfId="48783"/>
    <cellStyle name="Normal 2 8 3 4 9" xfId="37962"/>
    <cellStyle name="Normal 2 8 3 5" xfId="3810"/>
    <cellStyle name="Normal 2 8 3 5 2" xfId="8533"/>
    <cellStyle name="Normal 2 8 3 5 2 2" xfId="21159"/>
    <cellStyle name="Normal 2 8 3 5 2 2 2" xfId="56375"/>
    <cellStyle name="Normal 2 8 3 5 2 3" xfId="43778"/>
    <cellStyle name="Normal 2 8 3 5 2 4" xfId="33764"/>
    <cellStyle name="Normal 2 8 3 5 3" xfId="10314"/>
    <cellStyle name="Normal 2 8 3 5 3 2" xfId="22935"/>
    <cellStyle name="Normal 2 8 3 5 3 2 2" xfId="58151"/>
    <cellStyle name="Normal 2 8 3 5 3 3" xfId="45554"/>
    <cellStyle name="Normal 2 8 3 5 3 4" xfId="35540"/>
    <cellStyle name="Normal 2 8 3 5 4" xfId="12110"/>
    <cellStyle name="Normal 2 8 3 5 4 2" xfId="24711"/>
    <cellStyle name="Normal 2 8 3 5 4 2 2" xfId="59927"/>
    <cellStyle name="Normal 2 8 3 5 4 3" xfId="47330"/>
    <cellStyle name="Normal 2 8 3 5 4 4" xfId="37316"/>
    <cellStyle name="Normal 2 8 3 5 5" xfId="16475"/>
    <cellStyle name="Normal 2 8 3 5 5 2" xfId="51691"/>
    <cellStyle name="Normal 2 8 3 5 5 3" xfId="29080"/>
    <cellStyle name="Normal 2 8 3 5 6" xfId="14697"/>
    <cellStyle name="Normal 2 8 3 5 6 2" xfId="49915"/>
    <cellStyle name="Normal 2 8 3 5 7" xfId="39094"/>
    <cellStyle name="Normal 2 8 3 5 8" xfId="27304"/>
    <cellStyle name="Normal 2 8 3 6" xfId="4150"/>
    <cellStyle name="Normal 2 8 3 6 2" xfId="16797"/>
    <cellStyle name="Normal 2 8 3 6 2 2" xfId="52013"/>
    <cellStyle name="Normal 2 8 3 6 2 3" xfId="29402"/>
    <cellStyle name="Normal 2 8 3 6 3" xfId="13243"/>
    <cellStyle name="Normal 2 8 3 6 3 2" xfId="48461"/>
    <cellStyle name="Normal 2 8 3 6 4" xfId="39416"/>
    <cellStyle name="Normal 2 8 3 6 5" xfId="25850"/>
    <cellStyle name="Normal 2 8 3 7" xfId="5620"/>
    <cellStyle name="Normal 2 8 3 7 2" xfId="18251"/>
    <cellStyle name="Normal 2 8 3 7 2 2" xfId="53467"/>
    <cellStyle name="Normal 2 8 3 7 3" xfId="40870"/>
    <cellStyle name="Normal 2 8 3 7 4" xfId="30856"/>
    <cellStyle name="Normal 2 8 3 8" xfId="7079"/>
    <cellStyle name="Normal 2 8 3 8 2" xfId="19705"/>
    <cellStyle name="Normal 2 8 3 8 2 2" xfId="54921"/>
    <cellStyle name="Normal 2 8 3 8 3" xfId="42324"/>
    <cellStyle name="Normal 2 8 3 8 4" xfId="32310"/>
    <cellStyle name="Normal 2 8 3 9" xfId="8860"/>
    <cellStyle name="Normal 2 8 3 9 2" xfId="21481"/>
    <cellStyle name="Normal 2 8 3 9 2 2" xfId="56697"/>
    <cellStyle name="Normal 2 8 3 9 3" xfId="44100"/>
    <cellStyle name="Normal 2 8 3 9 4" xfId="34086"/>
    <cellStyle name="Normal 2 8 4" xfId="2991"/>
    <cellStyle name="Normal 2 8 4 10" xfId="25366"/>
    <cellStyle name="Normal 2 8 4 11" xfId="60901"/>
    <cellStyle name="Normal 2 8 4 2" xfId="4797"/>
    <cellStyle name="Normal 2 8 4 2 2" xfId="17444"/>
    <cellStyle name="Normal 2 8 4 2 2 2" xfId="52660"/>
    <cellStyle name="Normal 2 8 4 2 2 3" xfId="30049"/>
    <cellStyle name="Normal 2 8 4 2 3" xfId="13890"/>
    <cellStyle name="Normal 2 8 4 2 3 2" xfId="49108"/>
    <cellStyle name="Normal 2 8 4 2 4" xfId="40063"/>
    <cellStyle name="Normal 2 8 4 2 5" xfId="26497"/>
    <cellStyle name="Normal 2 8 4 3" xfId="6267"/>
    <cellStyle name="Normal 2 8 4 3 2" xfId="18898"/>
    <cellStyle name="Normal 2 8 4 3 2 2" xfId="54114"/>
    <cellStyle name="Normal 2 8 4 3 3" xfId="41517"/>
    <cellStyle name="Normal 2 8 4 3 4" xfId="31503"/>
    <cellStyle name="Normal 2 8 4 4" xfId="7726"/>
    <cellStyle name="Normal 2 8 4 4 2" xfId="20352"/>
    <cellStyle name="Normal 2 8 4 4 2 2" xfId="55568"/>
    <cellStyle name="Normal 2 8 4 4 3" xfId="42971"/>
    <cellStyle name="Normal 2 8 4 4 4" xfId="32957"/>
    <cellStyle name="Normal 2 8 4 5" xfId="9507"/>
    <cellStyle name="Normal 2 8 4 5 2" xfId="22128"/>
    <cellStyle name="Normal 2 8 4 5 2 2" xfId="57344"/>
    <cellStyle name="Normal 2 8 4 5 3" xfId="44747"/>
    <cellStyle name="Normal 2 8 4 5 4" xfId="34733"/>
    <cellStyle name="Normal 2 8 4 6" xfId="11301"/>
    <cellStyle name="Normal 2 8 4 6 2" xfId="23904"/>
    <cellStyle name="Normal 2 8 4 6 2 2" xfId="59120"/>
    <cellStyle name="Normal 2 8 4 6 3" xfId="46523"/>
    <cellStyle name="Normal 2 8 4 6 4" xfId="36509"/>
    <cellStyle name="Normal 2 8 4 7" xfId="15668"/>
    <cellStyle name="Normal 2 8 4 7 2" xfId="50884"/>
    <cellStyle name="Normal 2 8 4 7 3" xfId="28273"/>
    <cellStyle name="Normal 2 8 4 8" xfId="12759"/>
    <cellStyle name="Normal 2 8 4 8 2" xfId="47977"/>
    <cellStyle name="Normal 2 8 4 9" xfId="38287"/>
    <cellStyle name="Normal 2 8 5" xfId="2823"/>
    <cellStyle name="Normal 2 8 5 10" xfId="25211"/>
    <cellStyle name="Normal 2 8 5 11" xfId="60746"/>
    <cellStyle name="Normal 2 8 5 2" xfId="4642"/>
    <cellStyle name="Normal 2 8 5 2 2" xfId="17289"/>
    <cellStyle name="Normal 2 8 5 2 2 2" xfId="52505"/>
    <cellStyle name="Normal 2 8 5 2 2 3" xfId="29894"/>
    <cellStyle name="Normal 2 8 5 2 3" xfId="13735"/>
    <cellStyle name="Normal 2 8 5 2 3 2" xfId="48953"/>
    <cellStyle name="Normal 2 8 5 2 4" xfId="39908"/>
    <cellStyle name="Normal 2 8 5 2 5" xfId="26342"/>
    <cellStyle name="Normal 2 8 5 3" xfId="6112"/>
    <cellStyle name="Normal 2 8 5 3 2" xfId="18743"/>
    <cellStyle name="Normal 2 8 5 3 2 2" xfId="53959"/>
    <cellStyle name="Normal 2 8 5 3 3" xfId="41362"/>
    <cellStyle name="Normal 2 8 5 3 4" xfId="31348"/>
    <cellStyle name="Normal 2 8 5 4" xfId="7571"/>
    <cellStyle name="Normal 2 8 5 4 2" xfId="20197"/>
    <cellStyle name="Normal 2 8 5 4 2 2" xfId="55413"/>
    <cellStyle name="Normal 2 8 5 4 3" xfId="42816"/>
    <cellStyle name="Normal 2 8 5 4 4" xfId="32802"/>
    <cellStyle name="Normal 2 8 5 5" xfId="9352"/>
    <cellStyle name="Normal 2 8 5 5 2" xfId="21973"/>
    <cellStyle name="Normal 2 8 5 5 2 2" xfId="57189"/>
    <cellStyle name="Normal 2 8 5 5 3" xfId="44592"/>
    <cellStyle name="Normal 2 8 5 5 4" xfId="34578"/>
    <cellStyle name="Normal 2 8 5 6" xfId="11146"/>
    <cellStyle name="Normal 2 8 5 6 2" xfId="23749"/>
    <cellStyle name="Normal 2 8 5 6 2 2" xfId="58965"/>
    <cellStyle name="Normal 2 8 5 6 3" xfId="46368"/>
    <cellStyle name="Normal 2 8 5 6 4" xfId="36354"/>
    <cellStyle name="Normal 2 8 5 7" xfId="15513"/>
    <cellStyle name="Normal 2 8 5 7 2" xfId="50729"/>
    <cellStyle name="Normal 2 8 5 7 3" xfId="28118"/>
    <cellStyle name="Normal 2 8 5 8" xfId="12604"/>
    <cellStyle name="Normal 2 8 5 8 2" xfId="47822"/>
    <cellStyle name="Normal 2 8 5 9" xfId="38132"/>
    <cellStyle name="Normal 2 8 6" xfId="3333"/>
    <cellStyle name="Normal 2 8 6 10" xfId="26829"/>
    <cellStyle name="Normal 2 8 6 11" xfId="61233"/>
    <cellStyle name="Normal 2 8 6 2" xfId="5129"/>
    <cellStyle name="Normal 2 8 6 2 2" xfId="17776"/>
    <cellStyle name="Normal 2 8 6 2 2 2" xfId="52992"/>
    <cellStyle name="Normal 2 8 6 2 3" xfId="40395"/>
    <cellStyle name="Normal 2 8 6 2 4" xfId="30381"/>
    <cellStyle name="Normal 2 8 6 3" xfId="6599"/>
    <cellStyle name="Normal 2 8 6 3 2" xfId="19230"/>
    <cellStyle name="Normal 2 8 6 3 2 2" xfId="54446"/>
    <cellStyle name="Normal 2 8 6 3 3" xfId="41849"/>
    <cellStyle name="Normal 2 8 6 3 4" xfId="31835"/>
    <cellStyle name="Normal 2 8 6 4" xfId="8058"/>
    <cellStyle name="Normal 2 8 6 4 2" xfId="20684"/>
    <cellStyle name="Normal 2 8 6 4 2 2" xfId="55900"/>
    <cellStyle name="Normal 2 8 6 4 3" xfId="43303"/>
    <cellStyle name="Normal 2 8 6 4 4" xfId="33289"/>
    <cellStyle name="Normal 2 8 6 5" xfId="9839"/>
    <cellStyle name="Normal 2 8 6 5 2" xfId="22460"/>
    <cellStyle name="Normal 2 8 6 5 2 2" xfId="57676"/>
    <cellStyle name="Normal 2 8 6 5 3" xfId="45079"/>
    <cellStyle name="Normal 2 8 6 5 4" xfId="35065"/>
    <cellStyle name="Normal 2 8 6 6" xfId="11633"/>
    <cellStyle name="Normal 2 8 6 6 2" xfId="24236"/>
    <cellStyle name="Normal 2 8 6 6 2 2" xfId="59452"/>
    <cellStyle name="Normal 2 8 6 6 3" xfId="46855"/>
    <cellStyle name="Normal 2 8 6 6 4" xfId="36841"/>
    <cellStyle name="Normal 2 8 6 7" xfId="16000"/>
    <cellStyle name="Normal 2 8 6 7 2" xfId="51216"/>
    <cellStyle name="Normal 2 8 6 7 3" xfId="28605"/>
    <cellStyle name="Normal 2 8 6 8" xfId="14222"/>
    <cellStyle name="Normal 2 8 6 8 2" xfId="49440"/>
    <cellStyle name="Normal 2 8 6 9" xfId="38619"/>
    <cellStyle name="Normal 2 8 7" xfId="2493"/>
    <cellStyle name="Normal 2 8 7 10" xfId="26020"/>
    <cellStyle name="Normal 2 8 7 11" xfId="60424"/>
    <cellStyle name="Normal 2 8 7 2" xfId="4320"/>
    <cellStyle name="Normal 2 8 7 2 2" xfId="16967"/>
    <cellStyle name="Normal 2 8 7 2 2 2" xfId="52183"/>
    <cellStyle name="Normal 2 8 7 2 3" xfId="39586"/>
    <cellStyle name="Normal 2 8 7 2 4" xfId="29572"/>
    <cellStyle name="Normal 2 8 7 3" xfId="5790"/>
    <cellStyle name="Normal 2 8 7 3 2" xfId="18421"/>
    <cellStyle name="Normal 2 8 7 3 2 2" xfId="53637"/>
    <cellStyle name="Normal 2 8 7 3 3" xfId="41040"/>
    <cellStyle name="Normal 2 8 7 3 4" xfId="31026"/>
    <cellStyle name="Normal 2 8 7 4" xfId="7249"/>
    <cellStyle name="Normal 2 8 7 4 2" xfId="19875"/>
    <cellStyle name="Normal 2 8 7 4 2 2" xfId="55091"/>
    <cellStyle name="Normal 2 8 7 4 3" xfId="42494"/>
    <cellStyle name="Normal 2 8 7 4 4" xfId="32480"/>
    <cellStyle name="Normal 2 8 7 5" xfId="9030"/>
    <cellStyle name="Normal 2 8 7 5 2" xfId="21651"/>
    <cellStyle name="Normal 2 8 7 5 2 2" xfId="56867"/>
    <cellStyle name="Normal 2 8 7 5 3" xfId="44270"/>
    <cellStyle name="Normal 2 8 7 5 4" xfId="34256"/>
    <cellStyle name="Normal 2 8 7 6" xfId="10824"/>
    <cellStyle name="Normal 2 8 7 6 2" xfId="23427"/>
    <cellStyle name="Normal 2 8 7 6 2 2" xfId="58643"/>
    <cellStyle name="Normal 2 8 7 6 3" xfId="46046"/>
    <cellStyle name="Normal 2 8 7 6 4" xfId="36032"/>
    <cellStyle name="Normal 2 8 7 7" xfId="15191"/>
    <cellStyle name="Normal 2 8 7 7 2" xfId="50407"/>
    <cellStyle name="Normal 2 8 7 7 3" xfId="27796"/>
    <cellStyle name="Normal 2 8 7 8" xfId="13413"/>
    <cellStyle name="Normal 2 8 7 8 2" xfId="48631"/>
    <cellStyle name="Normal 2 8 7 9" xfId="37810"/>
    <cellStyle name="Normal 2 8 8" xfId="3657"/>
    <cellStyle name="Normal 2 8 8 2" xfId="8381"/>
    <cellStyle name="Normal 2 8 8 2 2" xfId="21007"/>
    <cellStyle name="Normal 2 8 8 2 2 2" xfId="56223"/>
    <cellStyle name="Normal 2 8 8 2 3" xfId="43626"/>
    <cellStyle name="Normal 2 8 8 2 4" xfId="33612"/>
    <cellStyle name="Normal 2 8 8 3" xfId="10162"/>
    <cellStyle name="Normal 2 8 8 3 2" xfId="22783"/>
    <cellStyle name="Normal 2 8 8 3 2 2" xfId="57999"/>
    <cellStyle name="Normal 2 8 8 3 3" xfId="45402"/>
    <cellStyle name="Normal 2 8 8 3 4" xfId="35388"/>
    <cellStyle name="Normal 2 8 8 4" xfId="11958"/>
    <cellStyle name="Normal 2 8 8 4 2" xfId="24559"/>
    <cellStyle name="Normal 2 8 8 4 2 2" xfId="59775"/>
    <cellStyle name="Normal 2 8 8 4 3" xfId="47178"/>
    <cellStyle name="Normal 2 8 8 4 4" xfId="37164"/>
    <cellStyle name="Normal 2 8 8 5" xfId="16323"/>
    <cellStyle name="Normal 2 8 8 5 2" xfId="51539"/>
    <cellStyle name="Normal 2 8 8 5 3" xfId="28928"/>
    <cellStyle name="Normal 2 8 8 6" xfId="14545"/>
    <cellStyle name="Normal 2 8 8 6 2" xfId="49763"/>
    <cellStyle name="Normal 2 8 8 7" xfId="38942"/>
    <cellStyle name="Normal 2 8 8 8" xfId="27152"/>
    <cellStyle name="Normal 2 8 9" xfId="3989"/>
    <cellStyle name="Normal 2 8 9 2" xfId="16645"/>
    <cellStyle name="Normal 2 8 9 2 2" xfId="51861"/>
    <cellStyle name="Normal 2 8 9 2 3" xfId="29250"/>
    <cellStyle name="Normal 2 8 9 3" xfId="13091"/>
    <cellStyle name="Normal 2 8 9 3 2" xfId="48309"/>
    <cellStyle name="Normal 2 8 9 4" xfId="39264"/>
    <cellStyle name="Normal 2 8 9 5" xfId="25698"/>
    <cellStyle name="Normal 2 8_District Target Attainment" xfId="1142"/>
    <cellStyle name="Normal 2 9" xfId="592"/>
    <cellStyle name="Normal 2 9 2" xfId="1774"/>
    <cellStyle name="Normal 2 9_District Target Attainment" xfId="1143"/>
    <cellStyle name="Normal 2_Attachment Two A" xfId="593"/>
    <cellStyle name="Normal 20" xfId="594"/>
    <cellStyle name="Normal 20 10" xfId="5469"/>
    <cellStyle name="Normal 20 10 2" xfId="18100"/>
    <cellStyle name="Normal 20 10 2 2" xfId="53316"/>
    <cellStyle name="Normal 20 10 3" xfId="40719"/>
    <cellStyle name="Normal 20 10 4" xfId="30705"/>
    <cellStyle name="Normal 20 11" xfId="6925"/>
    <cellStyle name="Normal 20 11 2" xfId="19554"/>
    <cellStyle name="Normal 20 11 2 2" xfId="54770"/>
    <cellStyle name="Normal 20 11 3" xfId="42173"/>
    <cellStyle name="Normal 20 11 4" xfId="32159"/>
    <cellStyle name="Normal 20 12" xfId="8707"/>
    <cellStyle name="Normal 20 12 2" xfId="21330"/>
    <cellStyle name="Normal 20 12 2 2" xfId="56546"/>
    <cellStyle name="Normal 20 12 3" xfId="43949"/>
    <cellStyle name="Normal 20 12 4" xfId="33935"/>
    <cellStyle name="Normal 20 13" xfId="10598"/>
    <cellStyle name="Normal 20 13 2" xfId="23209"/>
    <cellStyle name="Normal 20 13 2 2" xfId="58425"/>
    <cellStyle name="Normal 20 13 3" xfId="45828"/>
    <cellStyle name="Normal 20 13 4" xfId="35814"/>
    <cellStyle name="Normal 20 14" xfId="14869"/>
    <cellStyle name="Normal 20 14 2" xfId="50086"/>
    <cellStyle name="Normal 20 14 3" xfId="27475"/>
    <cellStyle name="Normal 20 15" xfId="12283"/>
    <cellStyle name="Normal 20 15 2" xfId="47501"/>
    <cellStyle name="Normal 20 16" xfId="37488"/>
    <cellStyle name="Normal 20 17" xfId="24890"/>
    <cellStyle name="Normal 20 18" xfId="60103"/>
    <cellStyle name="Normal 20 2" xfId="1775"/>
    <cellStyle name="Normal 20 2 10" xfId="6999"/>
    <cellStyle name="Normal 20 2 10 2" xfId="19626"/>
    <cellStyle name="Normal 20 2 10 2 2" xfId="54842"/>
    <cellStyle name="Normal 20 2 10 3" xfId="42245"/>
    <cellStyle name="Normal 20 2 10 4" xfId="32231"/>
    <cellStyle name="Normal 20 2 11" xfId="8780"/>
    <cellStyle name="Normal 20 2 11 2" xfId="21402"/>
    <cellStyle name="Normal 20 2 11 2 2" xfId="56618"/>
    <cellStyle name="Normal 20 2 11 3" xfId="44021"/>
    <cellStyle name="Normal 20 2 11 4" xfId="34007"/>
    <cellStyle name="Normal 20 2 12" xfId="10599"/>
    <cellStyle name="Normal 20 2 12 2" xfId="23210"/>
    <cellStyle name="Normal 20 2 12 2 2" xfId="58426"/>
    <cellStyle name="Normal 20 2 12 3" xfId="45829"/>
    <cellStyle name="Normal 20 2 12 4" xfId="35815"/>
    <cellStyle name="Normal 20 2 13" xfId="14941"/>
    <cellStyle name="Normal 20 2 13 2" xfId="50158"/>
    <cellStyle name="Normal 20 2 13 3" xfId="27547"/>
    <cellStyle name="Normal 20 2 14" xfId="12355"/>
    <cellStyle name="Normal 20 2 14 2" xfId="47573"/>
    <cellStyle name="Normal 20 2 15" xfId="37560"/>
    <cellStyle name="Normal 20 2 16" xfId="24962"/>
    <cellStyle name="Normal 20 2 17" xfId="60175"/>
    <cellStyle name="Normal 20 2 2" xfId="2385"/>
    <cellStyle name="Normal 20 2 2 10" xfId="10600"/>
    <cellStyle name="Normal 20 2 2 10 2" xfId="23211"/>
    <cellStyle name="Normal 20 2 2 10 2 2" xfId="58427"/>
    <cellStyle name="Normal 20 2 2 10 3" xfId="45830"/>
    <cellStyle name="Normal 20 2 2 10 4" xfId="35816"/>
    <cellStyle name="Normal 20 2 2 11" xfId="15096"/>
    <cellStyle name="Normal 20 2 2 11 2" xfId="50312"/>
    <cellStyle name="Normal 20 2 2 11 3" xfId="27701"/>
    <cellStyle name="Normal 20 2 2 12" xfId="12509"/>
    <cellStyle name="Normal 20 2 2 12 2" xfId="47727"/>
    <cellStyle name="Normal 20 2 2 13" xfId="37715"/>
    <cellStyle name="Normal 20 2 2 14" xfId="25116"/>
    <cellStyle name="Normal 20 2 2 15" xfId="60329"/>
    <cellStyle name="Normal 20 2 2 2" xfId="3231"/>
    <cellStyle name="Normal 20 2 2 2 10" xfId="25600"/>
    <cellStyle name="Normal 20 2 2 2 11" xfId="61135"/>
    <cellStyle name="Normal 20 2 2 2 2" xfId="5031"/>
    <cellStyle name="Normal 20 2 2 2 2 2" xfId="17678"/>
    <cellStyle name="Normal 20 2 2 2 2 2 2" xfId="52894"/>
    <cellStyle name="Normal 20 2 2 2 2 2 3" xfId="30283"/>
    <cellStyle name="Normal 20 2 2 2 2 3" xfId="14124"/>
    <cellStyle name="Normal 20 2 2 2 2 3 2" xfId="49342"/>
    <cellStyle name="Normal 20 2 2 2 2 4" xfId="40297"/>
    <cellStyle name="Normal 20 2 2 2 2 5" xfId="26731"/>
    <cellStyle name="Normal 20 2 2 2 3" xfId="6501"/>
    <cellStyle name="Normal 20 2 2 2 3 2" xfId="19132"/>
    <cellStyle name="Normal 20 2 2 2 3 2 2" xfId="54348"/>
    <cellStyle name="Normal 20 2 2 2 3 3" xfId="41751"/>
    <cellStyle name="Normal 20 2 2 2 3 4" xfId="31737"/>
    <cellStyle name="Normal 20 2 2 2 4" xfId="7960"/>
    <cellStyle name="Normal 20 2 2 2 4 2" xfId="20586"/>
    <cellStyle name="Normal 20 2 2 2 4 2 2" xfId="55802"/>
    <cellStyle name="Normal 20 2 2 2 4 3" xfId="43205"/>
    <cellStyle name="Normal 20 2 2 2 4 4" xfId="33191"/>
    <cellStyle name="Normal 20 2 2 2 5" xfId="9741"/>
    <cellStyle name="Normal 20 2 2 2 5 2" xfId="22362"/>
    <cellStyle name="Normal 20 2 2 2 5 2 2" xfId="57578"/>
    <cellStyle name="Normal 20 2 2 2 5 3" xfId="44981"/>
    <cellStyle name="Normal 20 2 2 2 5 4" xfId="34967"/>
    <cellStyle name="Normal 20 2 2 2 6" xfId="11535"/>
    <cellStyle name="Normal 20 2 2 2 6 2" xfId="24138"/>
    <cellStyle name="Normal 20 2 2 2 6 2 2" xfId="59354"/>
    <cellStyle name="Normal 20 2 2 2 6 3" xfId="46757"/>
    <cellStyle name="Normal 20 2 2 2 6 4" xfId="36743"/>
    <cellStyle name="Normal 20 2 2 2 7" xfId="15902"/>
    <cellStyle name="Normal 20 2 2 2 7 2" xfId="51118"/>
    <cellStyle name="Normal 20 2 2 2 7 3" xfId="28507"/>
    <cellStyle name="Normal 20 2 2 2 8" xfId="12993"/>
    <cellStyle name="Normal 20 2 2 2 8 2" xfId="48211"/>
    <cellStyle name="Normal 20 2 2 2 9" xfId="38521"/>
    <cellStyle name="Normal 20 2 2 3" xfId="3560"/>
    <cellStyle name="Normal 20 2 2 3 10" xfId="27056"/>
    <cellStyle name="Normal 20 2 2 3 11" xfId="61460"/>
    <cellStyle name="Normal 20 2 2 3 2" xfId="5356"/>
    <cellStyle name="Normal 20 2 2 3 2 2" xfId="18003"/>
    <cellStyle name="Normal 20 2 2 3 2 2 2" xfId="53219"/>
    <cellStyle name="Normal 20 2 2 3 2 3" xfId="40622"/>
    <cellStyle name="Normal 20 2 2 3 2 4" xfId="30608"/>
    <cellStyle name="Normal 20 2 2 3 3" xfId="6826"/>
    <cellStyle name="Normal 20 2 2 3 3 2" xfId="19457"/>
    <cellStyle name="Normal 20 2 2 3 3 2 2" xfId="54673"/>
    <cellStyle name="Normal 20 2 2 3 3 3" xfId="42076"/>
    <cellStyle name="Normal 20 2 2 3 3 4" xfId="32062"/>
    <cellStyle name="Normal 20 2 2 3 4" xfId="8285"/>
    <cellStyle name="Normal 20 2 2 3 4 2" xfId="20911"/>
    <cellStyle name="Normal 20 2 2 3 4 2 2" xfId="56127"/>
    <cellStyle name="Normal 20 2 2 3 4 3" xfId="43530"/>
    <cellStyle name="Normal 20 2 2 3 4 4" xfId="33516"/>
    <cellStyle name="Normal 20 2 2 3 5" xfId="10066"/>
    <cellStyle name="Normal 20 2 2 3 5 2" xfId="22687"/>
    <cellStyle name="Normal 20 2 2 3 5 2 2" xfId="57903"/>
    <cellStyle name="Normal 20 2 2 3 5 3" xfId="45306"/>
    <cellStyle name="Normal 20 2 2 3 5 4" xfId="35292"/>
    <cellStyle name="Normal 20 2 2 3 6" xfId="11860"/>
    <cellStyle name="Normal 20 2 2 3 6 2" xfId="24463"/>
    <cellStyle name="Normal 20 2 2 3 6 2 2" xfId="59679"/>
    <cellStyle name="Normal 20 2 2 3 6 3" xfId="47082"/>
    <cellStyle name="Normal 20 2 2 3 6 4" xfId="37068"/>
    <cellStyle name="Normal 20 2 2 3 7" xfId="16227"/>
    <cellStyle name="Normal 20 2 2 3 7 2" xfId="51443"/>
    <cellStyle name="Normal 20 2 2 3 7 3" xfId="28832"/>
    <cellStyle name="Normal 20 2 2 3 8" xfId="14449"/>
    <cellStyle name="Normal 20 2 2 3 8 2" xfId="49667"/>
    <cellStyle name="Normal 20 2 2 3 9" xfId="38846"/>
    <cellStyle name="Normal 20 2 2 4" xfId="2721"/>
    <cellStyle name="Normal 20 2 2 4 10" xfId="26247"/>
    <cellStyle name="Normal 20 2 2 4 11" xfId="60651"/>
    <cellStyle name="Normal 20 2 2 4 2" xfId="4547"/>
    <cellStyle name="Normal 20 2 2 4 2 2" xfId="17194"/>
    <cellStyle name="Normal 20 2 2 4 2 2 2" xfId="52410"/>
    <cellStyle name="Normal 20 2 2 4 2 3" xfId="39813"/>
    <cellStyle name="Normal 20 2 2 4 2 4" xfId="29799"/>
    <cellStyle name="Normal 20 2 2 4 3" xfId="6017"/>
    <cellStyle name="Normal 20 2 2 4 3 2" xfId="18648"/>
    <cellStyle name="Normal 20 2 2 4 3 2 2" xfId="53864"/>
    <cellStyle name="Normal 20 2 2 4 3 3" xfId="41267"/>
    <cellStyle name="Normal 20 2 2 4 3 4" xfId="31253"/>
    <cellStyle name="Normal 20 2 2 4 4" xfId="7476"/>
    <cellStyle name="Normal 20 2 2 4 4 2" xfId="20102"/>
    <cellStyle name="Normal 20 2 2 4 4 2 2" xfId="55318"/>
    <cellStyle name="Normal 20 2 2 4 4 3" xfId="42721"/>
    <cellStyle name="Normal 20 2 2 4 4 4" xfId="32707"/>
    <cellStyle name="Normal 20 2 2 4 5" xfId="9257"/>
    <cellStyle name="Normal 20 2 2 4 5 2" xfId="21878"/>
    <cellStyle name="Normal 20 2 2 4 5 2 2" xfId="57094"/>
    <cellStyle name="Normal 20 2 2 4 5 3" xfId="44497"/>
    <cellStyle name="Normal 20 2 2 4 5 4" xfId="34483"/>
    <cellStyle name="Normal 20 2 2 4 6" xfId="11051"/>
    <cellStyle name="Normal 20 2 2 4 6 2" xfId="23654"/>
    <cellStyle name="Normal 20 2 2 4 6 2 2" xfId="58870"/>
    <cellStyle name="Normal 20 2 2 4 6 3" xfId="46273"/>
    <cellStyle name="Normal 20 2 2 4 6 4" xfId="36259"/>
    <cellStyle name="Normal 20 2 2 4 7" xfId="15418"/>
    <cellStyle name="Normal 20 2 2 4 7 2" xfId="50634"/>
    <cellStyle name="Normal 20 2 2 4 7 3" xfId="28023"/>
    <cellStyle name="Normal 20 2 2 4 8" xfId="13640"/>
    <cellStyle name="Normal 20 2 2 4 8 2" xfId="48858"/>
    <cellStyle name="Normal 20 2 2 4 9" xfId="38037"/>
    <cellStyle name="Normal 20 2 2 5" xfId="3885"/>
    <cellStyle name="Normal 20 2 2 5 2" xfId="8608"/>
    <cellStyle name="Normal 20 2 2 5 2 2" xfId="21234"/>
    <cellStyle name="Normal 20 2 2 5 2 2 2" xfId="56450"/>
    <cellStyle name="Normal 20 2 2 5 2 3" xfId="43853"/>
    <cellStyle name="Normal 20 2 2 5 2 4" xfId="33839"/>
    <cellStyle name="Normal 20 2 2 5 3" xfId="10389"/>
    <cellStyle name="Normal 20 2 2 5 3 2" xfId="23010"/>
    <cellStyle name="Normal 20 2 2 5 3 2 2" xfId="58226"/>
    <cellStyle name="Normal 20 2 2 5 3 3" xfId="45629"/>
    <cellStyle name="Normal 20 2 2 5 3 4" xfId="35615"/>
    <cellStyle name="Normal 20 2 2 5 4" xfId="12185"/>
    <cellStyle name="Normal 20 2 2 5 4 2" xfId="24786"/>
    <cellStyle name="Normal 20 2 2 5 4 2 2" xfId="60002"/>
    <cellStyle name="Normal 20 2 2 5 4 3" xfId="47405"/>
    <cellStyle name="Normal 20 2 2 5 4 4" xfId="37391"/>
    <cellStyle name="Normal 20 2 2 5 5" xfId="16550"/>
    <cellStyle name="Normal 20 2 2 5 5 2" xfId="51766"/>
    <cellStyle name="Normal 20 2 2 5 5 3" xfId="29155"/>
    <cellStyle name="Normal 20 2 2 5 6" xfId="14772"/>
    <cellStyle name="Normal 20 2 2 5 6 2" xfId="49990"/>
    <cellStyle name="Normal 20 2 2 5 7" xfId="39169"/>
    <cellStyle name="Normal 20 2 2 5 8" xfId="27379"/>
    <cellStyle name="Normal 20 2 2 6" xfId="4225"/>
    <cellStyle name="Normal 20 2 2 6 2" xfId="16872"/>
    <cellStyle name="Normal 20 2 2 6 2 2" xfId="52088"/>
    <cellStyle name="Normal 20 2 2 6 2 3" xfId="29477"/>
    <cellStyle name="Normal 20 2 2 6 3" xfId="13318"/>
    <cellStyle name="Normal 20 2 2 6 3 2" xfId="48536"/>
    <cellStyle name="Normal 20 2 2 6 4" xfId="39491"/>
    <cellStyle name="Normal 20 2 2 6 5" xfId="25925"/>
    <cellStyle name="Normal 20 2 2 7" xfId="5695"/>
    <cellStyle name="Normal 20 2 2 7 2" xfId="18326"/>
    <cellStyle name="Normal 20 2 2 7 2 2" xfId="53542"/>
    <cellStyle name="Normal 20 2 2 7 3" xfId="40945"/>
    <cellStyle name="Normal 20 2 2 7 4" xfId="30931"/>
    <cellStyle name="Normal 20 2 2 8" xfId="7154"/>
    <cellStyle name="Normal 20 2 2 8 2" xfId="19780"/>
    <cellStyle name="Normal 20 2 2 8 2 2" xfId="54996"/>
    <cellStyle name="Normal 20 2 2 8 3" xfId="42399"/>
    <cellStyle name="Normal 20 2 2 8 4" xfId="32385"/>
    <cellStyle name="Normal 20 2 2 9" xfId="8935"/>
    <cellStyle name="Normal 20 2 2 9 2" xfId="21556"/>
    <cellStyle name="Normal 20 2 2 9 2 2" xfId="56772"/>
    <cellStyle name="Normal 20 2 2 9 3" xfId="44175"/>
    <cellStyle name="Normal 20 2 2 9 4" xfId="34161"/>
    <cellStyle name="Normal 20 2 3" xfId="3071"/>
    <cellStyle name="Normal 20 2 3 10" xfId="25443"/>
    <cellStyle name="Normal 20 2 3 11" xfId="60978"/>
    <cellStyle name="Normal 20 2 3 2" xfId="4874"/>
    <cellStyle name="Normal 20 2 3 2 2" xfId="17521"/>
    <cellStyle name="Normal 20 2 3 2 2 2" xfId="52737"/>
    <cellStyle name="Normal 20 2 3 2 2 3" xfId="30126"/>
    <cellStyle name="Normal 20 2 3 2 3" xfId="13967"/>
    <cellStyle name="Normal 20 2 3 2 3 2" xfId="49185"/>
    <cellStyle name="Normal 20 2 3 2 4" xfId="40140"/>
    <cellStyle name="Normal 20 2 3 2 5" xfId="26574"/>
    <cellStyle name="Normal 20 2 3 3" xfId="6344"/>
    <cellStyle name="Normal 20 2 3 3 2" xfId="18975"/>
    <cellStyle name="Normal 20 2 3 3 2 2" xfId="54191"/>
    <cellStyle name="Normal 20 2 3 3 3" xfId="41594"/>
    <cellStyle name="Normal 20 2 3 3 4" xfId="31580"/>
    <cellStyle name="Normal 20 2 3 4" xfId="7803"/>
    <cellStyle name="Normal 20 2 3 4 2" xfId="20429"/>
    <cellStyle name="Normal 20 2 3 4 2 2" xfId="55645"/>
    <cellStyle name="Normal 20 2 3 4 3" xfId="43048"/>
    <cellStyle name="Normal 20 2 3 4 4" xfId="33034"/>
    <cellStyle name="Normal 20 2 3 5" xfId="9584"/>
    <cellStyle name="Normal 20 2 3 5 2" xfId="22205"/>
    <cellStyle name="Normal 20 2 3 5 2 2" xfId="57421"/>
    <cellStyle name="Normal 20 2 3 5 3" xfId="44824"/>
    <cellStyle name="Normal 20 2 3 5 4" xfId="34810"/>
    <cellStyle name="Normal 20 2 3 6" xfId="11378"/>
    <cellStyle name="Normal 20 2 3 6 2" xfId="23981"/>
    <cellStyle name="Normal 20 2 3 6 2 2" xfId="59197"/>
    <cellStyle name="Normal 20 2 3 6 3" xfId="46600"/>
    <cellStyle name="Normal 20 2 3 6 4" xfId="36586"/>
    <cellStyle name="Normal 20 2 3 7" xfId="15745"/>
    <cellStyle name="Normal 20 2 3 7 2" xfId="50961"/>
    <cellStyle name="Normal 20 2 3 7 3" xfId="28350"/>
    <cellStyle name="Normal 20 2 3 8" xfId="12836"/>
    <cellStyle name="Normal 20 2 3 8 2" xfId="48054"/>
    <cellStyle name="Normal 20 2 3 9" xfId="38364"/>
    <cellStyle name="Normal 20 2 4" xfId="2897"/>
    <cellStyle name="Normal 20 2 4 10" xfId="25284"/>
    <cellStyle name="Normal 20 2 4 11" xfId="60819"/>
    <cellStyle name="Normal 20 2 4 2" xfId="4715"/>
    <cellStyle name="Normal 20 2 4 2 2" xfId="17362"/>
    <cellStyle name="Normal 20 2 4 2 2 2" xfId="52578"/>
    <cellStyle name="Normal 20 2 4 2 2 3" xfId="29967"/>
    <cellStyle name="Normal 20 2 4 2 3" xfId="13808"/>
    <cellStyle name="Normal 20 2 4 2 3 2" xfId="49026"/>
    <cellStyle name="Normal 20 2 4 2 4" xfId="39981"/>
    <cellStyle name="Normal 20 2 4 2 5" xfId="26415"/>
    <cellStyle name="Normal 20 2 4 3" xfId="6185"/>
    <cellStyle name="Normal 20 2 4 3 2" xfId="18816"/>
    <cellStyle name="Normal 20 2 4 3 2 2" xfId="54032"/>
    <cellStyle name="Normal 20 2 4 3 3" xfId="41435"/>
    <cellStyle name="Normal 20 2 4 3 4" xfId="31421"/>
    <cellStyle name="Normal 20 2 4 4" xfId="7644"/>
    <cellStyle name="Normal 20 2 4 4 2" xfId="20270"/>
    <cellStyle name="Normal 20 2 4 4 2 2" xfId="55486"/>
    <cellStyle name="Normal 20 2 4 4 3" xfId="42889"/>
    <cellStyle name="Normal 20 2 4 4 4" xfId="32875"/>
    <cellStyle name="Normal 20 2 4 5" xfId="9425"/>
    <cellStyle name="Normal 20 2 4 5 2" xfId="22046"/>
    <cellStyle name="Normal 20 2 4 5 2 2" xfId="57262"/>
    <cellStyle name="Normal 20 2 4 5 3" xfId="44665"/>
    <cellStyle name="Normal 20 2 4 5 4" xfId="34651"/>
    <cellStyle name="Normal 20 2 4 6" xfId="11219"/>
    <cellStyle name="Normal 20 2 4 6 2" xfId="23822"/>
    <cellStyle name="Normal 20 2 4 6 2 2" xfId="59038"/>
    <cellStyle name="Normal 20 2 4 6 3" xfId="46441"/>
    <cellStyle name="Normal 20 2 4 6 4" xfId="36427"/>
    <cellStyle name="Normal 20 2 4 7" xfId="15586"/>
    <cellStyle name="Normal 20 2 4 7 2" xfId="50802"/>
    <cellStyle name="Normal 20 2 4 7 3" xfId="28191"/>
    <cellStyle name="Normal 20 2 4 8" xfId="12677"/>
    <cellStyle name="Normal 20 2 4 8 2" xfId="47895"/>
    <cellStyle name="Normal 20 2 4 9" xfId="38205"/>
    <cellStyle name="Normal 20 2 5" xfId="3406"/>
    <cellStyle name="Normal 20 2 5 10" xfId="26902"/>
    <cellStyle name="Normal 20 2 5 11" xfId="61306"/>
    <cellStyle name="Normal 20 2 5 2" xfId="5202"/>
    <cellStyle name="Normal 20 2 5 2 2" xfId="17849"/>
    <cellStyle name="Normal 20 2 5 2 2 2" xfId="53065"/>
    <cellStyle name="Normal 20 2 5 2 3" xfId="40468"/>
    <cellStyle name="Normal 20 2 5 2 4" xfId="30454"/>
    <cellStyle name="Normal 20 2 5 3" xfId="6672"/>
    <cellStyle name="Normal 20 2 5 3 2" xfId="19303"/>
    <cellStyle name="Normal 20 2 5 3 2 2" xfId="54519"/>
    <cellStyle name="Normal 20 2 5 3 3" xfId="41922"/>
    <cellStyle name="Normal 20 2 5 3 4" xfId="31908"/>
    <cellStyle name="Normal 20 2 5 4" xfId="8131"/>
    <cellStyle name="Normal 20 2 5 4 2" xfId="20757"/>
    <cellStyle name="Normal 20 2 5 4 2 2" xfId="55973"/>
    <cellStyle name="Normal 20 2 5 4 3" xfId="43376"/>
    <cellStyle name="Normal 20 2 5 4 4" xfId="33362"/>
    <cellStyle name="Normal 20 2 5 5" xfId="9912"/>
    <cellStyle name="Normal 20 2 5 5 2" xfId="22533"/>
    <cellStyle name="Normal 20 2 5 5 2 2" xfId="57749"/>
    <cellStyle name="Normal 20 2 5 5 3" xfId="45152"/>
    <cellStyle name="Normal 20 2 5 5 4" xfId="35138"/>
    <cellStyle name="Normal 20 2 5 6" xfId="11706"/>
    <cellStyle name="Normal 20 2 5 6 2" xfId="24309"/>
    <cellStyle name="Normal 20 2 5 6 2 2" xfId="59525"/>
    <cellStyle name="Normal 20 2 5 6 3" xfId="46928"/>
    <cellStyle name="Normal 20 2 5 6 4" xfId="36914"/>
    <cellStyle name="Normal 20 2 5 7" xfId="16073"/>
    <cellStyle name="Normal 20 2 5 7 2" xfId="51289"/>
    <cellStyle name="Normal 20 2 5 7 3" xfId="28678"/>
    <cellStyle name="Normal 20 2 5 8" xfId="14295"/>
    <cellStyle name="Normal 20 2 5 8 2" xfId="49513"/>
    <cellStyle name="Normal 20 2 5 9" xfId="38692"/>
    <cellStyle name="Normal 20 2 6" xfId="2566"/>
    <cellStyle name="Normal 20 2 6 10" xfId="26093"/>
    <cellStyle name="Normal 20 2 6 11" xfId="60497"/>
    <cellStyle name="Normal 20 2 6 2" xfId="4393"/>
    <cellStyle name="Normal 20 2 6 2 2" xfId="17040"/>
    <cellStyle name="Normal 20 2 6 2 2 2" xfId="52256"/>
    <cellStyle name="Normal 20 2 6 2 3" xfId="39659"/>
    <cellStyle name="Normal 20 2 6 2 4" xfId="29645"/>
    <cellStyle name="Normal 20 2 6 3" xfId="5863"/>
    <cellStyle name="Normal 20 2 6 3 2" xfId="18494"/>
    <cellStyle name="Normal 20 2 6 3 2 2" xfId="53710"/>
    <cellStyle name="Normal 20 2 6 3 3" xfId="41113"/>
    <cellStyle name="Normal 20 2 6 3 4" xfId="31099"/>
    <cellStyle name="Normal 20 2 6 4" xfId="7322"/>
    <cellStyle name="Normal 20 2 6 4 2" xfId="19948"/>
    <cellStyle name="Normal 20 2 6 4 2 2" xfId="55164"/>
    <cellStyle name="Normal 20 2 6 4 3" xfId="42567"/>
    <cellStyle name="Normal 20 2 6 4 4" xfId="32553"/>
    <cellStyle name="Normal 20 2 6 5" xfId="9103"/>
    <cellStyle name="Normal 20 2 6 5 2" xfId="21724"/>
    <cellStyle name="Normal 20 2 6 5 2 2" xfId="56940"/>
    <cellStyle name="Normal 20 2 6 5 3" xfId="44343"/>
    <cellStyle name="Normal 20 2 6 5 4" xfId="34329"/>
    <cellStyle name="Normal 20 2 6 6" xfId="10897"/>
    <cellStyle name="Normal 20 2 6 6 2" xfId="23500"/>
    <cellStyle name="Normal 20 2 6 6 2 2" xfId="58716"/>
    <cellStyle name="Normal 20 2 6 6 3" xfId="46119"/>
    <cellStyle name="Normal 20 2 6 6 4" xfId="36105"/>
    <cellStyle name="Normal 20 2 6 7" xfId="15264"/>
    <cellStyle name="Normal 20 2 6 7 2" xfId="50480"/>
    <cellStyle name="Normal 20 2 6 7 3" xfId="27869"/>
    <cellStyle name="Normal 20 2 6 8" xfId="13486"/>
    <cellStyle name="Normal 20 2 6 8 2" xfId="48704"/>
    <cellStyle name="Normal 20 2 6 9" xfId="37883"/>
    <cellStyle name="Normal 20 2 7" xfId="3730"/>
    <cellStyle name="Normal 20 2 7 2" xfId="8454"/>
    <cellStyle name="Normal 20 2 7 2 2" xfId="21080"/>
    <cellStyle name="Normal 20 2 7 2 2 2" xfId="56296"/>
    <cellStyle name="Normal 20 2 7 2 3" xfId="43699"/>
    <cellStyle name="Normal 20 2 7 2 4" xfId="33685"/>
    <cellStyle name="Normal 20 2 7 3" xfId="10235"/>
    <cellStyle name="Normal 20 2 7 3 2" xfId="22856"/>
    <cellStyle name="Normal 20 2 7 3 2 2" xfId="58072"/>
    <cellStyle name="Normal 20 2 7 3 3" xfId="45475"/>
    <cellStyle name="Normal 20 2 7 3 4" xfId="35461"/>
    <cellStyle name="Normal 20 2 7 4" xfId="12031"/>
    <cellStyle name="Normal 20 2 7 4 2" xfId="24632"/>
    <cellStyle name="Normal 20 2 7 4 2 2" xfId="59848"/>
    <cellStyle name="Normal 20 2 7 4 3" xfId="47251"/>
    <cellStyle name="Normal 20 2 7 4 4" xfId="37237"/>
    <cellStyle name="Normal 20 2 7 5" xfId="16396"/>
    <cellStyle name="Normal 20 2 7 5 2" xfId="51612"/>
    <cellStyle name="Normal 20 2 7 5 3" xfId="29001"/>
    <cellStyle name="Normal 20 2 7 6" xfId="14618"/>
    <cellStyle name="Normal 20 2 7 6 2" xfId="49836"/>
    <cellStyle name="Normal 20 2 7 7" xfId="39015"/>
    <cellStyle name="Normal 20 2 7 8" xfId="27225"/>
    <cellStyle name="Normal 20 2 8" xfId="4068"/>
    <cellStyle name="Normal 20 2 8 2" xfId="16718"/>
    <cellStyle name="Normal 20 2 8 2 2" xfId="51934"/>
    <cellStyle name="Normal 20 2 8 2 3" xfId="29323"/>
    <cellStyle name="Normal 20 2 8 3" xfId="13164"/>
    <cellStyle name="Normal 20 2 8 3 2" xfId="48382"/>
    <cellStyle name="Normal 20 2 8 4" xfId="39337"/>
    <cellStyle name="Normal 20 2 8 5" xfId="25771"/>
    <cellStyle name="Normal 20 2 9" xfId="5541"/>
    <cellStyle name="Normal 20 2 9 2" xfId="18172"/>
    <cellStyle name="Normal 20 2 9 2 2" xfId="53388"/>
    <cellStyle name="Normal 20 2 9 3" xfId="40791"/>
    <cellStyle name="Normal 20 2 9 4" xfId="30777"/>
    <cellStyle name="Normal 20 3" xfId="2310"/>
    <cellStyle name="Normal 20 3 10" xfId="10601"/>
    <cellStyle name="Normal 20 3 10 2" xfId="23212"/>
    <cellStyle name="Normal 20 3 10 2 2" xfId="58428"/>
    <cellStyle name="Normal 20 3 10 3" xfId="45831"/>
    <cellStyle name="Normal 20 3 10 4" xfId="35817"/>
    <cellStyle name="Normal 20 3 11" xfId="15022"/>
    <cellStyle name="Normal 20 3 11 2" xfId="50238"/>
    <cellStyle name="Normal 20 3 11 3" xfId="27627"/>
    <cellStyle name="Normal 20 3 12" xfId="12435"/>
    <cellStyle name="Normal 20 3 12 2" xfId="47653"/>
    <cellStyle name="Normal 20 3 13" xfId="37641"/>
    <cellStyle name="Normal 20 3 14" xfId="25042"/>
    <cellStyle name="Normal 20 3 15" xfId="60255"/>
    <cellStyle name="Normal 20 3 2" xfId="3157"/>
    <cellStyle name="Normal 20 3 2 10" xfId="25526"/>
    <cellStyle name="Normal 20 3 2 11" xfId="61061"/>
    <cellStyle name="Normal 20 3 2 2" xfId="4957"/>
    <cellStyle name="Normal 20 3 2 2 2" xfId="17604"/>
    <cellStyle name="Normal 20 3 2 2 2 2" xfId="52820"/>
    <cellStyle name="Normal 20 3 2 2 2 3" xfId="30209"/>
    <cellStyle name="Normal 20 3 2 2 3" xfId="14050"/>
    <cellStyle name="Normal 20 3 2 2 3 2" xfId="49268"/>
    <cellStyle name="Normal 20 3 2 2 4" xfId="40223"/>
    <cellStyle name="Normal 20 3 2 2 5" xfId="26657"/>
    <cellStyle name="Normal 20 3 2 3" xfId="6427"/>
    <cellStyle name="Normal 20 3 2 3 2" xfId="19058"/>
    <cellStyle name="Normal 20 3 2 3 2 2" xfId="54274"/>
    <cellStyle name="Normal 20 3 2 3 3" xfId="41677"/>
    <cellStyle name="Normal 20 3 2 3 4" xfId="31663"/>
    <cellStyle name="Normal 20 3 2 4" xfId="7886"/>
    <cellStyle name="Normal 20 3 2 4 2" xfId="20512"/>
    <cellStyle name="Normal 20 3 2 4 2 2" xfId="55728"/>
    <cellStyle name="Normal 20 3 2 4 3" xfId="43131"/>
    <cellStyle name="Normal 20 3 2 4 4" xfId="33117"/>
    <cellStyle name="Normal 20 3 2 5" xfId="9667"/>
    <cellStyle name="Normal 20 3 2 5 2" xfId="22288"/>
    <cellStyle name="Normal 20 3 2 5 2 2" xfId="57504"/>
    <cellStyle name="Normal 20 3 2 5 3" xfId="44907"/>
    <cellStyle name="Normal 20 3 2 5 4" xfId="34893"/>
    <cellStyle name="Normal 20 3 2 6" xfId="11461"/>
    <cellStyle name="Normal 20 3 2 6 2" xfId="24064"/>
    <cellStyle name="Normal 20 3 2 6 2 2" xfId="59280"/>
    <cellStyle name="Normal 20 3 2 6 3" xfId="46683"/>
    <cellStyle name="Normal 20 3 2 6 4" xfId="36669"/>
    <cellStyle name="Normal 20 3 2 7" xfId="15828"/>
    <cellStyle name="Normal 20 3 2 7 2" xfId="51044"/>
    <cellStyle name="Normal 20 3 2 7 3" xfId="28433"/>
    <cellStyle name="Normal 20 3 2 8" xfId="12919"/>
    <cellStyle name="Normal 20 3 2 8 2" xfId="48137"/>
    <cellStyle name="Normal 20 3 2 9" xfId="38447"/>
    <cellStyle name="Normal 20 3 3" xfId="3486"/>
    <cellStyle name="Normal 20 3 3 10" xfId="26982"/>
    <cellStyle name="Normal 20 3 3 11" xfId="61386"/>
    <cellStyle name="Normal 20 3 3 2" xfId="5282"/>
    <cellStyle name="Normal 20 3 3 2 2" xfId="17929"/>
    <cellStyle name="Normal 20 3 3 2 2 2" xfId="53145"/>
    <cellStyle name="Normal 20 3 3 2 3" xfId="40548"/>
    <cellStyle name="Normal 20 3 3 2 4" xfId="30534"/>
    <cellStyle name="Normal 20 3 3 3" xfId="6752"/>
    <cellStyle name="Normal 20 3 3 3 2" xfId="19383"/>
    <cellStyle name="Normal 20 3 3 3 2 2" xfId="54599"/>
    <cellStyle name="Normal 20 3 3 3 3" xfId="42002"/>
    <cellStyle name="Normal 20 3 3 3 4" xfId="31988"/>
    <cellStyle name="Normal 20 3 3 4" xfId="8211"/>
    <cellStyle name="Normal 20 3 3 4 2" xfId="20837"/>
    <cellStyle name="Normal 20 3 3 4 2 2" xfId="56053"/>
    <cellStyle name="Normal 20 3 3 4 3" xfId="43456"/>
    <cellStyle name="Normal 20 3 3 4 4" xfId="33442"/>
    <cellStyle name="Normal 20 3 3 5" xfId="9992"/>
    <cellStyle name="Normal 20 3 3 5 2" xfId="22613"/>
    <cellStyle name="Normal 20 3 3 5 2 2" xfId="57829"/>
    <cellStyle name="Normal 20 3 3 5 3" xfId="45232"/>
    <cellStyle name="Normal 20 3 3 5 4" xfId="35218"/>
    <cellStyle name="Normal 20 3 3 6" xfId="11786"/>
    <cellStyle name="Normal 20 3 3 6 2" xfId="24389"/>
    <cellStyle name="Normal 20 3 3 6 2 2" xfId="59605"/>
    <cellStyle name="Normal 20 3 3 6 3" xfId="47008"/>
    <cellStyle name="Normal 20 3 3 6 4" xfId="36994"/>
    <cellStyle name="Normal 20 3 3 7" xfId="16153"/>
    <cellStyle name="Normal 20 3 3 7 2" xfId="51369"/>
    <cellStyle name="Normal 20 3 3 7 3" xfId="28758"/>
    <cellStyle name="Normal 20 3 3 8" xfId="14375"/>
    <cellStyle name="Normal 20 3 3 8 2" xfId="49593"/>
    <cellStyle name="Normal 20 3 3 9" xfId="38772"/>
    <cellStyle name="Normal 20 3 4" xfId="2647"/>
    <cellStyle name="Normal 20 3 4 10" xfId="26173"/>
    <cellStyle name="Normal 20 3 4 11" xfId="60577"/>
    <cellStyle name="Normal 20 3 4 2" xfId="4473"/>
    <cellStyle name="Normal 20 3 4 2 2" xfId="17120"/>
    <cellStyle name="Normal 20 3 4 2 2 2" xfId="52336"/>
    <cellStyle name="Normal 20 3 4 2 3" xfId="39739"/>
    <cellStyle name="Normal 20 3 4 2 4" xfId="29725"/>
    <cellStyle name="Normal 20 3 4 3" xfId="5943"/>
    <cellStyle name="Normal 20 3 4 3 2" xfId="18574"/>
    <cellStyle name="Normal 20 3 4 3 2 2" xfId="53790"/>
    <cellStyle name="Normal 20 3 4 3 3" xfId="41193"/>
    <cellStyle name="Normal 20 3 4 3 4" xfId="31179"/>
    <cellStyle name="Normal 20 3 4 4" xfId="7402"/>
    <cellStyle name="Normal 20 3 4 4 2" xfId="20028"/>
    <cellStyle name="Normal 20 3 4 4 2 2" xfId="55244"/>
    <cellStyle name="Normal 20 3 4 4 3" xfId="42647"/>
    <cellStyle name="Normal 20 3 4 4 4" xfId="32633"/>
    <cellStyle name="Normal 20 3 4 5" xfId="9183"/>
    <cellStyle name="Normal 20 3 4 5 2" xfId="21804"/>
    <cellStyle name="Normal 20 3 4 5 2 2" xfId="57020"/>
    <cellStyle name="Normal 20 3 4 5 3" xfId="44423"/>
    <cellStyle name="Normal 20 3 4 5 4" xfId="34409"/>
    <cellStyle name="Normal 20 3 4 6" xfId="10977"/>
    <cellStyle name="Normal 20 3 4 6 2" xfId="23580"/>
    <cellStyle name="Normal 20 3 4 6 2 2" xfId="58796"/>
    <cellStyle name="Normal 20 3 4 6 3" xfId="46199"/>
    <cellStyle name="Normal 20 3 4 6 4" xfId="36185"/>
    <cellStyle name="Normal 20 3 4 7" xfId="15344"/>
    <cellStyle name="Normal 20 3 4 7 2" xfId="50560"/>
    <cellStyle name="Normal 20 3 4 7 3" xfId="27949"/>
    <cellStyle name="Normal 20 3 4 8" xfId="13566"/>
    <cellStyle name="Normal 20 3 4 8 2" xfId="48784"/>
    <cellStyle name="Normal 20 3 4 9" xfId="37963"/>
    <cellStyle name="Normal 20 3 5" xfId="3811"/>
    <cellStyle name="Normal 20 3 5 2" xfId="8534"/>
    <cellStyle name="Normal 20 3 5 2 2" xfId="21160"/>
    <cellStyle name="Normal 20 3 5 2 2 2" xfId="56376"/>
    <cellStyle name="Normal 20 3 5 2 3" xfId="43779"/>
    <cellStyle name="Normal 20 3 5 2 4" xfId="33765"/>
    <cellStyle name="Normal 20 3 5 3" xfId="10315"/>
    <cellStyle name="Normal 20 3 5 3 2" xfId="22936"/>
    <cellStyle name="Normal 20 3 5 3 2 2" xfId="58152"/>
    <cellStyle name="Normal 20 3 5 3 3" xfId="45555"/>
    <cellStyle name="Normal 20 3 5 3 4" xfId="35541"/>
    <cellStyle name="Normal 20 3 5 4" xfId="12111"/>
    <cellStyle name="Normal 20 3 5 4 2" xfId="24712"/>
    <cellStyle name="Normal 20 3 5 4 2 2" xfId="59928"/>
    <cellStyle name="Normal 20 3 5 4 3" xfId="47331"/>
    <cellStyle name="Normal 20 3 5 4 4" xfId="37317"/>
    <cellStyle name="Normal 20 3 5 5" xfId="16476"/>
    <cellStyle name="Normal 20 3 5 5 2" xfId="51692"/>
    <cellStyle name="Normal 20 3 5 5 3" xfId="29081"/>
    <cellStyle name="Normal 20 3 5 6" xfId="14698"/>
    <cellStyle name="Normal 20 3 5 6 2" xfId="49916"/>
    <cellStyle name="Normal 20 3 5 7" xfId="39095"/>
    <cellStyle name="Normal 20 3 5 8" xfId="27305"/>
    <cellStyle name="Normal 20 3 6" xfId="4151"/>
    <cellStyle name="Normal 20 3 6 2" xfId="16798"/>
    <cellStyle name="Normal 20 3 6 2 2" xfId="52014"/>
    <cellStyle name="Normal 20 3 6 2 3" xfId="29403"/>
    <cellStyle name="Normal 20 3 6 3" xfId="13244"/>
    <cellStyle name="Normal 20 3 6 3 2" xfId="48462"/>
    <cellStyle name="Normal 20 3 6 4" xfId="39417"/>
    <cellStyle name="Normal 20 3 6 5" xfId="25851"/>
    <cellStyle name="Normal 20 3 7" xfId="5621"/>
    <cellStyle name="Normal 20 3 7 2" xfId="18252"/>
    <cellStyle name="Normal 20 3 7 2 2" xfId="53468"/>
    <cellStyle name="Normal 20 3 7 3" xfId="40871"/>
    <cellStyle name="Normal 20 3 7 4" xfId="30857"/>
    <cellStyle name="Normal 20 3 8" xfId="7080"/>
    <cellStyle name="Normal 20 3 8 2" xfId="19706"/>
    <cellStyle name="Normal 20 3 8 2 2" xfId="54922"/>
    <cellStyle name="Normal 20 3 8 3" xfId="42325"/>
    <cellStyle name="Normal 20 3 8 4" xfId="32311"/>
    <cellStyle name="Normal 20 3 9" xfId="8861"/>
    <cellStyle name="Normal 20 3 9 2" xfId="21482"/>
    <cellStyle name="Normal 20 3 9 2 2" xfId="56698"/>
    <cellStyle name="Normal 20 3 9 3" xfId="44101"/>
    <cellStyle name="Normal 20 3 9 4" xfId="34087"/>
    <cellStyle name="Normal 20 4" xfId="2992"/>
    <cellStyle name="Normal 20 4 10" xfId="25367"/>
    <cellStyle name="Normal 20 4 11" xfId="60902"/>
    <cellStyle name="Normal 20 4 2" xfId="4798"/>
    <cellStyle name="Normal 20 4 2 2" xfId="17445"/>
    <cellStyle name="Normal 20 4 2 2 2" xfId="52661"/>
    <cellStyle name="Normal 20 4 2 2 3" xfId="30050"/>
    <cellStyle name="Normal 20 4 2 3" xfId="13891"/>
    <cellStyle name="Normal 20 4 2 3 2" xfId="49109"/>
    <cellStyle name="Normal 20 4 2 4" xfId="40064"/>
    <cellStyle name="Normal 20 4 2 5" xfId="26498"/>
    <cellStyle name="Normal 20 4 3" xfId="6268"/>
    <cellStyle name="Normal 20 4 3 2" xfId="18899"/>
    <cellStyle name="Normal 20 4 3 2 2" xfId="54115"/>
    <cellStyle name="Normal 20 4 3 3" xfId="41518"/>
    <cellStyle name="Normal 20 4 3 4" xfId="31504"/>
    <cellStyle name="Normal 20 4 4" xfId="7727"/>
    <cellStyle name="Normal 20 4 4 2" xfId="20353"/>
    <cellStyle name="Normal 20 4 4 2 2" xfId="55569"/>
    <cellStyle name="Normal 20 4 4 3" xfId="42972"/>
    <cellStyle name="Normal 20 4 4 4" xfId="32958"/>
    <cellStyle name="Normal 20 4 5" xfId="9508"/>
    <cellStyle name="Normal 20 4 5 2" xfId="22129"/>
    <cellStyle name="Normal 20 4 5 2 2" xfId="57345"/>
    <cellStyle name="Normal 20 4 5 3" xfId="44748"/>
    <cellStyle name="Normal 20 4 5 4" xfId="34734"/>
    <cellStyle name="Normal 20 4 6" xfId="11302"/>
    <cellStyle name="Normal 20 4 6 2" xfId="23905"/>
    <cellStyle name="Normal 20 4 6 2 2" xfId="59121"/>
    <cellStyle name="Normal 20 4 6 3" xfId="46524"/>
    <cellStyle name="Normal 20 4 6 4" xfId="36510"/>
    <cellStyle name="Normal 20 4 7" xfId="15669"/>
    <cellStyle name="Normal 20 4 7 2" xfId="50885"/>
    <cellStyle name="Normal 20 4 7 3" xfId="28274"/>
    <cellStyle name="Normal 20 4 8" xfId="12760"/>
    <cellStyle name="Normal 20 4 8 2" xfId="47978"/>
    <cellStyle name="Normal 20 4 9" xfId="38288"/>
    <cellStyle name="Normal 20 5" xfId="2824"/>
    <cellStyle name="Normal 20 5 10" xfId="25212"/>
    <cellStyle name="Normal 20 5 11" xfId="60747"/>
    <cellStyle name="Normal 20 5 2" xfId="4643"/>
    <cellStyle name="Normal 20 5 2 2" xfId="17290"/>
    <cellStyle name="Normal 20 5 2 2 2" xfId="52506"/>
    <cellStyle name="Normal 20 5 2 2 3" xfId="29895"/>
    <cellStyle name="Normal 20 5 2 3" xfId="13736"/>
    <cellStyle name="Normal 20 5 2 3 2" xfId="48954"/>
    <cellStyle name="Normal 20 5 2 4" xfId="39909"/>
    <cellStyle name="Normal 20 5 2 5" xfId="26343"/>
    <cellStyle name="Normal 20 5 3" xfId="6113"/>
    <cellStyle name="Normal 20 5 3 2" xfId="18744"/>
    <cellStyle name="Normal 20 5 3 2 2" xfId="53960"/>
    <cellStyle name="Normal 20 5 3 3" xfId="41363"/>
    <cellStyle name="Normal 20 5 3 4" xfId="31349"/>
    <cellStyle name="Normal 20 5 4" xfId="7572"/>
    <cellStyle name="Normal 20 5 4 2" xfId="20198"/>
    <cellStyle name="Normal 20 5 4 2 2" xfId="55414"/>
    <cellStyle name="Normal 20 5 4 3" xfId="42817"/>
    <cellStyle name="Normal 20 5 4 4" xfId="32803"/>
    <cellStyle name="Normal 20 5 5" xfId="9353"/>
    <cellStyle name="Normal 20 5 5 2" xfId="21974"/>
    <cellStyle name="Normal 20 5 5 2 2" xfId="57190"/>
    <cellStyle name="Normal 20 5 5 3" xfId="44593"/>
    <cellStyle name="Normal 20 5 5 4" xfId="34579"/>
    <cellStyle name="Normal 20 5 6" xfId="11147"/>
    <cellStyle name="Normal 20 5 6 2" xfId="23750"/>
    <cellStyle name="Normal 20 5 6 2 2" xfId="58966"/>
    <cellStyle name="Normal 20 5 6 3" xfId="46369"/>
    <cellStyle name="Normal 20 5 6 4" xfId="36355"/>
    <cellStyle name="Normal 20 5 7" xfId="15514"/>
    <cellStyle name="Normal 20 5 7 2" xfId="50730"/>
    <cellStyle name="Normal 20 5 7 3" xfId="28119"/>
    <cellStyle name="Normal 20 5 8" xfId="12605"/>
    <cellStyle name="Normal 20 5 8 2" xfId="47823"/>
    <cellStyle name="Normal 20 5 9" xfId="38133"/>
    <cellStyle name="Normal 20 6" xfId="3334"/>
    <cellStyle name="Normal 20 6 10" xfId="26830"/>
    <cellStyle name="Normal 20 6 11" xfId="61234"/>
    <cellStyle name="Normal 20 6 2" xfId="5130"/>
    <cellStyle name="Normal 20 6 2 2" xfId="17777"/>
    <cellStyle name="Normal 20 6 2 2 2" xfId="52993"/>
    <cellStyle name="Normal 20 6 2 3" xfId="40396"/>
    <cellStyle name="Normal 20 6 2 4" xfId="30382"/>
    <cellStyle name="Normal 20 6 3" xfId="6600"/>
    <cellStyle name="Normal 20 6 3 2" xfId="19231"/>
    <cellStyle name="Normal 20 6 3 2 2" xfId="54447"/>
    <cellStyle name="Normal 20 6 3 3" xfId="41850"/>
    <cellStyle name="Normal 20 6 3 4" xfId="31836"/>
    <cellStyle name="Normal 20 6 4" xfId="8059"/>
    <cellStyle name="Normal 20 6 4 2" xfId="20685"/>
    <cellStyle name="Normal 20 6 4 2 2" xfId="55901"/>
    <cellStyle name="Normal 20 6 4 3" xfId="43304"/>
    <cellStyle name="Normal 20 6 4 4" xfId="33290"/>
    <cellStyle name="Normal 20 6 5" xfId="9840"/>
    <cellStyle name="Normal 20 6 5 2" xfId="22461"/>
    <cellStyle name="Normal 20 6 5 2 2" xfId="57677"/>
    <cellStyle name="Normal 20 6 5 3" xfId="45080"/>
    <cellStyle name="Normal 20 6 5 4" xfId="35066"/>
    <cellStyle name="Normal 20 6 6" xfId="11634"/>
    <cellStyle name="Normal 20 6 6 2" xfId="24237"/>
    <cellStyle name="Normal 20 6 6 2 2" xfId="59453"/>
    <cellStyle name="Normal 20 6 6 3" xfId="46856"/>
    <cellStyle name="Normal 20 6 6 4" xfId="36842"/>
    <cellStyle name="Normal 20 6 7" xfId="16001"/>
    <cellStyle name="Normal 20 6 7 2" xfId="51217"/>
    <cellStyle name="Normal 20 6 7 3" xfId="28606"/>
    <cellStyle name="Normal 20 6 8" xfId="14223"/>
    <cellStyle name="Normal 20 6 8 2" xfId="49441"/>
    <cellStyle name="Normal 20 6 9" xfId="38620"/>
    <cellStyle name="Normal 20 7" xfId="2494"/>
    <cellStyle name="Normal 20 7 10" xfId="26021"/>
    <cellStyle name="Normal 20 7 11" xfId="60425"/>
    <cellStyle name="Normal 20 7 2" xfId="4321"/>
    <cellStyle name="Normal 20 7 2 2" xfId="16968"/>
    <cellStyle name="Normal 20 7 2 2 2" xfId="52184"/>
    <cellStyle name="Normal 20 7 2 3" xfId="39587"/>
    <cellStyle name="Normal 20 7 2 4" xfId="29573"/>
    <cellStyle name="Normal 20 7 3" xfId="5791"/>
    <cellStyle name="Normal 20 7 3 2" xfId="18422"/>
    <cellStyle name="Normal 20 7 3 2 2" xfId="53638"/>
    <cellStyle name="Normal 20 7 3 3" xfId="41041"/>
    <cellStyle name="Normal 20 7 3 4" xfId="31027"/>
    <cellStyle name="Normal 20 7 4" xfId="7250"/>
    <cellStyle name="Normal 20 7 4 2" xfId="19876"/>
    <cellStyle name="Normal 20 7 4 2 2" xfId="55092"/>
    <cellStyle name="Normal 20 7 4 3" xfId="42495"/>
    <cellStyle name="Normal 20 7 4 4" xfId="32481"/>
    <cellStyle name="Normal 20 7 5" xfId="9031"/>
    <cellStyle name="Normal 20 7 5 2" xfId="21652"/>
    <cellStyle name="Normal 20 7 5 2 2" xfId="56868"/>
    <cellStyle name="Normal 20 7 5 3" xfId="44271"/>
    <cellStyle name="Normal 20 7 5 4" xfId="34257"/>
    <cellStyle name="Normal 20 7 6" xfId="10825"/>
    <cellStyle name="Normal 20 7 6 2" xfId="23428"/>
    <cellStyle name="Normal 20 7 6 2 2" xfId="58644"/>
    <cellStyle name="Normal 20 7 6 3" xfId="46047"/>
    <cellStyle name="Normal 20 7 6 4" xfId="36033"/>
    <cellStyle name="Normal 20 7 7" xfId="15192"/>
    <cellStyle name="Normal 20 7 7 2" xfId="50408"/>
    <cellStyle name="Normal 20 7 7 3" xfId="27797"/>
    <cellStyle name="Normal 20 7 8" xfId="13414"/>
    <cellStyle name="Normal 20 7 8 2" xfId="48632"/>
    <cellStyle name="Normal 20 7 9" xfId="37811"/>
    <cellStyle name="Normal 20 8" xfId="3658"/>
    <cellStyle name="Normal 20 8 2" xfId="8382"/>
    <cellStyle name="Normal 20 8 2 2" xfId="21008"/>
    <cellStyle name="Normal 20 8 2 2 2" xfId="56224"/>
    <cellStyle name="Normal 20 8 2 3" xfId="43627"/>
    <cellStyle name="Normal 20 8 2 4" xfId="33613"/>
    <cellStyle name="Normal 20 8 3" xfId="10163"/>
    <cellStyle name="Normal 20 8 3 2" xfId="22784"/>
    <cellStyle name="Normal 20 8 3 2 2" xfId="58000"/>
    <cellStyle name="Normal 20 8 3 3" xfId="45403"/>
    <cellStyle name="Normal 20 8 3 4" xfId="35389"/>
    <cellStyle name="Normal 20 8 4" xfId="11959"/>
    <cellStyle name="Normal 20 8 4 2" xfId="24560"/>
    <cellStyle name="Normal 20 8 4 2 2" xfId="59776"/>
    <cellStyle name="Normal 20 8 4 3" xfId="47179"/>
    <cellStyle name="Normal 20 8 4 4" xfId="37165"/>
    <cellStyle name="Normal 20 8 5" xfId="16324"/>
    <cellStyle name="Normal 20 8 5 2" xfId="51540"/>
    <cellStyle name="Normal 20 8 5 3" xfId="28929"/>
    <cellStyle name="Normal 20 8 6" xfId="14546"/>
    <cellStyle name="Normal 20 8 6 2" xfId="49764"/>
    <cellStyle name="Normal 20 8 7" xfId="38943"/>
    <cellStyle name="Normal 20 8 8" xfId="27153"/>
    <cellStyle name="Normal 20 9" xfId="3990"/>
    <cellStyle name="Normal 20 9 2" xfId="16646"/>
    <cellStyle name="Normal 20 9 2 2" xfId="51862"/>
    <cellStyle name="Normal 20 9 2 3" xfId="29251"/>
    <cellStyle name="Normal 20 9 3" xfId="13092"/>
    <cellStyle name="Normal 20 9 3 2" xfId="48310"/>
    <cellStyle name="Normal 20 9 4" xfId="39265"/>
    <cellStyle name="Normal 20 9 5" xfId="25699"/>
    <cellStyle name="Normal 20_District Target Attainment" xfId="1144"/>
    <cellStyle name="Normal 21" xfId="2426"/>
    <cellStyle name="Normal 21 10" xfId="10602"/>
    <cellStyle name="Normal 21 10 2" xfId="23213"/>
    <cellStyle name="Normal 21 10 2 2" xfId="58429"/>
    <cellStyle name="Normal 21 10 3" xfId="45832"/>
    <cellStyle name="Normal 21 10 4" xfId="35818"/>
    <cellStyle name="Normal 21 11" xfId="15131"/>
    <cellStyle name="Normal 21 11 2" xfId="50347"/>
    <cellStyle name="Normal 21 11 3" xfId="27736"/>
    <cellStyle name="Normal 21 12" xfId="12544"/>
    <cellStyle name="Normal 21 12 2" xfId="47762"/>
    <cellStyle name="Normal 21 13" xfId="37750"/>
    <cellStyle name="Normal 21 14" xfId="25151"/>
    <cellStyle name="Normal 21 15" xfId="60364"/>
    <cellStyle name="Normal 21 2" xfId="3266"/>
    <cellStyle name="Normal 21 2 10" xfId="25635"/>
    <cellStyle name="Normal 21 2 11" xfId="61170"/>
    <cellStyle name="Normal 21 2 2" xfId="5066"/>
    <cellStyle name="Normal 21 2 2 2" xfId="17713"/>
    <cellStyle name="Normal 21 2 2 2 2" xfId="52929"/>
    <cellStyle name="Normal 21 2 2 2 3" xfId="30318"/>
    <cellStyle name="Normal 21 2 2 3" xfId="14159"/>
    <cellStyle name="Normal 21 2 2 3 2" xfId="49377"/>
    <cellStyle name="Normal 21 2 2 4" xfId="40332"/>
    <cellStyle name="Normal 21 2 2 5" xfId="26766"/>
    <cellStyle name="Normal 21 2 3" xfId="6536"/>
    <cellStyle name="Normal 21 2 3 2" xfId="19167"/>
    <cellStyle name="Normal 21 2 3 2 2" xfId="54383"/>
    <cellStyle name="Normal 21 2 3 3" xfId="41786"/>
    <cellStyle name="Normal 21 2 3 4" xfId="31772"/>
    <cellStyle name="Normal 21 2 4" xfId="7995"/>
    <cellStyle name="Normal 21 2 4 2" xfId="20621"/>
    <cellStyle name="Normal 21 2 4 2 2" xfId="55837"/>
    <cellStyle name="Normal 21 2 4 3" xfId="43240"/>
    <cellStyle name="Normal 21 2 4 4" xfId="33226"/>
    <cellStyle name="Normal 21 2 5" xfId="9776"/>
    <cellStyle name="Normal 21 2 5 2" xfId="22397"/>
    <cellStyle name="Normal 21 2 5 2 2" xfId="57613"/>
    <cellStyle name="Normal 21 2 5 3" xfId="45016"/>
    <cellStyle name="Normal 21 2 5 4" xfId="35002"/>
    <cellStyle name="Normal 21 2 6" xfId="11570"/>
    <cellStyle name="Normal 21 2 6 2" xfId="24173"/>
    <cellStyle name="Normal 21 2 6 2 2" xfId="59389"/>
    <cellStyle name="Normal 21 2 6 3" xfId="46792"/>
    <cellStyle name="Normal 21 2 6 4" xfId="36778"/>
    <cellStyle name="Normal 21 2 7" xfId="15937"/>
    <cellStyle name="Normal 21 2 7 2" xfId="51153"/>
    <cellStyle name="Normal 21 2 7 3" xfId="28542"/>
    <cellStyle name="Normal 21 2 8" xfId="13028"/>
    <cellStyle name="Normal 21 2 8 2" xfId="48246"/>
    <cellStyle name="Normal 21 2 9" xfId="38556"/>
    <cellStyle name="Normal 21 3" xfId="3595"/>
    <cellStyle name="Normal 21 3 10" xfId="27091"/>
    <cellStyle name="Normal 21 3 11" xfId="61495"/>
    <cellStyle name="Normal 21 3 2" xfId="5391"/>
    <cellStyle name="Normal 21 3 2 2" xfId="18038"/>
    <cellStyle name="Normal 21 3 2 2 2" xfId="53254"/>
    <cellStyle name="Normal 21 3 2 3" xfId="40657"/>
    <cellStyle name="Normal 21 3 2 4" xfId="30643"/>
    <cellStyle name="Normal 21 3 3" xfId="6861"/>
    <cellStyle name="Normal 21 3 3 2" xfId="19492"/>
    <cellStyle name="Normal 21 3 3 2 2" xfId="54708"/>
    <cellStyle name="Normal 21 3 3 3" xfId="42111"/>
    <cellStyle name="Normal 21 3 3 4" xfId="32097"/>
    <cellStyle name="Normal 21 3 4" xfId="8320"/>
    <cellStyle name="Normal 21 3 4 2" xfId="20946"/>
    <cellStyle name="Normal 21 3 4 2 2" xfId="56162"/>
    <cellStyle name="Normal 21 3 4 3" xfId="43565"/>
    <cellStyle name="Normal 21 3 4 4" xfId="33551"/>
    <cellStyle name="Normal 21 3 5" xfId="10101"/>
    <cellStyle name="Normal 21 3 5 2" xfId="22722"/>
    <cellStyle name="Normal 21 3 5 2 2" xfId="57938"/>
    <cellStyle name="Normal 21 3 5 3" xfId="45341"/>
    <cellStyle name="Normal 21 3 5 4" xfId="35327"/>
    <cellStyle name="Normal 21 3 6" xfId="11895"/>
    <cellStyle name="Normal 21 3 6 2" xfId="24498"/>
    <cellStyle name="Normal 21 3 6 2 2" xfId="59714"/>
    <cellStyle name="Normal 21 3 6 3" xfId="47117"/>
    <cellStyle name="Normal 21 3 6 4" xfId="37103"/>
    <cellStyle name="Normal 21 3 7" xfId="16262"/>
    <cellStyle name="Normal 21 3 7 2" xfId="51478"/>
    <cellStyle name="Normal 21 3 7 3" xfId="28867"/>
    <cellStyle name="Normal 21 3 8" xfId="14484"/>
    <cellStyle name="Normal 21 3 8 2" xfId="49702"/>
    <cellStyle name="Normal 21 3 9" xfId="38881"/>
    <cellStyle name="Normal 21 4" xfId="2756"/>
    <cellStyle name="Normal 21 4 10" xfId="26282"/>
    <cellStyle name="Normal 21 4 11" xfId="60686"/>
    <cellStyle name="Normal 21 4 2" xfId="4582"/>
    <cellStyle name="Normal 21 4 2 2" xfId="17229"/>
    <cellStyle name="Normal 21 4 2 2 2" xfId="52445"/>
    <cellStyle name="Normal 21 4 2 3" xfId="39848"/>
    <cellStyle name="Normal 21 4 2 4" xfId="29834"/>
    <cellStyle name="Normal 21 4 3" xfId="6052"/>
    <cellStyle name="Normal 21 4 3 2" xfId="18683"/>
    <cellStyle name="Normal 21 4 3 2 2" xfId="53899"/>
    <cellStyle name="Normal 21 4 3 3" xfId="41302"/>
    <cellStyle name="Normal 21 4 3 4" xfId="31288"/>
    <cellStyle name="Normal 21 4 4" xfId="7511"/>
    <cellStyle name="Normal 21 4 4 2" xfId="20137"/>
    <cellStyle name="Normal 21 4 4 2 2" xfId="55353"/>
    <cellStyle name="Normal 21 4 4 3" xfId="42756"/>
    <cellStyle name="Normal 21 4 4 4" xfId="32742"/>
    <cellStyle name="Normal 21 4 5" xfId="9292"/>
    <cellStyle name="Normal 21 4 5 2" xfId="21913"/>
    <cellStyle name="Normal 21 4 5 2 2" xfId="57129"/>
    <cellStyle name="Normal 21 4 5 3" xfId="44532"/>
    <cellStyle name="Normal 21 4 5 4" xfId="34518"/>
    <cellStyle name="Normal 21 4 6" xfId="11086"/>
    <cellStyle name="Normal 21 4 6 2" xfId="23689"/>
    <cellStyle name="Normal 21 4 6 2 2" xfId="58905"/>
    <cellStyle name="Normal 21 4 6 3" xfId="46308"/>
    <cellStyle name="Normal 21 4 6 4" xfId="36294"/>
    <cellStyle name="Normal 21 4 7" xfId="15453"/>
    <cellStyle name="Normal 21 4 7 2" xfId="50669"/>
    <cellStyle name="Normal 21 4 7 3" xfId="28058"/>
    <cellStyle name="Normal 21 4 8" xfId="13675"/>
    <cellStyle name="Normal 21 4 8 2" xfId="48893"/>
    <cellStyle name="Normal 21 4 9" xfId="38072"/>
    <cellStyle name="Normal 21 5" xfId="3920"/>
    <cellStyle name="Normal 21 5 2" xfId="8643"/>
    <cellStyle name="Normal 21 5 2 2" xfId="21269"/>
    <cellStyle name="Normal 21 5 2 2 2" xfId="56485"/>
    <cellStyle name="Normal 21 5 2 3" xfId="43888"/>
    <cellStyle name="Normal 21 5 2 4" xfId="33874"/>
    <cellStyle name="Normal 21 5 3" xfId="10424"/>
    <cellStyle name="Normal 21 5 3 2" xfId="23045"/>
    <cellStyle name="Normal 21 5 3 2 2" xfId="58261"/>
    <cellStyle name="Normal 21 5 3 3" xfId="45664"/>
    <cellStyle name="Normal 21 5 3 4" xfId="35650"/>
    <cellStyle name="Normal 21 5 4" xfId="12220"/>
    <cellStyle name="Normal 21 5 4 2" xfId="24821"/>
    <cellStyle name="Normal 21 5 4 2 2" xfId="60037"/>
    <cellStyle name="Normal 21 5 4 3" xfId="47440"/>
    <cellStyle name="Normal 21 5 4 4" xfId="37426"/>
    <cellStyle name="Normal 21 5 5" xfId="16585"/>
    <cellStyle name="Normal 21 5 5 2" xfId="51801"/>
    <cellStyle name="Normal 21 5 5 3" xfId="29190"/>
    <cellStyle name="Normal 21 5 6" xfId="14807"/>
    <cellStyle name="Normal 21 5 6 2" xfId="50025"/>
    <cellStyle name="Normal 21 5 7" xfId="39204"/>
    <cellStyle name="Normal 21 5 8" xfId="27414"/>
    <cellStyle name="Normal 21 6" xfId="4260"/>
    <cellStyle name="Normal 21 6 2" xfId="16907"/>
    <cellStyle name="Normal 21 6 2 2" xfId="52123"/>
    <cellStyle name="Normal 21 6 2 3" xfId="29512"/>
    <cellStyle name="Normal 21 6 3" xfId="13353"/>
    <cellStyle name="Normal 21 6 3 2" xfId="48571"/>
    <cellStyle name="Normal 21 6 4" xfId="39526"/>
    <cellStyle name="Normal 21 6 5" xfId="25960"/>
    <cellStyle name="Normal 21 7" xfId="5730"/>
    <cellStyle name="Normal 21 7 2" xfId="18361"/>
    <cellStyle name="Normal 21 7 2 2" xfId="53577"/>
    <cellStyle name="Normal 21 7 3" xfId="40980"/>
    <cellStyle name="Normal 21 7 4" xfId="30966"/>
    <cellStyle name="Normal 21 8" xfId="7189"/>
    <cellStyle name="Normal 21 8 2" xfId="19815"/>
    <cellStyle name="Normal 21 8 2 2" xfId="55031"/>
    <cellStyle name="Normal 21 8 3" xfId="42434"/>
    <cellStyle name="Normal 21 8 4" xfId="32420"/>
    <cellStyle name="Normal 21 9" xfId="8970"/>
    <cellStyle name="Normal 21 9 2" xfId="21591"/>
    <cellStyle name="Normal 21 9 2 2" xfId="56807"/>
    <cellStyle name="Normal 21 9 3" xfId="44210"/>
    <cellStyle name="Normal 21 9 4" xfId="34196"/>
    <cellStyle name="Normal 22" xfId="2427"/>
    <cellStyle name="Normal 22 10" xfId="10603"/>
    <cellStyle name="Normal 22 10 2" xfId="23214"/>
    <cellStyle name="Normal 22 10 2 2" xfId="58430"/>
    <cellStyle name="Normal 22 10 3" xfId="45833"/>
    <cellStyle name="Normal 22 10 4" xfId="35819"/>
    <cellStyle name="Normal 22 11" xfId="15132"/>
    <cellStyle name="Normal 22 11 2" xfId="50348"/>
    <cellStyle name="Normal 22 11 3" xfId="27737"/>
    <cellStyle name="Normal 22 12" xfId="12545"/>
    <cellStyle name="Normal 22 12 2" xfId="47763"/>
    <cellStyle name="Normal 22 13" xfId="37751"/>
    <cellStyle name="Normal 22 14" xfId="25152"/>
    <cellStyle name="Normal 22 15" xfId="60365"/>
    <cellStyle name="Normal 22 2" xfId="3267"/>
    <cellStyle name="Normal 22 2 10" xfId="25636"/>
    <cellStyle name="Normal 22 2 11" xfId="61171"/>
    <cellStyle name="Normal 22 2 2" xfId="5067"/>
    <cellStyle name="Normal 22 2 2 2" xfId="17714"/>
    <cellStyle name="Normal 22 2 2 2 2" xfId="52930"/>
    <cellStyle name="Normal 22 2 2 2 3" xfId="30319"/>
    <cellStyle name="Normal 22 2 2 3" xfId="14160"/>
    <cellStyle name="Normal 22 2 2 3 2" xfId="49378"/>
    <cellStyle name="Normal 22 2 2 4" xfId="40333"/>
    <cellStyle name="Normal 22 2 2 5" xfId="26767"/>
    <cellStyle name="Normal 22 2 3" xfId="6537"/>
    <cellStyle name="Normal 22 2 3 2" xfId="19168"/>
    <cellStyle name="Normal 22 2 3 2 2" xfId="54384"/>
    <cellStyle name="Normal 22 2 3 3" xfId="41787"/>
    <cellStyle name="Normal 22 2 3 4" xfId="31773"/>
    <cellStyle name="Normal 22 2 4" xfId="7996"/>
    <cellStyle name="Normal 22 2 4 2" xfId="20622"/>
    <cellStyle name="Normal 22 2 4 2 2" xfId="55838"/>
    <cellStyle name="Normal 22 2 4 3" xfId="43241"/>
    <cellStyle name="Normal 22 2 4 4" xfId="33227"/>
    <cellStyle name="Normal 22 2 5" xfId="9777"/>
    <cellStyle name="Normal 22 2 5 2" xfId="22398"/>
    <cellStyle name="Normal 22 2 5 2 2" xfId="57614"/>
    <cellStyle name="Normal 22 2 5 3" xfId="45017"/>
    <cellStyle name="Normal 22 2 5 4" xfId="35003"/>
    <cellStyle name="Normal 22 2 6" xfId="11571"/>
    <cellStyle name="Normal 22 2 6 2" xfId="24174"/>
    <cellStyle name="Normal 22 2 6 2 2" xfId="59390"/>
    <cellStyle name="Normal 22 2 6 3" xfId="46793"/>
    <cellStyle name="Normal 22 2 6 4" xfId="36779"/>
    <cellStyle name="Normal 22 2 7" xfId="15938"/>
    <cellStyle name="Normal 22 2 7 2" xfId="51154"/>
    <cellStyle name="Normal 22 2 7 3" xfId="28543"/>
    <cellStyle name="Normal 22 2 8" xfId="13029"/>
    <cellStyle name="Normal 22 2 8 2" xfId="48247"/>
    <cellStyle name="Normal 22 2 9" xfId="38557"/>
    <cellStyle name="Normal 22 3" xfId="3596"/>
    <cellStyle name="Normal 22 3 10" xfId="27092"/>
    <cellStyle name="Normal 22 3 11" xfId="61496"/>
    <cellStyle name="Normal 22 3 2" xfId="5392"/>
    <cellStyle name="Normal 22 3 2 2" xfId="18039"/>
    <cellStyle name="Normal 22 3 2 2 2" xfId="53255"/>
    <cellStyle name="Normal 22 3 2 3" xfId="40658"/>
    <cellStyle name="Normal 22 3 2 4" xfId="30644"/>
    <cellStyle name="Normal 22 3 3" xfId="6862"/>
    <cellStyle name="Normal 22 3 3 2" xfId="19493"/>
    <cellStyle name="Normal 22 3 3 2 2" xfId="54709"/>
    <cellStyle name="Normal 22 3 3 3" xfId="42112"/>
    <cellStyle name="Normal 22 3 3 4" xfId="32098"/>
    <cellStyle name="Normal 22 3 4" xfId="8321"/>
    <cellStyle name="Normal 22 3 4 2" xfId="20947"/>
    <cellStyle name="Normal 22 3 4 2 2" xfId="56163"/>
    <cellStyle name="Normal 22 3 4 3" xfId="43566"/>
    <cellStyle name="Normal 22 3 4 4" xfId="33552"/>
    <cellStyle name="Normal 22 3 5" xfId="10102"/>
    <cellStyle name="Normal 22 3 5 2" xfId="22723"/>
    <cellStyle name="Normal 22 3 5 2 2" xfId="57939"/>
    <cellStyle name="Normal 22 3 5 3" xfId="45342"/>
    <cellStyle name="Normal 22 3 5 4" xfId="35328"/>
    <cellStyle name="Normal 22 3 6" xfId="11896"/>
    <cellStyle name="Normal 22 3 6 2" xfId="24499"/>
    <cellStyle name="Normal 22 3 6 2 2" xfId="59715"/>
    <cellStyle name="Normal 22 3 6 3" xfId="47118"/>
    <cellStyle name="Normal 22 3 6 4" xfId="37104"/>
    <cellStyle name="Normal 22 3 7" xfId="16263"/>
    <cellStyle name="Normal 22 3 7 2" xfId="51479"/>
    <cellStyle name="Normal 22 3 7 3" xfId="28868"/>
    <cellStyle name="Normal 22 3 8" xfId="14485"/>
    <cellStyle name="Normal 22 3 8 2" xfId="49703"/>
    <cellStyle name="Normal 22 3 9" xfId="38882"/>
    <cellStyle name="Normal 22 4" xfId="2757"/>
    <cellStyle name="Normal 22 4 10" xfId="26283"/>
    <cellStyle name="Normal 22 4 11" xfId="60687"/>
    <cellStyle name="Normal 22 4 2" xfId="4583"/>
    <cellStyle name="Normal 22 4 2 2" xfId="17230"/>
    <cellStyle name="Normal 22 4 2 2 2" xfId="52446"/>
    <cellStyle name="Normal 22 4 2 3" xfId="39849"/>
    <cellStyle name="Normal 22 4 2 4" xfId="29835"/>
    <cellStyle name="Normal 22 4 3" xfId="6053"/>
    <cellStyle name="Normal 22 4 3 2" xfId="18684"/>
    <cellStyle name="Normal 22 4 3 2 2" xfId="53900"/>
    <cellStyle name="Normal 22 4 3 3" xfId="41303"/>
    <cellStyle name="Normal 22 4 3 4" xfId="31289"/>
    <cellStyle name="Normal 22 4 4" xfId="7512"/>
    <cellStyle name="Normal 22 4 4 2" xfId="20138"/>
    <cellStyle name="Normal 22 4 4 2 2" xfId="55354"/>
    <cellStyle name="Normal 22 4 4 3" xfId="42757"/>
    <cellStyle name="Normal 22 4 4 4" xfId="32743"/>
    <cellStyle name="Normal 22 4 5" xfId="9293"/>
    <cellStyle name="Normal 22 4 5 2" xfId="21914"/>
    <cellStyle name="Normal 22 4 5 2 2" xfId="57130"/>
    <cellStyle name="Normal 22 4 5 3" xfId="44533"/>
    <cellStyle name="Normal 22 4 5 4" xfId="34519"/>
    <cellStyle name="Normal 22 4 6" xfId="11087"/>
    <cellStyle name="Normal 22 4 6 2" xfId="23690"/>
    <cellStyle name="Normal 22 4 6 2 2" xfId="58906"/>
    <cellStyle name="Normal 22 4 6 3" xfId="46309"/>
    <cellStyle name="Normal 22 4 6 4" xfId="36295"/>
    <cellStyle name="Normal 22 4 7" xfId="15454"/>
    <cellStyle name="Normal 22 4 7 2" xfId="50670"/>
    <cellStyle name="Normal 22 4 7 3" xfId="28059"/>
    <cellStyle name="Normal 22 4 8" xfId="13676"/>
    <cellStyle name="Normal 22 4 8 2" xfId="48894"/>
    <cellStyle name="Normal 22 4 9" xfId="38073"/>
    <cellStyle name="Normal 22 5" xfId="3921"/>
    <cellStyle name="Normal 22 5 2" xfId="8644"/>
    <cellStyle name="Normal 22 5 2 2" xfId="21270"/>
    <cellStyle name="Normal 22 5 2 2 2" xfId="56486"/>
    <cellStyle name="Normal 22 5 2 3" xfId="43889"/>
    <cellStyle name="Normal 22 5 2 4" xfId="33875"/>
    <cellStyle name="Normal 22 5 3" xfId="10425"/>
    <cellStyle name="Normal 22 5 3 2" xfId="23046"/>
    <cellStyle name="Normal 22 5 3 2 2" xfId="58262"/>
    <cellStyle name="Normal 22 5 3 3" xfId="45665"/>
    <cellStyle name="Normal 22 5 3 4" xfId="35651"/>
    <cellStyle name="Normal 22 5 4" xfId="12221"/>
    <cellStyle name="Normal 22 5 4 2" xfId="24822"/>
    <cellStyle name="Normal 22 5 4 2 2" xfId="60038"/>
    <cellStyle name="Normal 22 5 4 3" xfId="47441"/>
    <cellStyle name="Normal 22 5 4 4" xfId="37427"/>
    <cellStyle name="Normal 22 5 5" xfId="16586"/>
    <cellStyle name="Normal 22 5 5 2" xfId="51802"/>
    <cellStyle name="Normal 22 5 5 3" xfId="29191"/>
    <cellStyle name="Normal 22 5 6" xfId="14808"/>
    <cellStyle name="Normal 22 5 6 2" xfId="50026"/>
    <cellStyle name="Normal 22 5 7" xfId="39205"/>
    <cellStyle name="Normal 22 5 8" xfId="27415"/>
    <cellStyle name="Normal 22 6" xfId="4261"/>
    <cellStyle name="Normal 22 6 2" xfId="16908"/>
    <cellStyle name="Normal 22 6 2 2" xfId="52124"/>
    <cellStyle name="Normal 22 6 2 3" xfId="29513"/>
    <cellStyle name="Normal 22 6 3" xfId="13354"/>
    <cellStyle name="Normal 22 6 3 2" xfId="48572"/>
    <cellStyle name="Normal 22 6 4" xfId="39527"/>
    <cellStyle name="Normal 22 6 5" xfId="25961"/>
    <cellStyle name="Normal 22 7" xfId="5731"/>
    <cellStyle name="Normal 22 7 2" xfId="18362"/>
    <cellStyle name="Normal 22 7 2 2" xfId="53578"/>
    <cellStyle name="Normal 22 7 3" xfId="40981"/>
    <cellStyle name="Normal 22 7 4" xfId="30967"/>
    <cellStyle name="Normal 22 8" xfId="7190"/>
    <cellStyle name="Normal 22 8 2" xfId="19816"/>
    <cellStyle name="Normal 22 8 2 2" xfId="55032"/>
    <cellStyle name="Normal 22 8 3" xfId="42435"/>
    <cellStyle name="Normal 22 8 4" xfId="32421"/>
    <cellStyle name="Normal 22 9" xfId="8971"/>
    <cellStyle name="Normal 22 9 2" xfId="21592"/>
    <cellStyle name="Normal 22 9 2 2" xfId="56808"/>
    <cellStyle name="Normal 22 9 3" xfId="44211"/>
    <cellStyle name="Normal 22 9 4" xfId="34197"/>
    <cellStyle name="Normal 23" xfId="2428"/>
    <cellStyle name="Normal 23 10" xfId="10604"/>
    <cellStyle name="Normal 23 10 2" xfId="23215"/>
    <cellStyle name="Normal 23 10 2 2" xfId="58431"/>
    <cellStyle name="Normal 23 10 3" xfId="45834"/>
    <cellStyle name="Normal 23 10 4" xfId="35820"/>
    <cellStyle name="Normal 23 11" xfId="15133"/>
    <cellStyle name="Normal 23 11 2" xfId="50349"/>
    <cellStyle name="Normal 23 11 3" xfId="27738"/>
    <cellStyle name="Normal 23 12" xfId="12546"/>
    <cellStyle name="Normal 23 12 2" xfId="47764"/>
    <cellStyle name="Normal 23 13" xfId="37752"/>
    <cellStyle name="Normal 23 14" xfId="25153"/>
    <cellStyle name="Normal 23 15" xfId="60366"/>
    <cellStyle name="Normal 23 2" xfId="3268"/>
    <cellStyle name="Normal 23 2 10" xfId="25637"/>
    <cellStyle name="Normal 23 2 11" xfId="61172"/>
    <cellStyle name="Normal 23 2 2" xfId="5068"/>
    <cellStyle name="Normal 23 2 2 2" xfId="17715"/>
    <cellStyle name="Normal 23 2 2 2 2" xfId="52931"/>
    <cellStyle name="Normal 23 2 2 2 3" xfId="30320"/>
    <cellStyle name="Normal 23 2 2 3" xfId="14161"/>
    <cellStyle name="Normal 23 2 2 3 2" xfId="49379"/>
    <cellStyle name="Normal 23 2 2 4" xfId="40334"/>
    <cellStyle name="Normal 23 2 2 5" xfId="26768"/>
    <cellStyle name="Normal 23 2 3" xfId="6538"/>
    <cellStyle name="Normal 23 2 3 2" xfId="19169"/>
    <cellStyle name="Normal 23 2 3 2 2" xfId="54385"/>
    <cellStyle name="Normal 23 2 3 3" xfId="41788"/>
    <cellStyle name="Normal 23 2 3 4" xfId="31774"/>
    <cellStyle name="Normal 23 2 4" xfId="7997"/>
    <cellStyle name="Normal 23 2 4 2" xfId="20623"/>
    <cellStyle name="Normal 23 2 4 2 2" xfId="55839"/>
    <cellStyle name="Normal 23 2 4 3" xfId="43242"/>
    <cellStyle name="Normal 23 2 4 4" xfId="33228"/>
    <cellStyle name="Normal 23 2 5" xfId="9778"/>
    <cellStyle name="Normal 23 2 5 2" xfId="22399"/>
    <cellStyle name="Normal 23 2 5 2 2" xfId="57615"/>
    <cellStyle name="Normal 23 2 5 3" xfId="45018"/>
    <cellStyle name="Normal 23 2 5 4" xfId="35004"/>
    <cellStyle name="Normal 23 2 6" xfId="11572"/>
    <cellStyle name="Normal 23 2 6 2" xfId="24175"/>
    <cellStyle name="Normal 23 2 6 2 2" xfId="59391"/>
    <cellStyle name="Normal 23 2 6 3" xfId="46794"/>
    <cellStyle name="Normal 23 2 6 4" xfId="36780"/>
    <cellStyle name="Normal 23 2 7" xfId="15939"/>
    <cellStyle name="Normal 23 2 7 2" xfId="51155"/>
    <cellStyle name="Normal 23 2 7 3" xfId="28544"/>
    <cellStyle name="Normal 23 2 8" xfId="13030"/>
    <cellStyle name="Normal 23 2 8 2" xfId="48248"/>
    <cellStyle name="Normal 23 2 9" xfId="38558"/>
    <cellStyle name="Normal 23 3" xfId="3597"/>
    <cellStyle name="Normal 23 3 10" xfId="27093"/>
    <cellStyle name="Normal 23 3 11" xfId="61497"/>
    <cellStyle name="Normal 23 3 2" xfId="5393"/>
    <cellStyle name="Normal 23 3 2 2" xfId="18040"/>
    <cellStyle name="Normal 23 3 2 2 2" xfId="53256"/>
    <cellStyle name="Normal 23 3 2 3" xfId="40659"/>
    <cellStyle name="Normal 23 3 2 4" xfId="30645"/>
    <cellStyle name="Normal 23 3 3" xfId="6863"/>
    <cellStyle name="Normal 23 3 3 2" xfId="19494"/>
    <cellStyle name="Normal 23 3 3 2 2" xfId="54710"/>
    <cellStyle name="Normal 23 3 3 3" xfId="42113"/>
    <cellStyle name="Normal 23 3 3 4" xfId="32099"/>
    <cellStyle name="Normal 23 3 4" xfId="8322"/>
    <cellStyle name="Normal 23 3 4 2" xfId="20948"/>
    <cellStyle name="Normal 23 3 4 2 2" xfId="56164"/>
    <cellStyle name="Normal 23 3 4 3" xfId="43567"/>
    <cellStyle name="Normal 23 3 4 4" xfId="33553"/>
    <cellStyle name="Normal 23 3 5" xfId="10103"/>
    <cellStyle name="Normal 23 3 5 2" xfId="22724"/>
    <cellStyle name="Normal 23 3 5 2 2" xfId="57940"/>
    <cellStyle name="Normal 23 3 5 3" xfId="45343"/>
    <cellStyle name="Normal 23 3 5 4" xfId="35329"/>
    <cellStyle name="Normal 23 3 6" xfId="11897"/>
    <cellStyle name="Normal 23 3 6 2" xfId="24500"/>
    <cellStyle name="Normal 23 3 6 2 2" xfId="59716"/>
    <cellStyle name="Normal 23 3 6 3" xfId="47119"/>
    <cellStyle name="Normal 23 3 6 4" xfId="37105"/>
    <cellStyle name="Normal 23 3 7" xfId="16264"/>
    <cellStyle name="Normal 23 3 7 2" xfId="51480"/>
    <cellStyle name="Normal 23 3 7 3" xfId="28869"/>
    <cellStyle name="Normal 23 3 8" xfId="14486"/>
    <cellStyle name="Normal 23 3 8 2" xfId="49704"/>
    <cellStyle name="Normal 23 3 9" xfId="38883"/>
    <cellStyle name="Normal 23 4" xfId="2758"/>
    <cellStyle name="Normal 23 4 10" xfId="26284"/>
    <cellStyle name="Normal 23 4 11" xfId="60688"/>
    <cellStyle name="Normal 23 4 2" xfId="4584"/>
    <cellStyle name="Normal 23 4 2 2" xfId="17231"/>
    <cellStyle name="Normal 23 4 2 2 2" xfId="52447"/>
    <cellStyle name="Normal 23 4 2 3" xfId="39850"/>
    <cellStyle name="Normal 23 4 2 4" xfId="29836"/>
    <cellStyle name="Normal 23 4 3" xfId="6054"/>
    <cellStyle name="Normal 23 4 3 2" xfId="18685"/>
    <cellStyle name="Normal 23 4 3 2 2" xfId="53901"/>
    <cellStyle name="Normal 23 4 3 3" xfId="41304"/>
    <cellStyle name="Normal 23 4 3 4" xfId="31290"/>
    <cellStyle name="Normal 23 4 4" xfId="7513"/>
    <cellStyle name="Normal 23 4 4 2" xfId="20139"/>
    <cellStyle name="Normal 23 4 4 2 2" xfId="55355"/>
    <cellStyle name="Normal 23 4 4 3" xfId="42758"/>
    <cellStyle name="Normal 23 4 4 4" xfId="32744"/>
    <cellStyle name="Normal 23 4 5" xfId="9294"/>
    <cellStyle name="Normal 23 4 5 2" xfId="21915"/>
    <cellStyle name="Normal 23 4 5 2 2" xfId="57131"/>
    <cellStyle name="Normal 23 4 5 3" xfId="44534"/>
    <cellStyle name="Normal 23 4 5 4" xfId="34520"/>
    <cellStyle name="Normal 23 4 6" xfId="11088"/>
    <cellStyle name="Normal 23 4 6 2" xfId="23691"/>
    <cellStyle name="Normal 23 4 6 2 2" xfId="58907"/>
    <cellStyle name="Normal 23 4 6 3" xfId="46310"/>
    <cellStyle name="Normal 23 4 6 4" xfId="36296"/>
    <cellStyle name="Normal 23 4 7" xfId="15455"/>
    <cellStyle name="Normal 23 4 7 2" xfId="50671"/>
    <cellStyle name="Normal 23 4 7 3" xfId="28060"/>
    <cellStyle name="Normal 23 4 8" xfId="13677"/>
    <cellStyle name="Normal 23 4 8 2" xfId="48895"/>
    <cellStyle name="Normal 23 4 9" xfId="38074"/>
    <cellStyle name="Normal 23 5" xfId="3922"/>
    <cellStyle name="Normal 23 5 2" xfId="8645"/>
    <cellStyle name="Normal 23 5 2 2" xfId="21271"/>
    <cellStyle name="Normal 23 5 2 2 2" xfId="56487"/>
    <cellStyle name="Normal 23 5 2 3" xfId="43890"/>
    <cellStyle name="Normal 23 5 2 4" xfId="33876"/>
    <cellStyle name="Normal 23 5 3" xfId="10426"/>
    <cellStyle name="Normal 23 5 3 2" xfId="23047"/>
    <cellStyle name="Normal 23 5 3 2 2" xfId="58263"/>
    <cellStyle name="Normal 23 5 3 3" xfId="45666"/>
    <cellStyle name="Normal 23 5 3 4" xfId="35652"/>
    <cellStyle name="Normal 23 5 4" xfId="12222"/>
    <cellStyle name="Normal 23 5 4 2" xfId="24823"/>
    <cellStyle name="Normal 23 5 4 2 2" xfId="60039"/>
    <cellStyle name="Normal 23 5 4 3" xfId="47442"/>
    <cellStyle name="Normal 23 5 4 4" xfId="37428"/>
    <cellStyle name="Normal 23 5 5" xfId="16587"/>
    <cellStyle name="Normal 23 5 5 2" xfId="51803"/>
    <cellStyle name="Normal 23 5 5 3" xfId="29192"/>
    <cellStyle name="Normal 23 5 6" xfId="14809"/>
    <cellStyle name="Normal 23 5 6 2" xfId="50027"/>
    <cellStyle name="Normal 23 5 7" xfId="39206"/>
    <cellStyle name="Normal 23 5 8" xfId="27416"/>
    <cellStyle name="Normal 23 6" xfId="4262"/>
    <cellStyle name="Normal 23 6 2" xfId="16909"/>
    <cellStyle name="Normal 23 6 2 2" xfId="52125"/>
    <cellStyle name="Normal 23 6 2 3" xfId="29514"/>
    <cellStyle name="Normal 23 6 3" xfId="13355"/>
    <cellStyle name="Normal 23 6 3 2" xfId="48573"/>
    <cellStyle name="Normal 23 6 4" xfId="39528"/>
    <cellStyle name="Normal 23 6 5" xfId="25962"/>
    <cellStyle name="Normal 23 7" xfId="5732"/>
    <cellStyle name="Normal 23 7 2" xfId="18363"/>
    <cellStyle name="Normal 23 7 2 2" xfId="53579"/>
    <cellStyle name="Normal 23 7 3" xfId="40982"/>
    <cellStyle name="Normal 23 7 4" xfId="30968"/>
    <cellStyle name="Normal 23 8" xfId="7191"/>
    <cellStyle name="Normal 23 8 2" xfId="19817"/>
    <cellStyle name="Normal 23 8 2 2" xfId="55033"/>
    <cellStyle name="Normal 23 8 3" xfId="42436"/>
    <cellStyle name="Normal 23 8 4" xfId="32422"/>
    <cellStyle name="Normal 23 9" xfId="8972"/>
    <cellStyle name="Normal 23 9 2" xfId="21593"/>
    <cellStyle name="Normal 23 9 2 2" xfId="56809"/>
    <cellStyle name="Normal 23 9 3" xfId="44212"/>
    <cellStyle name="Normal 23 9 4" xfId="34198"/>
    <cellStyle name="Normal 24" xfId="30"/>
    <cellStyle name="Normal 24 10" xfId="3946"/>
    <cellStyle name="Normal 24 10 2" xfId="16609"/>
    <cellStyle name="Normal 24 10 2 2" xfId="51825"/>
    <cellStyle name="Normal 24 10 2 3" xfId="29214"/>
    <cellStyle name="Normal 24 10 3" xfId="13055"/>
    <cellStyle name="Normal 24 10 3 2" xfId="48273"/>
    <cellStyle name="Normal 24 10 4" xfId="39228"/>
    <cellStyle name="Normal 24 10 5" xfId="25662"/>
    <cellStyle name="Normal 24 11" xfId="5432"/>
    <cellStyle name="Normal 24 11 2" xfId="18063"/>
    <cellStyle name="Normal 24 11 2 2" xfId="53279"/>
    <cellStyle name="Normal 24 11 3" xfId="40682"/>
    <cellStyle name="Normal 24 11 4" xfId="30668"/>
    <cellStyle name="Normal 24 12" xfId="6888"/>
    <cellStyle name="Normal 24 12 2" xfId="19517"/>
    <cellStyle name="Normal 24 12 2 2" xfId="54733"/>
    <cellStyle name="Normal 24 12 3" xfId="42136"/>
    <cellStyle name="Normal 24 12 4" xfId="32122"/>
    <cellStyle name="Normal 24 13" xfId="8670"/>
    <cellStyle name="Normal 24 13 2" xfId="21293"/>
    <cellStyle name="Normal 24 13 2 2" xfId="56509"/>
    <cellStyle name="Normal 24 13 3" xfId="43912"/>
    <cellStyle name="Normal 24 13 4" xfId="33898"/>
    <cellStyle name="Normal 24 14" xfId="10605"/>
    <cellStyle name="Normal 24 14 2" xfId="23216"/>
    <cellStyle name="Normal 24 14 2 2" xfId="58432"/>
    <cellStyle name="Normal 24 14 3" xfId="45835"/>
    <cellStyle name="Normal 24 14 4" xfId="35821"/>
    <cellStyle name="Normal 24 15" xfId="14832"/>
    <cellStyle name="Normal 24 15 2" xfId="50049"/>
    <cellStyle name="Normal 24 15 3" xfId="27438"/>
    <cellStyle name="Normal 24 16" xfId="12246"/>
    <cellStyle name="Normal 24 16 2" xfId="47464"/>
    <cellStyle name="Normal 24 17" xfId="37451"/>
    <cellStyle name="Normal 24 18" xfId="24853"/>
    <cellStyle name="Normal 24 19" xfId="60066"/>
    <cellStyle name="Normal 24 2" xfId="595"/>
    <cellStyle name="Normal 24 2 10" xfId="5470"/>
    <cellStyle name="Normal 24 2 10 2" xfId="18101"/>
    <cellStyle name="Normal 24 2 10 2 2" xfId="53317"/>
    <cellStyle name="Normal 24 2 10 3" xfId="40720"/>
    <cellStyle name="Normal 24 2 10 4" xfId="30706"/>
    <cellStyle name="Normal 24 2 11" xfId="6926"/>
    <cellStyle name="Normal 24 2 11 2" xfId="19555"/>
    <cellStyle name="Normal 24 2 11 2 2" xfId="54771"/>
    <cellStyle name="Normal 24 2 11 3" xfId="42174"/>
    <cellStyle name="Normal 24 2 11 4" xfId="32160"/>
    <cellStyle name="Normal 24 2 12" xfId="8708"/>
    <cellStyle name="Normal 24 2 12 2" xfId="21331"/>
    <cellStyle name="Normal 24 2 12 2 2" xfId="56547"/>
    <cellStyle name="Normal 24 2 12 3" xfId="43950"/>
    <cellStyle name="Normal 24 2 12 4" xfId="33936"/>
    <cellStyle name="Normal 24 2 13" xfId="10606"/>
    <cellStyle name="Normal 24 2 13 2" xfId="23217"/>
    <cellStyle name="Normal 24 2 13 2 2" xfId="58433"/>
    <cellStyle name="Normal 24 2 13 3" xfId="45836"/>
    <cellStyle name="Normal 24 2 13 4" xfId="35822"/>
    <cellStyle name="Normal 24 2 14" xfId="14870"/>
    <cellStyle name="Normal 24 2 14 2" xfId="50087"/>
    <cellStyle name="Normal 24 2 14 3" xfId="27476"/>
    <cellStyle name="Normal 24 2 15" xfId="12284"/>
    <cellStyle name="Normal 24 2 15 2" xfId="47502"/>
    <cellStyle name="Normal 24 2 16" xfId="37489"/>
    <cellStyle name="Normal 24 2 17" xfId="24891"/>
    <cellStyle name="Normal 24 2 18" xfId="60104"/>
    <cellStyle name="Normal 24 2 2" xfId="1776"/>
    <cellStyle name="Normal 24 2 2 10" xfId="7000"/>
    <cellStyle name="Normal 24 2 2 10 2" xfId="19627"/>
    <cellStyle name="Normal 24 2 2 10 2 2" xfId="54843"/>
    <cellStyle name="Normal 24 2 2 10 3" xfId="42246"/>
    <cellStyle name="Normal 24 2 2 10 4" xfId="32232"/>
    <cellStyle name="Normal 24 2 2 11" xfId="8781"/>
    <cellStyle name="Normal 24 2 2 11 2" xfId="21403"/>
    <cellStyle name="Normal 24 2 2 11 2 2" xfId="56619"/>
    <cellStyle name="Normal 24 2 2 11 3" xfId="44022"/>
    <cellStyle name="Normal 24 2 2 11 4" xfId="34008"/>
    <cellStyle name="Normal 24 2 2 12" xfId="10607"/>
    <cellStyle name="Normal 24 2 2 12 2" xfId="23218"/>
    <cellStyle name="Normal 24 2 2 12 2 2" xfId="58434"/>
    <cellStyle name="Normal 24 2 2 12 3" xfId="45837"/>
    <cellStyle name="Normal 24 2 2 12 4" xfId="35823"/>
    <cellStyle name="Normal 24 2 2 13" xfId="14942"/>
    <cellStyle name="Normal 24 2 2 13 2" xfId="50159"/>
    <cellStyle name="Normal 24 2 2 13 3" xfId="27548"/>
    <cellStyle name="Normal 24 2 2 14" xfId="12356"/>
    <cellStyle name="Normal 24 2 2 14 2" xfId="47574"/>
    <cellStyle name="Normal 24 2 2 15" xfId="37561"/>
    <cellStyle name="Normal 24 2 2 16" xfId="24963"/>
    <cellStyle name="Normal 24 2 2 17" xfId="60176"/>
    <cellStyle name="Normal 24 2 2 2" xfId="2386"/>
    <cellStyle name="Normal 24 2 2 2 10" xfId="10608"/>
    <cellStyle name="Normal 24 2 2 2 10 2" xfId="23219"/>
    <cellStyle name="Normal 24 2 2 2 10 2 2" xfId="58435"/>
    <cellStyle name="Normal 24 2 2 2 10 3" xfId="45838"/>
    <cellStyle name="Normal 24 2 2 2 10 4" xfId="35824"/>
    <cellStyle name="Normal 24 2 2 2 11" xfId="15097"/>
    <cellStyle name="Normal 24 2 2 2 11 2" xfId="50313"/>
    <cellStyle name="Normal 24 2 2 2 11 3" xfId="27702"/>
    <cellStyle name="Normal 24 2 2 2 12" xfId="12510"/>
    <cellStyle name="Normal 24 2 2 2 12 2" xfId="47728"/>
    <cellStyle name="Normal 24 2 2 2 13" xfId="37716"/>
    <cellStyle name="Normal 24 2 2 2 14" xfId="25117"/>
    <cellStyle name="Normal 24 2 2 2 15" xfId="60330"/>
    <cellStyle name="Normal 24 2 2 2 2" xfId="3232"/>
    <cellStyle name="Normal 24 2 2 2 2 10" xfId="25601"/>
    <cellStyle name="Normal 24 2 2 2 2 11" xfId="61136"/>
    <cellStyle name="Normal 24 2 2 2 2 2" xfId="5032"/>
    <cellStyle name="Normal 24 2 2 2 2 2 2" xfId="17679"/>
    <cellStyle name="Normal 24 2 2 2 2 2 2 2" xfId="52895"/>
    <cellStyle name="Normal 24 2 2 2 2 2 2 3" xfId="30284"/>
    <cellStyle name="Normal 24 2 2 2 2 2 3" xfId="14125"/>
    <cellStyle name="Normal 24 2 2 2 2 2 3 2" xfId="49343"/>
    <cellStyle name="Normal 24 2 2 2 2 2 4" xfId="40298"/>
    <cellStyle name="Normal 24 2 2 2 2 2 5" xfId="26732"/>
    <cellStyle name="Normal 24 2 2 2 2 3" xfId="6502"/>
    <cellStyle name="Normal 24 2 2 2 2 3 2" xfId="19133"/>
    <cellStyle name="Normal 24 2 2 2 2 3 2 2" xfId="54349"/>
    <cellStyle name="Normal 24 2 2 2 2 3 3" xfId="41752"/>
    <cellStyle name="Normal 24 2 2 2 2 3 4" xfId="31738"/>
    <cellStyle name="Normal 24 2 2 2 2 4" xfId="7961"/>
    <cellStyle name="Normal 24 2 2 2 2 4 2" xfId="20587"/>
    <cellStyle name="Normal 24 2 2 2 2 4 2 2" xfId="55803"/>
    <cellStyle name="Normal 24 2 2 2 2 4 3" xfId="43206"/>
    <cellStyle name="Normal 24 2 2 2 2 4 4" xfId="33192"/>
    <cellStyle name="Normal 24 2 2 2 2 5" xfId="9742"/>
    <cellStyle name="Normal 24 2 2 2 2 5 2" xfId="22363"/>
    <cellStyle name="Normal 24 2 2 2 2 5 2 2" xfId="57579"/>
    <cellStyle name="Normal 24 2 2 2 2 5 3" xfId="44982"/>
    <cellStyle name="Normal 24 2 2 2 2 5 4" xfId="34968"/>
    <cellStyle name="Normal 24 2 2 2 2 6" xfId="11536"/>
    <cellStyle name="Normal 24 2 2 2 2 6 2" xfId="24139"/>
    <cellStyle name="Normal 24 2 2 2 2 6 2 2" xfId="59355"/>
    <cellStyle name="Normal 24 2 2 2 2 6 3" xfId="46758"/>
    <cellStyle name="Normal 24 2 2 2 2 6 4" xfId="36744"/>
    <cellStyle name="Normal 24 2 2 2 2 7" xfId="15903"/>
    <cellStyle name="Normal 24 2 2 2 2 7 2" xfId="51119"/>
    <cellStyle name="Normal 24 2 2 2 2 7 3" xfId="28508"/>
    <cellStyle name="Normal 24 2 2 2 2 8" xfId="12994"/>
    <cellStyle name="Normal 24 2 2 2 2 8 2" xfId="48212"/>
    <cellStyle name="Normal 24 2 2 2 2 9" xfId="38522"/>
    <cellStyle name="Normal 24 2 2 2 3" xfId="3561"/>
    <cellStyle name="Normal 24 2 2 2 3 10" xfId="27057"/>
    <cellStyle name="Normal 24 2 2 2 3 11" xfId="61461"/>
    <cellStyle name="Normal 24 2 2 2 3 2" xfId="5357"/>
    <cellStyle name="Normal 24 2 2 2 3 2 2" xfId="18004"/>
    <cellStyle name="Normal 24 2 2 2 3 2 2 2" xfId="53220"/>
    <cellStyle name="Normal 24 2 2 2 3 2 3" xfId="40623"/>
    <cellStyle name="Normal 24 2 2 2 3 2 4" xfId="30609"/>
    <cellStyle name="Normal 24 2 2 2 3 3" xfId="6827"/>
    <cellStyle name="Normal 24 2 2 2 3 3 2" xfId="19458"/>
    <cellStyle name="Normal 24 2 2 2 3 3 2 2" xfId="54674"/>
    <cellStyle name="Normal 24 2 2 2 3 3 3" xfId="42077"/>
    <cellStyle name="Normal 24 2 2 2 3 3 4" xfId="32063"/>
    <cellStyle name="Normal 24 2 2 2 3 4" xfId="8286"/>
    <cellStyle name="Normal 24 2 2 2 3 4 2" xfId="20912"/>
    <cellStyle name="Normal 24 2 2 2 3 4 2 2" xfId="56128"/>
    <cellStyle name="Normal 24 2 2 2 3 4 3" xfId="43531"/>
    <cellStyle name="Normal 24 2 2 2 3 4 4" xfId="33517"/>
    <cellStyle name="Normal 24 2 2 2 3 5" xfId="10067"/>
    <cellStyle name="Normal 24 2 2 2 3 5 2" xfId="22688"/>
    <cellStyle name="Normal 24 2 2 2 3 5 2 2" xfId="57904"/>
    <cellStyle name="Normal 24 2 2 2 3 5 3" xfId="45307"/>
    <cellStyle name="Normal 24 2 2 2 3 5 4" xfId="35293"/>
    <cellStyle name="Normal 24 2 2 2 3 6" xfId="11861"/>
    <cellStyle name="Normal 24 2 2 2 3 6 2" xfId="24464"/>
    <cellStyle name="Normal 24 2 2 2 3 6 2 2" xfId="59680"/>
    <cellStyle name="Normal 24 2 2 2 3 6 3" xfId="47083"/>
    <cellStyle name="Normal 24 2 2 2 3 6 4" xfId="37069"/>
    <cellStyle name="Normal 24 2 2 2 3 7" xfId="16228"/>
    <cellStyle name="Normal 24 2 2 2 3 7 2" xfId="51444"/>
    <cellStyle name="Normal 24 2 2 2 3 7 3" xfId="28833"/>
    <cellStyle name="Normal 24 2 2 2 3 8" xfId="14450"/>
    <cellStyle name="Normal 24 2 2 2 3 8 2" xfId="49668"/>
    <cellStyle name="Normal 24 2 2 2 3 9" xfId="38847"/>
    <cellStyle name="Normal 24 2 2 2 4" xfId="2722"/>
    <cellStyle name="Normal 24 2 2 2 4 10" xfId="26248"/>
    <cellStyle name="Normal 24 2 2 2 4 11" xfId="60652"/>
    <cellStyle name="Normal 24 2 2 2 4 2" xfId="4548"/>
    <cellStyle name="Normal 24 2 2 2 4 2 2" xfId="17195"/>
    <cellStyle name="Normal 24 2 2 2 4 2 2 2" xfId="52411"/>
    <cellStyle name="Normal 24 2 2 2 4 2 3" xfId="39814"/>
    <cellStyle name="Normal 24 2 2 2 4 2 4" xfId="29800"/>
    <cellStyle name="Normal 24 2 2 2 4 3" xfId="6018"/>
    <cellStyle name="Normal 24 2 2 2 4 3 2" xfId="18649"/>
    <cellStyle name="Normal 24 2 2 2 4 3 2 2" xfId="53865"/>
    <cellStyle name="Normal 24 2 2 2 4 3 3" xfId="41268"/>
    <cellStyle name="Normal 24 2 2 2 4 3 4" xfId="31254"/>
    <cellStyle name="Normal 24 2 2 2 4 4" xfId="7477"/>
    <cellStyle name="Normal 24 2 2 2 4 4 2" xfId="20103"/>
    <cellStyle name="Normal 24 2 2 2 4 4 2 2" xfId="55319"/>
    <cellStyle name="Normal 24 2 2 2 4 4 3" xfId="42722"/>
    <cellStyle name="Normal 24 2 2 2 4 4 4" xfId="32708"/>
    <cellStyle name="Normal 24 2 2 2 4 5" xfId="9258"/>
    <cellStyle name="Normal 24 2 2 2 4 5 2" xfId="21879"/>
    <cellStyle name="Normal 24 2 2 2 4 5 2 2" xfId="57095"/>
    <cellStyle name="Normal 24 2 2 2 4 5 3" xfId="44498"/>
    <cellStyle name="Normal 24 2 2 2 4 5 4" xfId="34484"/>
    <cellStyle name="Normal 24 2 2 2 4 6" xfId="11052"/>
    <cellStyle name="Normal 24 2 2 2 4 6 2" xfId="23655"/>
    <cellStyle name="Normal 24 2 2 2 4 6 2 2" xfId="58871"/>
    <cellStyle name="Normal 24 2 2 2 4 6 3" xfId="46274"/>
    <cellStyle name="Normal 24 2 2 2 4 6 4" xfId="36260"/>
    <cellStyle name="Normal 24 2 2 2 4 7" xfId="15419"/>
    <cellStyle name="Normal 24 2 2 2 4 7 2" xfId="50635"/>
    <cellStyle name="Normal 24 2 2 2 4 7 3" xfId="28024"/>
    <cellStyle name="Normal 24 2 2 2 4 8" xfId="13641"/>
    <cellStyle name="Normal 24 2 2 2 4 8 2" xfId="48859"/>
    <cellStyle name="Normal 24 2 2 2 4 9" xfId="38038"/>
    <cellStyle name="Normal 24 2 2 2 5" xfId="3886"/>
    <cellStyle name="Normal 24 2 2 2 5 2" xfId="8609"/>
    <cellStyle name="Normal 24 2 2 2 5 2 2" xfId="21235"/>
    <cellStyle name="Normal 24 2 2 2 5 2 2 2" xfId="56451"/>
    <cellStyle name="Normal 24 2 2 2 5 2 3" xfId="43854"/>
    <cellStyle name="Normal 24 2 2 2 5 2 4" xfId="33840"/>
    <cellStyle name="Normal 24 2 2 2 5 3" xfId="10390"/>
    <cellStyle name="Normal 24 2 2 2 5 3 2" xfId="23011"/>
    <cellStyle name="Normal 24 2 2 2 5 3 2 2" xfId="58227"/>
    <cellStyle name="Normal 24 2 2 2 5 3 3" xfId="45630"/>
    <cellStyle name="Normal 24 2 2 2 5 3 4" xfId="35616"/>
    <cellStyle name="Normal 24 2 2 2 5 4" xfId="12186"/>
    <cellStyle name="Normal 24 2 2 2 5 4 2" xfId="24787"/>
    <cellStyle name="Normal 24 2 2 2 5 4 2 2" xfId="60003"/>
    <cellStyle name="Normal 24 2 2 2 5 4 3" xfId="47406"/>
    <cellStyle name="Normal 24 2 2 2 5 4 4" xfId="37392"/>
    <cellStyle name="Normal 24 2 2 2 5 5" xfId="16551"/>
    <cellStyle name="Normal 24 2 2 2 5 5 2" xfId="51767"/>
    <cellStyle name="Normal 24 2 2 2 5 5 3" xfId="29156"/>
    <cellStyle name="Normal 24 2 2 2 5 6" xfId="14773"/>
    <cellStyle name="Normal 24 2 2 2 5 6 2" xfId="49991"/>
    <cellStyle name="Normal 24 2 2 2 5 7" xfId="39170"/>
    <cellStyle name="Normal 24 2 2 2 5 8" xfId="27380"/>
    <cellStyle name="Normal 24 2 2 2 6" xfId="4226"/>
    <cellStyle name="Normal 24 2 2 2 6 2" xfId="16873"/>
    <cellStyle name="Normal 24 2 2 2 6 2 2" xfId="52089"/>
    <cellStyle name="Normal 24 2 2 2 6 2 3" xfId="29478"/>
    <cellStyle name="Normal 24 2 2 2 6 3" xfId="13319"/>
    <cellStyle name="Normal 24 2 2 2 6 3 2" xfId="48537"/>
    <cellStyle name="Normal 24 2 2 2 6 4" xfId="39492"/>
    <cellStyle name="Normal 24 2 2 2 6 5" xfId="25926"/>
    <cellStyle name="Normal 24 2 2 2 7" xfId="5696"/>
    <cellStyle name="Normal 24 2 2 2 7 2" xfId="18327"/>
    <cellStyle name="Normal 24 2 2 2 7 2 2" xfId="53543"/>
    <cellStyle name="Normal 24 2 2 2 7 3" xfId="40946"/>
    <cellStyle name="Normal 24 2 2 2 7 4" xfId="30932"/>
    <cellStyle name="Normal 24 2 2 2 8" xfId="7155"/>
    <cellStyle name="Normal 24 2 2 2 8 2" xfId="19781"/>
    <cellStyle name="Normal 24 2 2 2 8 2 2" xfId="54997"/>
    <cellStyle name="Normal 24 2 2 2 8 3" xfId="42400"/>
    <cellStyle name="Normal 24 2 2 2 8 4" xfId="32386"/>
    <cellStyle name="Normal 24 2 2 2 9" xfId="8936"/>
    <cellStyle name="Normal 24 2 2 2 9 2" xfId="21557"/>
    <cellStyle name="Normal 24 2 2 2 9 2 2" xfId="56773"/>
    <cellStyle name="Normal 24 2 2 2 9 3" xfId="44176"/>
    <cellStyle name="Normal 24 2 2 2 9 4" xfId="34162"/>
    <cellStyle name="Normal 24 2 2 3" xfId="3072"/>
    <cellStyle name="Normal 24 2 2 3 10" xfId="25444"/>
    <cellStyle name="Normal 24 2 2 3 11" xfId="60979"/>
    <cellStyle name="Normal 24 2 2 3 2" xfId="4875"/>
    <cellStyle name="Normal 24 2 2 3 2 2" xfId="17522"/>
    <cellStyle name="Normal 24 2 2 3 2 2 2" xfId="52738"/>
    <cellStyle name="Normal 24 2 2 3 2 2 3" xfId="30127"/>
    <cellStyle name="Normal 24 2 2 3 2 3" xfId="13968"/>
    <cellStyle name="Normal 24 2 2 3 2 3 2" xfId="49186"/>
    <cellStyle name="Normal 24 2 2 3 2 4" xfId="40141"/>
    <cellStyle name="Normal 24 2 2 3 2 5" xfId="26575"/>
    <cellStyle name="Normal 24 2 2 3 3" xfId="6345"/>
    <cellStyle name="Normal 24 2 2 3 3 2" xfId="18976"/>
    <cellStyle name="Normal 24 2 2 3 3 2 2" xfId="54192"/>
    <cellStyle name="Normal 24 2 2 3 3 3" xfId="41595"/>
    <cellStyle name="Normal 24 2 2 3 3 4" xfId="31581"/>
    <cellStyle name="Normal 24 2 2 3 4" xfId="7804"/>
    <cellStyle name="Normal 24 2 2 3 4 2" xfId="20430"/>
    <cellStyle name="Normal 24 2 2 3 4 2 2" xfId="55646"/>
    <cellStyle name="Normal 24 2 2 3 4 3" xfId="43049"/>
    <cellStyle name="Normal 24 2 2 3 4 4" xfId="33035"/>
    <cellStyle name="Normal 24 2 2 3 5" xfId="9585"/>
    <cellStyle name="Normal 24 2 2 3 5 2" xfId="22206"/>
    <cellStyle name="Normal 24 2 2 3 5 2 2" xfId="57422"/>
    <cellStyle name="Normal 24 2 2 3 5 3" xfId="44825"/>
    <cellStyle name="Normal 24 2 2 3 5 4" xfId="34811"/>
    <cellStyle name="Normal 24 2 2 3 6" xfId="11379"/>
    <cellStyle name="Normal 24 2 2 3 6 2" xfId="23982"/>
    <cellStyle name="Normal 24 2 2 3 6 2 2" xfId="59198"/>
    <cellStyle name="Normal 24 2 2 3 6 3" xfId="46601"/>
    <cellStyle name="Normal 24 2 2 3 6 4" xfId="36587"/>
    <cellStyle name="Normal 24 2 2 3 7" xfId="15746"/>
    <cellStyle name="Normal 24 2 2 3 7 2" xfId="50962"/>
    <cellStyle name="Normal 24 2 2 3 7 3" xfId="28351"/>
    <cellStyle name="Normal 24 2 2 3 8" xfId="12837"/>
    <cellStyle name="Normal 24 2 2 3 8 2" xfId="48055"/>
    <cellStyle name="Normal 24 2 2 3 9" xfId="38365"/>
    <cellStyle name="Normal 24 2 2 4" xfId="2898"/>
    <cellStyle name="Normal 24 2 2 4 10" xfId="25285"/>
    <cellStyle name="Normal 24 2 2 4 11" xfId="60820"/>
    <cellStyle name="Normal 24 2 2 4 2" xfId="4716"/>
    <cellStyle name="Normal 24 2 2 4 2 2" xfId="17363"/>
    <cellStyle name="Normal 24 2 2 4 2 2 2" xfId="52579"/>
    <cellStyle name="Normal 24 2 2 4 2 2 3" xfId="29968"/>
    <cellStyle name="Normal 24 2 2 4 2 3" xfId="13809"/>
    <cellStyle name="Normal 24 2 2 4 2 3 2" xfId="49027"/>
    <cellStyle name="Normal 24 2 2 4 2 4" xfId="39982"/>
    <cellStyle name="Normal 24 2 2 4 2 5" xfId="26416"/>
    <cellStyle name="Normal 24 2 2 4 3" xfId="6186"/>
    <cellStyle name="Normal 24 2 2 4 3 2" xfId="18817"/>
    <cellStyle name="Normal 24 2 2 4 3 2 2" xfId="54033"/>
    <cellStyle name="Normal 24 2 2 4 3 3" xfId="41436"/>
    <cellStyle name="Normal 24 2 2 4 3 4" xfId="31422"/>
    <cellStyle name="Normal 24 2 2 4 4" xfId="7645"/>
    <cellStyle name="Normal 24 2 2 4 4 2" xfId="20271"/>
    <cellStyle name="Normal 24 2 2 4 4 2 2" xfId="55487"/>
    <cellStyle name="Normal 24 2 2 4 4 3" xfId="42890"/>
    <cellStyle name="Normal 24 2 2 4 4 4" xfId="32876"/>
    <cellStyle name="Normal 24 2 2 4 5" xfId="9426"/>
    <cellStyle name="Normal 24 2 2 4 5 2" xfId="22047"/>
    <cellStyle name="Normal 24 2 2 4 5 2 2" xfId="57263"/>
    <cellStyle name="Normal 24 2 2 4 5 3" xfId="44666"/>
    <cellStyle name="Normal 24 2 2 4 5 4" xfId="34652"/>
    <cellStyle name="Normal 24 2 2 4 6" xfId="11220"/>
    <cellStyle name="Normal 24 2 2 4 6 2" xfId="23823"/>
    <cellStyle name="Normal 24 2 2 4 6 2 2" xfId="59039"/>
    <cellStyle name="Normal 24 2 2 4 6 3" xfId="46442"/>
    <cellStyle name="Normal 24 2 2 4 6 4" xfId="36428"/>
    <cellStyle name="Normal 24 2 2 4 7" xfId="15587"/>
    <cellStyle name="Normal 24 2 2 4 7 2" xfId="50803"/>
    <cellStyle name="Normal 24 2 2 4 7 3" xfId="28192"/>
    <cellStyle name="Normal 24 2 2 4 8" xfId="12678"/>
    <cellStyle name="Normal 24 2 2 4 8 2" xfId="47896"/>
    <cellStyle name="Normal 24 2 2 4 9" xfId="38206"/>
    <cellStyle name="Normal 24 2 2 5" xfId="3407"/>
    <cellStyle name="Normal 24 2 2 5 10" xfId="26903"/>
    <cellStyle name="Normal 24 2 2 5 11" xfId="61307"/>
    <cellStyle name="Normal 24 2 2 5 2" xfId="5203"/>
    <cellStyle name="Normal 24 2 2 5 2 2" xfId="17850"/>
    <cellStyle name="Normal 24 2 2 5 2 2 2" xfId="53066"/>
    <cellStyle name="Normal 24 2 2 5 2 3" xfId="40469"/>
    <cellStyle name="Normal 24 2 2 5 2 4" xfId="30455"/>
    <cellStyle name="Normal 24 2 2 5 3" xfId="6673"/>
    <cellStyle name="Normal 24 2 2 5 3 2" xfId="19304"/>
    <cellStyle name="Normal 24 2 2 5 3 2 2" xfId="54520"/>
    <cellStyle name="Normal 24 2 2 5 3 3" xfId="41923"/>
    <cellStyle name="Normal 24 2 2 5 3 4" xfId="31909"/>
    <cellStyle name="Normal 24 2 2 5 4" xfId="8132"/>
    <cellStyle name="Normal 24 2 2 5 4 2" xfId="20758"/>
    <cellStyle name="Normal 24 2 2 5 4 2 2" xfId="55974"/>
    <cellStyle name="Normal 24 2 2 5 4 3" xfId="43377"/>
    <cellStyle name="Normal 24 2 2 5 4 4" xfId="33363"/>
    <cellStyle name="Normal 24 2 2 5 5" xfId="9913"/>
    <cellStyle name="Normal 24 2 2 5 5 2" xfId="22534"/>
    <cellStyle name="Normal 24 2 2 5 5 2 2" xfId="57750"/>
    <cellStyle name="Normal 24 2 2 5 5 3" xfId="45153"/>
    <cellStyle name="Normal 24 2 2 5 5 4" xfId="35139"/>
    <cellStyle name="Normal 24 2 2 5 6" xfId="11707"/>
    <cellStyle name="Normal 24 2 2 5 6 2" xfId="24310"/>
    <cellStyle name="Normal 24 2 2 5 6 2 2" xfId="59526"/>
    <cellStyle name="Normal 24 2 2 5 6 3" xfId="46929"/>
    <cellStyle name="Normal 24 2 2 5 6 4" xfId="36915"/>
    <cellStyle name="Normal 24 2 2 5 7" xfId="16074"/>
    <cellStyle name="Normal 24 2 2 5 7 2" xfId="51290"/>
    <cellStyle name="Normal 24 2 2 5 7 3" xfId="28679"/>
    <cellStyle name="Normal 24 2 2 5 8" xfId="14296"/>
    <cellStyle name="Normal 24 2 2 5 8 2" xfId="49514"/>
    <cellStyle name="Normal 24 2 2 5 9" xfId="38693"/>
    <cellStyle name="Normal 24 2 2 6" xfId="2567"/>
    <cellStyle name="Normal 24 2 2 6 10" xfId="26094"/>
    <cellStyle name="Normal 24 2 2 6 11" xfId="60498"/>
    <cellStyle name="Normal 24 2 2 6 2" xfId="4394"/>
    <cellStyle name="Normal 24 2 2 6 2 2" xfId="17041"/>
    <cellStyle name="Normal 24 2 2 6 2 2 2" xfId="52257"/>
    <cellStyle name="Normal 24 2 2 6 2 3" xfId="39660"/>
    <cellStyle name="Normal 24 2 2 6 2 4" xfId="29646"/>
    <cellStyle name="Normal 24 2 2 6 3" xfId="5864"/>
    <cellStyle name="Normal 24 2 2 6 3 2" xfId="18495"/>
    <cellStyle name="Normal 24 2 2 6 3 2 2" xfId="53711"/>
    <cellStyle name="Normal 24 2 2 6 3 3" xfId="41114"/>
    <cellStyle name="Normal 24 2 2 6 3 4" xfId="31100"/>
    <cellStyle name="Normal 24 2 2 6 4" xfId="7323"/>
    <cellStyle name="Normal 24 2 2 6 4 2" xfId="19949"/>
    <cellStyle name="Normal 24 2 2 6 4 2 2" xfId="55165"/>
    <cellStyle name="Normal 24 2 2 6 4 3" xfId="42568"/>
    <cellStyle name="Normal 24 2 2 6 4 4" xfId="32554"/>
    <cellStyle name="Normal 24 2 2 6 5" xfId="9104"/>
    <cellStyle name="Normal 24 2 2 6 5 2" xfId="21725"/>
    <cellStyle name="Normal 24 2 2 6 5 2 2" xfId="56941"/>
    <cellStyle name="Normal 24 2 2 6 5 3" xfId="44344"/>
    <cellStyle name="Normal 24 2 2 6 5 4" xfId="34330"/>
    <cellStyle name="Normal 24 2 2 6 6" xfId="10898"/>
    <cellStyle name="Normal 24 2 2 6 6 2" xfId="23501"/>
    <cellStyle name="Normal 24 2 2 6 6 2 2" xfId="58717"/>
    <cellStyle name="Normal 24 2 2 6 6 3" xfId="46120"/>
    <cellStyle name="Normal 24 2 2 6 6 4" xfId="36106"/>
    <cellStyle name="Normal 24 2 2 6 7" xfId="15265"/>
    <cellStyle name="Normal 24 2 2 6 7 2" xfId="50481"/>
    <cellStyle name="Normal 24 2 2 6 7 3" xfId="27870"/>
    <cellStyle name="Normal 24 2 2 6 8" xfId="13487"/>
    <cellStyle name="Normal 24 2 2 6 8 2" xfId="48705"/>
    <cellStyle name="Normal 24 2 2 6 9" xfId="37884"/>
    <cellStyle name="Normal 24 2 2 7" xfId="3731"/>
    <cellStyle name="Normal 24 2 2 7 2" xfId="8455"/>
    <cellStyle name="Normal 24 2 2 7 2 2" xfId="21081"/>
    <cellStyle name="Normal 24 2 2 7 2 2 2" xfId="56297"/>
    <cellStyle name="Normal 24 2 2 7 2 3" xfId="43700"/>
    <cellStyle name="Normal 24 2 2 7 2 4" xfId="33686"/>
    <cellStyle name="Normal 24 2 2 7 3" xfId="10236"/>
    <cellStyle name="Normal 24 2 2 7 3 2" xfId="22857"/>
    <cellStyle name="Normal 24 2 2 7 3 2 2" xfId="58073"/>
    <cellStyle name="Normal 24 2 2 7 3 3" xfId="45476"/>
    <cellStyle name="Normal 24 2 2 7 3 4" xfId="35462"/>
    <cellStyle name="Normal 24 2 2 7 4" xfId="12032"/>
    <cellStyle name="Normal 24 2 2 7 4 2" xfId="24633"/>
    <cellStyle name="Normal 24 2 2 7 4 2 2" xfId="59849"/>
    <cellStyle name="Normal 24 2 2 7 4 3" xfId="47252"/>
    <cellStyle name="Normal 24 2 2 7 4 4" xfId="37238"/>
    <cellStyle name="Normal 24 2 2 7 5" xfId="16397"/>
    <cellStyle name="Normal 24 2 2 7 5 2" xfId="51613"/>
    <cellStyle name="Normal 24 2 2 7 5 3" xfId="29002"/>
    <cellStyle name="Normal 24 2 2 7 6" xfId="14619"/>
    <cellStyle name="Normal 24 2 2 7 6 2" xfId="49837"/>
    <cellStyle name="Normal 24 2 2 7 7" xfId="39016"/>
    <cellStyle name="Normal 24 2 2 7 8" xfId="27226"/>
    <cellStyle name="Normal 24 2 2 8" xfId="4069"/>
    <cellStyle name="Normal 24 2 2 8 2" xfId="16719"/>
    <cellStyle name="Normal 24 2 2 8 2 2" xfId="51935"/>
    <cellStyle name="Normal 24 2 2 8 2 3" xfId="29324"/>
    <cellStyle name="Normal 24 2 2 8 3" xfId="13165"/>
    <cellStyle name="Normal 24 2 2 8 3 2" xfId="48383"/>
    <cellStyle name="Normal 24 2 2 8 4" xfId="39338"/>
    <cellStyle name="Normal 24 2 2 8 5" xfId="25772"/>
    <cellStyle name="Normal 24 2 2 9" xfId="5542"/>
    <cellStyle name="Normal 24 2 2 9 2" xfId="18173"/>
    <cellStyle name="Normal 24 2 2 9 2 2" xfId="53389"/>
    <cellStyle name="Normal 24 2 2 9 3" xfId="40792"/>
    <cellStyle name="Normal 24 2 2 9 4" xfId="30778"/>
    <cellStyle name="Normal 24 2 3" xfId="2311"/>
    <cellStyle name="Normal 24 2 3 10" xfId="10609"/>
    <cellStyle name="Normal 24 2 3 10 2" xfId="23220"/>
    <cellStyle name="Normal 24 2 3 10 2 2" xfId="58436"/>
    <cellStyle name="Normal 24 2 3 10 3" xfId="45839"/>
    <cellStyle name="Normal 24 2 3 10 4" xfId="35825"/>
    <cellStyle name="Normal 24 2 3 11" xfId="15023"/>
    <cellStyle name="Normal 24 2 3 11 2" xfId="50239"/>
    <cellStyle name="Normal 24 2 3 11 3" xfId="27628"/>
    <cellStyle name="Normal 24 2 3 12" xfId="12436"/>
    <cellStyle name="Normal 24 2 3 12 2" xfId="47654"/>
    <cellStyle name="Normal 24 2 3 13" xfId="37642"/>
    <cellStyle name="Normal 24 2 3 14" xfId="25043"/>
    <cellStyle name="Normal 24 2 3 15" xfId="60256"/>
    <cellStyle name="Normal 24 2 3 2" xfId="3158"/>
    <cellStyle name="Normal 24 2 3 2 10" xfId="25527"/>
    <cellStyle name="Normal 24 2 3 2 11" xfId="61062"/>
    <cellStyle name="Normal 24 2 3 2 2" xfId="4958"/>
    <cellStyle name="Normal 24 2 3 2 2 2" xfId="17605"/>
    <cellStyle name="Normal 24 2 3 2 2 2 2" xfId="52821"/>
    <cellStyle name="Normal 24 2 3 2 2 2 3" xfId="30210"/>
    <cellStyle name="Normal 24 2 3 2 2 3" xfId="14051"/>
    <cellStyle name="Normal 24 2 3 2 2 3 2" xfId="49269"/>
    <cellStyle name="Normal 24 2 3 2 2 4" xfId="40224"/>
    <cellStyle name="Normal 24 2 3 2 2 5" xfId="26658"/>
    <cellStyle name="Normal 24 2 3 2 3" xfId="6428"/>
    <cellStyle name="Normal 24 2 3 2 3 2" xfId="19059"/>
    <cellStyle name="Normal 24 2 3 2 3 2 2" xfId="54275"/>
    <cellStyle name="Normal 24 2 3 2 3 3" xfId="41678"/>
    <cellStyle name="Normal 24 2 3 2 3 4" xfId="31664"/>
    <cellStyle name="Normal 24 2 3 2 4" xfId="7887"/>
    <cellStyle name="Normal 24 2 3 2 4 2" xfId="20513"/>
    <cellStyle name="Normal 24 2 3 2 4 2 2" xfId="55729"/>
    <cellStyle name="Normal 24 2 3 2 4 3" xfId="43132"/>
    <cellStyle name="Normal 24 2 3 2 4 4" xfId="33118"/>
    <cellStyle name="Normal 24 2 3 2 5" xfId="9668"/>
    <cellStyle name="Normal 24 2 3 2 5 2" xfId="22289"/>
    <cellStyle name="Normal 24 2 3 2 5 2 2" xfId="57505"/>
    <cellStyle name="Normal 24 2 3 2 5 3" xfId="44908"/>
    <cellStyle name="Normal 24 2 3 2 5 4" xfId="34894"/>
    <cellStyle name="Normal 24 2 3 2 6" xfId="11462"/>
    <cellStyle name="Normal 24 2 3 2 6 2" xfId="24065"/>
    <cellStyle name="Normal 24 2 3 2 6 2 2" xfId="59281"/>
    <cellStyle name="Normal 24 2 3 2 6 3" xfId="46684"/>
    <cellStyle name="Normal 24 2 3 2 6 4" xfId="36670"/>
    <cellStyle name="Normal 24 2 3 2 7" xfId="15829"/>
    <cellStyle name="Normal 24 2 3 2 7 2" xfId="51045"/>
    <cellStyle name="Normal 24 2 3 2 7 3" xfId="28434"/>
    <cellStyle name="Normal 24 2 3 2 8" xfId="12920"/>
    <cellStyle name="Normal 24 2 3 2 8 2" xfId="48138"/>
    <cellStyle name="Normal 24 2 3 2 9" xfId="38448"/>
    <cellStyle name="Normal 24 2 3 3" xfId="3487"/>
    <cellStyle name="Normal 24 2 3 3 10" xfId="26983"/>
    <cellStyle name="Normal 24 2 3 3 11" xfId="61387"/>
    <cellStyle name="Normal 24 2 3 3 2" xfId="5283"/>
    <cellStyle name="Normal 24 2 3 3 2 2" xfId="17930"/>
    <cellStyle name="Normal 24 2 3 3 2 2 2" xfId="53146"/>
    <cellStyle name="Normal 24 2 3 3 2 3" xfId="40549"/>
    <cellStyle name="Normal 24 2 3 3 2 4" xfId="30535"/>
    <cellStyle name="Normal 24 2 3 3 3" xfId="6753"/>
    <cellStyle name="Normal 24 2 3 3 3 2" xfId="19384"/>
    <cellStyle name="Normal 24 2 3 3 3 2 2" xfId="54600"/>
    <cellStyle name="Normal 24 2 3 3 3 3" xfId="42003"/>
    <cellStyle name="Normal 24 2 3 3 3 4" xfId="31989"/>
    <cellStyle name="Normal 24 2 3 3 4" xfId="8212"/>
    <cellStyle name="Normal 24 2 3 3 4 2" xfId="20838"/>
    <cellStyle name="Normal 24 2 3 3 4 2 2" xfId="56054"/>
    <cellStyle name="Normal 24 2 3 3 4 3" xfId="43457"/>
    <cellStyle name="Normal 24 2 3 3 4 4" xfId="33443"/>
    <cellStyle name="Normal 24 2 3 3 5" xfId="9993"/>
    <cellStyle name="Normal 24 2 3 3 5 2" xfId="22614"/>
    <cellStyle name="Normal 24 2 3 3 5 2 2" xfId="57830"/>
    <cellStyle name="Normal 24 2 3 3 5 3" xfId="45233"/>
    <cellStyle name="Normal 24 2 3 3 5 4" xfId="35219"/>
    <cellStyle name="Normal 24 2 3 3 6" xfId="11787"/>
    <cellStyle name="Normal 24 2 3 3 6 2" xfId="24390"/>
    <cellStyle name="Normal 24 2 3 3 6 2 2" xfId="59606"/>
    <cellStyle name="Normal 24 2 3 3 6 3" xfId="47009"/>
    <cellStyle name="Normal 24 2 3 3 6 4" xfId="36995"/>
    <cellStyle name="Normal 24 2 3 3 7" xfId="16154"/>
    <cellStyle name="Normal 24 2 3 3 7 2" xfId="51370"/>
    <cellStyle name="Normal 24 2 3 3 7 3" xfId="28759"/>
    <cellStyle name="Normal 24 2 3 3 8" xfId="14376"/>
    <cellStyle name="Normal 24 2 3 3 8 2" xfId="49594"/>
    <cellStyle name="Normal 24 2 3 3 9" xfId="38773"/>
    <cellStyle name="Normal 24 2 3 4" xfId="2648"/>
    <cellStyle name="Normal 24 2 3 4 10" xfId="26174"/>
    <cellStyle name="Normal 24 2 3 4 11" xfId="60578"/>
    <cellStyle name="Normal 24 2 3 4 2" xfId="4474"/>
    <cellStyle name="Normal 24 2 3 4 2 2" xfId="17121"/>
    <cellStyle name="Normal 24 2 3 4 2 2 2" xfId="52337"/>
    <cellStyle name="Normal 24 2 3 4 2 3" xfId="39740"/>
    <cellStyle name="Normal 24 2 3 4 2 4" xfId="29726"/>
    <cellStyle name="Normal 24 2 3 4 3" xfId="5944"/>
    <cellStyle name="Normal 24 2 3 4 3 2" xfId="18575"/>
    <cellStyle name="Normal 24 2 3 4 3 2 2" xfId="53791"/>
    <cellStyle name="Normal 24 2 3 4 3 3" xfId="41194"/>
    <cellStyle name="Normal 24 2 3 4 3 4" xfId="31180"/>
    <cellStyle name="Normal 24 2 3 4 4" xfId="7403"/>
    <cellStyle name="Normal 24 2 3 4 4 2" xfId="20029"/>
    <cellStyle name="Normal 24 2 3 4 4 2 2" xfId="55245"/>
    <cellStyle name="Normal 24 2 3 4 4 3" xfId="42648"/>
    <cellStyle name="Normal 24 2 3 4 4 4" xfId="32634"/>
    <cellStyle name="Normal 24 2 3 4 5" xfId="9184"/>
    <cellStyle name="Normal 24 2 3 4 5 2" xfId="21805"/>
    <cellStyle name="Normal 24 2 3 4 5 2 2" xfId="57021"/>
    <cellStyle name="Normal 24 2 3 4 5 3" xfId="44424"/>
    <cellStyle name="Normal 24 2 3 4 5 4" xfId="34410"/>
    <cellStyle name="Normal 24 2 3 4 6" xfId="10978"/>
    <cellStyle name="Normal 24 2 3 4 6 2" xfId="23581"/>
    <cellStyle name="Normal 24 2 3 4 6 2 2" xfId="58797"/>
    <cellStyle name="Normal 24 2 3 4 6 3" xfId="46200"/>
    <cellStyle name="Normal 24 2 3 4 6 4" xfId="36186"/>
    <cellStyle name="Normal 24 2 3 4 7" xfId="15345"/>
    <cellStyle name="Normal 24 2 3 4 7 2" xfId="50561"/>
    <cellStyle name="Normal 24 2 3 4 7 3" xfId="27950"/>
    <cellStyle name="Normal 24 2 3 4 8" xfId="13567"/>
    <cellStyle name="Normal 24 2 3 4 8 2" xfId="48785"/>
    <cellStyle name="Normal 24 2 3 4 9" xfId="37964"/>
    <cellStyle name="Normal 24 2 3 5" xfId="3812"/>
    <cellStyle name="Normal 24 2 3 5 2" xfId="8535"/>
    <cellStyle name="Normal 24 2 3 5 2 2" xfId="21161"/>
    <cellStyle name="Normal 24 2 3 5 2 2 2" xfId="56377"/>
    <cellStyle name="Normal 24 2 3 5 2 3" xfId="43780"/>
    <cellStyle name="Normal 24 2 3 5 2 4" xfId="33766"/>
    <cellStyle name="Normal 24 2 3 5 3" xfId="10316"/>
    <cellStyle name="Normal 24 2 3 5 3 2" xfId="22937"/>
    <cellStyle name="Normal 24 2 3 5 3 2 2" xfId="58153"/>
    <cellStyle name="Normal 24 2 3 5 3 3" xfId="45556"/>
    <cellStyle name="Normal 24 2 3 5 3 4" xfId="35542"/>
    <cellStyle name="Normal 24 2 3 5 4" xfId="12112"/>
    <cellStyle name="Normal 24 2 3 5 4 2" xfId="24713"/>
    <cellStyle name="Normal 24 2 3 5 4 2 2" xfId="59929"/>
    <cellStyle name="Normal 24 2 3 5 4 3" xfId="47332"/>
    <cellStyle name="Normal 24 2 3 5 4 4" xfId="37318"/>
    <cellStyle name="Normal 24 2 3 5 5" xfId="16477"/>
    <cellStyle name="Normal 24 2 3 5 5 2" xfId="51693"/>
    <cellStyle name="Normal 24 2 3 5 5 3" xfId="29082"/>
    <cellStyle name="Normal 24 2 3 5 6" xfId="14699"/>
    <cellStyle name="Normal 24 2 3 5 6 2" xfId="49917"/>
    <cellStyle name="Normal 24 2 3 5 7" xfId="39096"/>
    <cellStyle name="Normal 24 2 3 5 8" xfId="27306"/>
    <cellStyle name="Normal 24 2 3 6" xfId="4152"/>
    <cellStyle name="Normal 24 2 3 6 2" xfId="16799"/>
    <cellStyle name="Normal 24 2 3 6 2 2" xfId="52015"/>
    <cellStyle name="Normal 24 2 3 6 2 3" xfId="29404"/>
    <cellStyle name="Normal 24 2 3 6 3" xfId="13245"/>
    <cellStyle name="Normal 24 2 3 6 3 2" xfId="48463"/>
    <cellStyle name="Normal 24 2 3 6 4" xfId="39418"/>
    <cellStyle name="Normal 24 2 3 6 5" xfId="25852"/>
    <cellStyle name="Normal 24 2 3 7" xfId="5622"/>
    <cellStyle name="Normal 24 2 3 7 2" xfId="18253"/>
    <cellStyle name="Normal 24 2 3 7 2 2" xfId="53469"/>
    <cellStyle name="Normal 24 2 3 7 3" xfId="40872"/>
    <cellStyle name="Normal 24 2 3 7 4" xfId="30858"/>
    <cellStyle name="Normal 24 2 3 8" xfId="7081"/>
    <cellStyle name="Normal 24 2 3 8 2" xfId="19707"/>
    <cellStyle name="Normal 24 2 3 8 2 2" xfId="54923"/>
    <cellStyle name="Normal 24 2 3 8 3" xfId="42326"/>
    <cellStyle name="Normal 24 2 3 8 4" xfId="32312"/>
    <cellStyle name="Normal 24 2 3 9" xfId="8862"/>
    <cellStyle name="Normal 24 2 3 9 2" xfId="21483"/>
    <cellStyle name="Normal 24 2 3 9 2 2" xfId="56699"/>
    <cellStyle name="Normal 24 2 3 9 3" xfId="44102"/>
    <cellStyle name="Normal 24 2 3 9 4" xfId="34088"/>
    <cellStyle name="Normal 24 2 4" xfId="2993"/>
    <cellStyle name="Normal 24 2 4 10" xfId="25368"/>
    <cellStyle name="Normal 24 2 4 11" xfId="60903"/>
    <cellStyle name="Normal 24 2 4 2" xfId="4799"/>
    <cellStyle name="Normal 24 2 4 2 2" xfId="17446"/>
    <cellStyle name="Normal 24 2 4 2 2 2" xfId="52662"/>
    <cellStyle name="Normal 24 2 4 2 2 3" xfId="30051"/>
    <cellStyle name="Normal 24 2 4 2 3" xfId="13892"/>
    <cellStyle name="Normal 24 2 4 2 3 2" xfId="49110"/>
    <cellStyle name="Normal 24 2 4 2 4" xfId="40065"/>
    <cellStyle name="Normal 24 2 4 2 5" xfId="26499"/>
    <cellStyle name="Normal 24 2 4 3" xfId="6269"/>
    <cellStyle name="Normal 24 2 4 3 2" xfId="18900"/>
    <cellStyle name="Normal 24 2 4 3 2 2" xfId="54116"/>
    <cellStyle name="Normal 24 2 4 3 3" xfId="41519"/>
    <cellStyle name="Normal 24 2 4 3 4" xfId="31505"/>
    <cellStyle name="Normal 24 2 4 4" xfId="7728"/>
    <cellStyle name="Normal 24 2 4 4 2" xfId="20354"/>
    <cellStyle name="Normal 24 2 4 4 2 2" xfId="55570"/>
    <cellStyle name="Normal 24 2 4 4 3" xfId="42973"/>
    <cellStyle name="Normal 24 2 4 4 4" xfId="32959"/>
    <cellStyle name="Normal 24 2 4 5" xfId="9509"/>
    <cellStyle name="Normal 24 2 4 5 2" xfId="22130"/>
    <cellStyle name="Normal 24 2 4 5 2 2" xfId="57346"/>
    <cellStyle name="Normal 24 2 4 5 3" xfId="44749"/>
    <cellStyle name="Normal 24 2 4 5 4" xfId="34735"/>
    <cellStyle name="Normal 24 2 4 6" xfId="11303"/>
    <cellStyle name="Normal 24 2 4 6 2" xfId="23906"/>
    <cellStyle name="Normal 24 2 4 6 2 2" xfId="59122"/>
    <cellStyle name="Normal 24 2 4 6 3" xfId="46525"/>
    <cellStyle name="Normal 24 2 4 6 4" xfId="36511"/>
    <cellStyle name="Normal 24 2 4 7" xfId="15670"/>
    <cellStyle name="Normal 24 2 4 7 2" xfId="50886"/>
    <cellStyle name="Normal 24 2 4 7 3" xfId="28275"/>
    <cellStyle name="Normal 24 2 4 8" xfId="12761"/>
    <cellStyle name="Normal 24 2 4 8 2" xfId="47979"/>
    <cellStyle name="Normal 24 2 4 9" xfId="38289"/>
    <cellStyle name="Normal 24 2 5" xfId="2825"/>
    <cellStyle name="Normal 24 2 5 10" xfId="25213"/>
    <cellStyle name="Normal 24 2 5 11" xfId="60748"/>
    <cellStyle name="Normal 24 2 5 2" xfId="4644"/>
    <cellStyle name="Normal 24 2 5 2 2" xfId="17291"/>
    <cellStyle name="Normal 24 2 5 2 2 2" xfId="52507"/>
    <cellStyle name="Normal 24 2 5 2 2 3" xfId="29896"/>
    <cellStyle name="Normal 24 2 5 2 3" xfId="13737"/>
    <cellStyle name="Normal 24 2 5 2 3 2" xfId="48955"/>
    <cellStyle name="Normal 24 2 5 2 4" xfId="39910"/>
    <cellStyle name="Normal 24 2 5 2 5" xfId="26344"/>
    <cellStyle name="Normal 24 2 5 3" xfId="6114"/>
    <cellStyle name="Normal 24 2 5 3 2" xfId="18745"/>
    <cellStyle name="Normal 24 2 5 3 2 2" xfId="53961"/>
    <cellStyle name="Normal 24 2 5 3 3" xfId="41364"/>
    <cellStyle name="Normal 24 2 5 3 4" xfId="31350"/>
    <cellStyle name="Normal 24 2 5 4" xfId="7573"/>
    <cellStyle name="Normal 24 2 5 4 2" xfId="20199"/>
    <cellStyle name="Normal 24 2 5 4 2 2" xfId="55415"/>
    <cellStyle name="Normal 24 2 5 4 3" xfId="42818"/>
    <cellStyle name="Normal 24 2 5 4 4" xfId="32804"/>
    <cellStyle name="Normal 24 2 5 5" xfId="9354"/>
    <cellStyle name="Normal 24 2 5 5 2" xfId="21975"/>
    <cellStyle name="Normal 24 2 5 5 2 2" xfId="57191"/>
    <cellStyle name="Normal 24 2 5 5 3" xfId="44594"/>
    <cellStyle name="Normal 24 2 5 5 4" xfId="34580"/>
    <cellStyle name="Normal 24 2 5 6" xfId="11148"/>
    <cellStyle name="Normal 24 2 5 6 2" xfId="23751"/>
    <cellStyle name="Normal 24 2 5 6 2 2" xfId="58967"/>
    <cellStyle name="Normal 24 2 5 6 3" xfId="46370"/>
    <cellStyle name="Normal 24 2 5 6 4" xfId="36356"/>
    <cellStyle name="Normal 24 2 5 7" xfId="15515"/>
    <cellStyle name="Normal 24 2 5 7 2" xfId="50731"/>
    <cellStyle name="Normal 24 2 5 7 3" xfId="28120"/>
    <cellStyle name="Normal 24 2 5 8" xfId="12606"/>
    <cellStyle name="Normal 24 2 5 8 2" xfId="47824"/>
    <cellStyle name="Normal 24 2 5 9" xfId="38134"/>
    <cellStyle name="Normal 24 2 6" xfId="3335"/>
    <cellStyle name="Normal 24 2 6 10" xfId="26831"/>
    <cellStyle name="Normal 24 2 6 11" xfId="61235"/>
    <cellStyle name="Normal 24 2 6 2" xfId="5131"/>
    <cellStyle name="Normal 24 2 6 2 2" xfId="17778"/>
    <cellStyle name="Normal 24 2 6 2 2 2" xfId="52994"/>
    <cellStyle name="Normal 24 2 6 2 3" xfId="40397"/>
    <cellStyle name="Normal 24 2 6 2 4" xfId="30383"/>
    <cellStyle name="Normal 24 2 6 3" xfId="6601"/>
    <cellStyle name="Normal 24 2 6 3 2" xfId="19232"/>
    <cellStyle name="Normal 24 2 6 3 2 2" xfId="54448"/>
    <cellStyle name="Normal 24 2 6 3 3" xfId="41851"/>
    <cellStyle name="Normal 24 2 6 3 4" xfId="31837"/>
    <cellStyle name="Normal 24 2 6 4" xfId="8060"/>
    <cellStyle name="Normal 24 2 6 4 2" xfId="20686"/>
    <cellStyle name="Normal 24 2 6 4 2 2" xfId="55902"/>
    <cellStyle name="Normal 24 2 6 4 3" xfId="43305"/>
    <cellStyle name="Normal 24 2 6 4 4" xfId="33291"/>
    <cellStyle name="Normal 24 2 6 5" xfId="9841"/>
    <cellStyle name="Normal 24 2 6 5 2" xfId="22462"/>
    <cellStyle name="Normal 24 2 6 5 2 2" xfId="57678"/>
    <cellStyle name="Normal 24 2 6 5 3" xfId="45081"/>
    <cellStyle name="Normal 24 2 6 5 4" xfId="35067"/>
    <cellStyle name="Normal 24 2 6 6" xfId="11635"/>
    <cellStyle name="Normal 24 2 6 6 2" xfId="24238"/>
    <cellStyle name="Normal 24 2 6 6 2 2" xfId="59454"/>
    <cellStyle name="Normal 24 2 6 6 3" xfId="46857"/>
    <cellStyle name="Normal 24 2 6 6 4" xfId="36843"/>
    <cellStyle name="Normal 24 2 6 7" xfId="16002"/>
    <cellStyle name="Normal 24 2 6 7 2" xfId="51218"/>
    <cellStyle name="Normal 24 2 6 7 3" xfId="28607"/>
    <cellStyle name="Normal 24 2 6 8" xfId="14224"/>
    <cellStyle name="Normal 24 2 6 8 2" xfId="49442"/>
    <cellStyle name="Normal 24 2 6 9" xfId="38621"/>
    <cellStyle name="Normal 24 2 7" xfId="2495"/>
    <cellStyle name="Normal 24 2 7 10" xfId="26022"/>
    <cellStyle name="Normal 24 2 7 11" xfId="60426"/>
    <cellStyle name="Normal 24 2 7 2" xfId="4322"/>
    <cellStyle name="Normal 24 2 7 2 2" xfId="16969"/>
    <cellStyle name="Normal 24 2 7 2 2 2" xfId="52185"/>
    <cellStyle name="Normal 24 2 7 2 3" xfId="39588"/>
    <cellStyle name="Normal 24 2 7 2 4" xfId="29574"/>
    <cellStyle name="Normal 24 2 7 3" xfId="5792"/>
    <cellStyle name="Normal 24 2 7 3 2" xfId="18423"/>
    <cellStyle name="Normal 24 2 7 3 2 2" xfId="53639"/>
    <cellStyle name="Normal 24 2 7 3 3" xfId="41042"/>
    <cellStyle name="Normal 24 2 7 3 4" xfId="31028"/>
    <cellStyle name="Normal 24 2 7 4" xfId="7251"/>
    <cellStyle name="Normal 24 2 7 4 2" xfId="19877"/>
    <cellStyle name="Normal 24 2 7 4 2 2" xfId="55093"/>
    <cellStyle name="Normal 24 2 7 4 3" xfId="42496"/>
    <cellStyle name="Normal 24 2 7 4 4" xfId="32482"/>
    <cellStyle name="Normal 24 2 7 5" xfId="9032"/>
    <cellStyle name="Normal 24 2 7 5 2" xfId="21653"/>
    <cellStyle name="Normal 24 2 7 5 2 2" xfId="56869"/>
    <cellStyle name="Normal 24 2 7 5 3" xfId="44272"/>
    <cellStyle name="Normal 24 2 7 5 4" xfId="34258"/>
    <cellStyle name="Normal 24 2 7 6" xfId="10826"/>
    <cellStyle name="Normal 24 2 7 6 2" xfId="23429"/>
    <cellStyle name="Normal 24 2 7 6 2 2" xfId="58645"/>
    <cellStyle name="Normal 24 2 7 6 3" xfId="46048"/>
    <cellStyle name="Normal 24 2 7 6 4" xfId="36034"/>
    <cellStyle name="Normal 24 2 7 7" xfId="15193"/>
    <cellStyle name="Normal 24 2 7 7 2" xfId="50409"/>
    <cellStyle name="Normal 24 2 7 7 3" xfId="27798"/>
    <cellStyle name="Normal 24 2 7 8" xfId="13415"/>
    <cellStyle name="Normal 24 2 7 8 2" xfId="48633"/>
    <cellStyle name="Normal 24 2 7 9" xfId="37812"/>
    <cellStyle name="Normal 24 2 8" xfId="3659"/>
    <cellStyle name="Normal 24 2 8 2" xfId="8383"/>
    <cellStyle name="Normal 24 2 8 2 2" xfId="21009"/>
    <cellStyle name="Normal 24 2 8 2 2 2" xfId="56225"/>
    <cellStyle name="Normal 24 2 8 2 3" xfId="43628"/>
    <cellStyle name="Normal 24 2 8 2 4" xfId="33614"/>
    <cellStyle name="Normal 24 2 8 3" xfId="10164"/>
    <cellStyle name="Normal 24 2 8 3 2" xfId="22785"/>
    <cellStyle name="Normal 24 2 8 3 2 2" xfId="58001"/>
    <cellStyle name="Normal 24 2 8 3 3" xfId="45404"/>
    <cellStyle name="Normal 24 2 8 3 4" xfId="35390"/>
    <cellStyle name="Normal 24 2 8 4" xfId="11960"/>
    <cellStyle name="Normal 24 2 8 4 2" xfId="24561"/>
    <cellStyle name="Normal 24 2 8 4 2 2" xfId="59777"/>
    <cellStyle name="Normal 24 2 8 4 3" xfId="47180"/>
    <cellStyle name="Normal 24 2 8 4 4" xfId="37166"/>
    <cellStyle name="Normal 24 2 8 5" xfId="16325"/>
    <cellStyle name="Normal 24 2 8 5 2" xfId="51541"/>
    <cellStyle name="Normal 24 2 8 5 3" xfId="28930"/>
    <cellStyle name="Normal 24 2 8 6" xfId="14547"/>
    <cellStyle name="Normal 24 2 8 6 2" xfId="49765"/>
    <cellStyle name="Normal 24 2 8 7" xfId="38944"/>
    <cellStyle name="Normal 24 2 8 8" xfId="27154"/>
    <cellStyle name="Normal 24 2 9" xfId="3991"/>
    <cellStyle name="Normal 24 2 9 2" xfId="16647"/>
    <cellStyle name="Normal 24 2 9 2 2" xfId="51863"/>
    <cellStyle name="Normal 24 2 9 2 3" xfId="29252"/>
    <cellStyle name="Normal 24 2 9 3" xfId="13093"/>
    <cellStyle name="Normal 24 2 9 3 2" xfId="48311"/>
    <cellStyle name="Normal 24 2 9 4" xfId="39266"/>
    <cellStyle name="Normal 24 2 9 5" xfId="25700"/>
    <cellStyle name="Normal 24 2_District Target Attainment" xfId="1146"/>
    <cellStyle name="Normal 24 3" xfId="1283"/>
    <cellStyle name="Normal 24 3 10" xfId="6962"/>
    <cellStyle name="Normal 24 3 10 2" xfId="19589"/>
    <cellStyle name="Normal 24 3 10 2 2" xfId="54805"/>
    <cellStyle name="Normal 24 3 10 3" xfId="42208"/>
    <cellStyle name="Normal 24 3 10 4" xfId="32194"/>
    <cellStyle name="Normal 24 3 11" xfId="8743"/>
    <cellStyle name="Normal 24 3 11 2" xfId="21365"/>
    <cellStyle name="Normal 24 3 11 2 2" xfId="56581"/>
    <cellStyle name="Normal 24 3 11 3" xfId="43984"/>
    <cellStyle name="Normal 24 3 11 4" xfId="33970"/>
    <cellStyle name="Normal 24 3 12" xfId="10610"/>
    <cellStyle name="Normal 24 3 12 2" xfId="23221"/>
    <cellStyle name="Normal 24 3 12 2 2" xfId="58437"/>
    <cellStyle name="Normal 24 3 12 3" xfId="45840"/>
    <cellStyle name="Normal 24 3 12 4" xfId="35826"/>
    <cellStyle name="Normal 24 3 13" xfId="14904"/>
    <cellStyle name="Normal 24 3 13 2" xfId="50121"/>
    <cellStyle name="Normal 24 3 13 3" xfId="27510"/>
    <cellStyle name="Normal 24 3 14" xfId="12318"/>
    <cellStyle name="Normal 24 3 14 2" xfId="47536"/>
    <cellStyle name="Normal 24 3 15" xfId="37523"/>
    <cellStyle name="Normal 24 3 16" xfId="24925"/>
    <cellStyle name="Normal 24 3 17" xfId="60138"/>
    <cellStyle name="Normal 24 3 2" xfId="2348"/>
    <cellStyle name="Normal 24 3 2 10" xfId="10611"/>
    <cellStyle name="Normal 24 3 2 10 2" xfId="23222"/>
    <cellStyle name="Normal 24 3 2 10 2 2" xfId="58438"/>
    <cellStyle name="Normal 24 3 2 10 3" xfId="45841"/>
    <cellStyle name="Normal 24 3 2 10 4" xfId="35827"/>
    <cellStyle name="Normal 24 3 2 11" xfId="15059"/>
    <cellStyle name="Normal 24 3 2 11 2" xfId="50275"/>
    <cellStyle name="Normal 24 3 2 11 3" xfId="27664"/>
    <cellStyle name="Normal 24 3 2 12" xfId="12472"/>
    <cellStyle name="Normal 24 3 2 12 2" xfId="47690"/>
    <cellStyle name="Normal 24 3 2 13" xfId="37678"/>
    <cellStyle name="Normal 24 3 2 14" xfId="25079"/>
    <cellStyle name="Normal 24 3 2 15" xfId="60292"/>
    <cellStyle name="Normal 24 3 2 2" xfId="3194"/>
    <cellStyle name="Normal 24 3 2 2 10" xfId="25563"/>
    <cellStyle name="Normal 24 3 2 2 11" xfId="61098"/>
    <cellStyle name="Normal 24 3 2 2 2" xfId="4994"/>
    <cellStyle name="Normal 24 3 2 2 2 2" xfId="17641"/>
    <cellStyle name="Normal 24 3 2 2 2 2 2" xfId="52857"/>
    <cellStyle name="Normal 24 3 2 2 2 2 3" xfId="30246"/>
    <cellStyle name="Normal 24 3 2 2 2 3" xfId="14087"/>
    <cellStyle name="Normal 24 3 2 2 2 3 2" xfId="49305"/>
    <cellStyle name="Normal 24 3 2 2 2 4" xfId="40260"/>
    <cellStyle name="Normal 24 3 2 2 2 5" xfId="26694"/>
    <cellStyle name="Normal 24 3 2 2 3" xfId="6464"/>
    <cellStyle name="Normal 24 3 2 2 3 2" xfId="19095"/>
    <cellStyle name="Normal 24 3 2 2 3 2 2" xfId="54311"/>
    <cellStyle name="Normal 24 3 2 2 3 3" xfId="41714"/>
    <cellStyle name="Normal 24 3 2 2 3 4" xfId="31700"/>
    <cellStyle name="Normal 24 3 2 2 4" xfId="7923"/>
    <cellStyle name="Normal 24 3 2 2 4 2" xfId="20549"/>
    <cellStyle name="Normal 24 3 2 2 4 2 2" xfId="55765"/>
    <cellStyle name="Normal 24 3 2 2 4 3" xfId="43168"/>
    <cellStyle name="Normal 24 3 2 2 4 4" xfId="33154"/>
    <cellStyle name="Normal 24 3 2 2 5" xfId="9704"/>
    <cellStyle name="Normal 24 3 2 2 5 2" xfId="22325"/>
    <cellStyle name="Normal 24 3 2 2 5 2 2" xfId="57541"/>
    <cellStyle name="Normal 24 3 2 2 5 3" xfId="44944"/>
    <cellStyle name="Normal 24 3 2 2 5 4" xfId="34930"/>
    <cellStyle name="Normal 24 3 2 2 6" xfId="11498"/>
    <cellStyle name="Normal 24 3 2 2 6 2" xfId="24101"/>
    <cellStyle name="Normal 24 3 2 2 6 2 2" xfId="59317"/>
    <cellStyle name="Normal 24 3 2 2 6 3" xfId="46720"/>
    <cellStyle name="Normal 24 3 2 2 6 4" xfId="36706"/>
    <cellStyle name="Normal 24 3 2 2 7" xfId="15865"/>
    <cellStyle name="Normal 24 3 2 2 7 2" xfId="51081"/>
    <cellStyle name="Normal 24 3 2 2 7 3" xfId="28470"/>
    <cellStyle name="Normal 24 3 2 2 8" xfId="12956"/>
    <cellStyle name="Normal 24 3 2 2 8 2" xfId="48174"/>
    <cellStyle name="Normal 24 3 2 2 9" xfId="38484"/>
    <cellStyle name="Normal 24 3 2 3" xfId="3523"/>
    <cellStyle name="Normal 24 3 2 3 10" xfId="27019"/>
    <cellStyle name="Normal 24 3 2 3 11" xfId="61423"/>
    <cellStyle name="Normal 24 3 2 3 2" xfId="5319"/>
    <cellStyle name="Normal 24 3 2 3 2 2" xfId="17966"/>
    <cellStyle name="Normal 24 3 2 3 2 2 2" xfId="53182"/>
    <cellStyle name="Normal 24 3 2 3 2 3" xfId="40585"/>
    <cellStyle name="Normal 24 3 2 3 2 4" xfId="30571"/>
    <cellStyle name="Normal 24 3 2 3 3" xfId="6789"/>
    <cellStyle name="Normal 24 3 2 3 3 2" xfId="19420"/>
    <cellStyle name="Normal 24 3 2 3 3 2 2" xfId="54636"/>
    <cellStyle name="Normal 24 3 2 3 3 3" xfId="42039"/>
    <cellStyle name="Normal 24 3 2 3 3 4" xfId="32025"/>
    <cellStyle name="Normal 24 3 2 3 4" xfId="8248"/>
    <cellStyle name="Normal 24 3 2 3 4 2" xfId="20874"/>
    <cellStyle name="Normal 24 3 2 3 4 2 2" xfId="56090"/>
    <cellStyle name="Normal 24 3 2 3 4 3" xfId="43493"/>
    <cellStyle name="Normal 24 3 2 3 4 4" xfId="33479"/>
    <cellStyle name="Normal 24 3 2 3 5" xfId="10029"/>
    <cellStyle name="Normal 24 3 2 3 5 2" xfId="22650"/>
    <cellStyle name="Normal 24 3 2 3 5 2 2" xfId="57866"/>
    <cellStyle name="Normal 24 3 2 3 5 3" xfId="45269"/>
    <cellStyle name="Normal 24 3 2 3 5 4" xfId="35255"/>
    <cellStyle name="Normal 24 3 2 3 6" xfId="11823"/>
    <cellStyle name="Normal 24 3 2 3 6 2" xfId="24426"/>
    <cellStyle name="Normal 24 3 2 3 6 2 2" xfId="59642"/>
    <cellStyle name="Normal 24 3 2 3 6 3" xfId="47045"/>
    <cellStyle name="Normal 24 3 2 3 6 4" xfId="37031"/>
    <cellStyle name="Normal 24 3 2 3 7" xfId="16190"/>
    <cellStyle name="Normal 24 3 2 3 7 2" xfId="51406"/>
    <cellStyle name="Normal 24 3 2 3 7 3" xfId="28795"/>
    <cellStyle name="Normal 24 3 2 3 8" xfId="14412"/>
    <cellStyle name="Normal 24 3 2 3 8 2" xfId="49630"/>
    <cellStyle name="Normal 24 3 2 3 9" xfId="38809"/>
    <cellStyle name="Normal 24 3 2 4" xfId="2684"/>
    <cellStyle name="Normal 24 3 2 4 10" xfId="26210"/>
    <cellStyle name="Normal 24 3 2 4 11" xfId="60614"/>
    <cellStyle name="Normal 24 3 2 4 2" xfId="4510"/>
    <cellStyle name="Normal 24 3 2 4 2 2" xfId="17157"/>
    <cellStyle name="Normal 24 3 2 4 2 2 2" xfId="52373"/>
    <cellStyle name="Normal 24 3 2 4 2 3" xfId="39776"/>
    <cellStyle name="Normal 24 3 2 4 2 4" xfId="29762"/>
    <cellStyle name="Normal 24 3 2 4 3" xfId="5980"/>
    <cellStyle name="Normal 24 3 2 4 3 2" xfId="18611"/>
    <cellStyle name="Normal 24 3 2 4 3 2 2" xfId="53827"/>
    <cellStyle name="Normal 24 3 2 4 3 3" xfId="41230"/>
    <cellStyle name="Normal 24 3 2 4 3 4" xfId="31216"/>
    <cellStyle name="Normal 24 3 2 4 4" xfId="7439"/>
    <cellStyle name="Normal 24 3 2 4 4 2" xfId="20065"/>
    <cellStyle name="Normal 24 3 2 4 4 2 2" xfId="55281"/>
    <cellStyle name="Normal 24 3 2 4 4 3" xfId="42684"/>
    <cellStyle name="Normal 24 3 2 4 4 4" xfId="32670"/>
    <cellStyle name="Normal 24 3 2 4 5" xfId="9220"/>
    <cellStyle name="Normal 24 3 2 4 5 2" xfId="21841"/>
    <cellStyle name="Normal 24 3 2 4 5 2 2" xfId="57057"/>
    <cellStyle name="Normal 24 3 2 4 5 3" xfId="44460"/>
    <cellStyle name="Normal 24 3 2 4 5 4" xfId="34446"/>
    <cellStyle name="Normal 24 3 2 4 6" xfId="11014"/>
    <cellStyle name="Normal 24 3 2 4 6 2" xfId="23617"/>
    <cellStyle name="Normal 24 3 2 4 6 2 2" xfId="58833"/>
    <cellStyle name="Normal 24 3 2 4 6 3" xfId="46236"/>
    <cellStyle name="Normal 24 3 2 4 6 4" xfId="36222"/>
    <cellStyle name="Normal 24 3 2 4 7" xfId="15381"/>
    <cellStyle name="Normal 24 3 2 4 7 2" xfId="50597"/>
    <cellStyle name="Normal 24 3 2 4 7 3" xfId="27986"/>
    <cellStyle name="Normal 24 3 2 4 8" xfId="13603"/>
    <cellStyle name="Normal 24 3 2 4 8 2" xfId="48821"/>
    <cellStyle name="Normal 24 3 2 4 9" xfId="38000"/>
    <cellStyle name="Normal 24 3 2 5" xfId="3848"/>
    <cellStyle name="Normal 24 3 2 5 2" xfId="8571"/>
    <cellStyle name="Normal 24 3 2 5 2 2" xfId="21197"/>
    <cellStyle name="Normal 24 3 2 5 2 2 2" xfId="56413"/>
    <cellStyle name="Normal 24 3 2 5 2 3" xfId="43816"/>
    <cellStyle name="Normal 24 3 2 5 2 4" xfId="33802"/>
    <cellStyle name="Normal 24 3 2 5 3" xfId="10352"/>
    <cellStyle name="Normal 24 3 2 5 3 2" xfId="22973"/>
    <cellStyle name="Normal 24 3 2 5 3 2 2" xfId="58189"/>
    <cellStyle name="Normal 24 3 2 5 3 3" xfId="45592"/>
    <cellStyle name="Normal 24 3 2 5 3 4" xfId="35578"/>
    <cellStyle name="Normal 24 3 2 5 4" xfId="12148"/>
    <cellStyle name="Normal 24 3 2 5 4 2" xfId="24749"/>
    <cellStyle name="Normal 24 3 2 5 4 2 2" xfId="59965"/>
    <cellStyle name="Normal 24 3 2 5 4 3" xfId="47368"/>
    <cellStyle name="Normal 24 3 2 5 4 4" xfId="37354"/>
    <cellStyle name="Normal 24 3 2 5 5" xfId="16513"/>
    <cellStyle name="Normal 24 3 2 5 5 2" xfId="51729"/>
    <cellStyle name="Normal 24 3 2 5 5 3" xfId="29118"/>
    <cellStyle name="Normal 24 3 2 5 6" xfId="14735"/>
    <cellStyle name="Normal 24 3 2 5 6 2" xfId="49953"/>
    <cellStyle name="Normal 24 3 2 5 7" xfId="39132"/>
    <cellStyle name="Normal 24 3 2 5 8" xfId="27342"/>
    <cellStyle name="Normal 24 3 2 6" xfId="4188"/>
    <cellStyle name="Normal 24 3 2 6 2" xfId="16835"/>
    <cellStyle name="Normal 24 3 2 6 2 2" xfId="52051"/>
    <cellStyle name="Normal 24 3 2 6 2 3" xfId="29440"/>
    <cellStyle name="Normal 24 3 2 6 3" xfId="13281"/>
    <cellStyle name="Normal 24 3 2 6 3 2" xfId="48499"/>
    <cellStyle name="Normal 24 3 2 6 4" xfId="39454"/>
    <cellStyle name="Normal 24 3 2 6 5" xfId="25888"/>
    <cellStyle name="Normal 24 3 2 7" xfId="5658"/>
    <cellStyle name="Normal 24 3 2 7 2" xfId="18289"/>
    <cellStyle name="Normal 24 3 2 7 2 2" xfId="53505"/>
    <cellStyle name="Normal 24 3 2 7 3" xfId="40908"/>
    <cellStyle name="Normal 24 3 2 7 4" xfId="30894"/>
    <cellStyle name="Normal 24 3 2 8" xfId="7117"/>
    <cellStyle name="Normal 24 3 2 8 2" xfId="19743"/>
    <cellStyle name="Normal 24 3 2 8 2 2" xfId="54959"/>
    <cellStyle name="Normal 24 3 2 8 3" xfId="42362"/>
    <cellStyle name="Normal 24 3 2 8 4" xfId="32348"/>
    <cellStyle name="Normal 24 3 2 9" xfId="8898"/>
    <cellStyle name="Normal 24 3 2 9 2" xfId="21519"/>
    <cellStyle name="Normal 24 3 2 9 2 2" xfId="56735"/>
    <cellStyle name="Normal 24 3 2 9 3" xfId="44138"/>
    <cellStyle name="Normal 24 3 2 9 4" xfId="34124"/>
    <cellStyle name="Normal 24 3 3" xfId="3033"/>
    <cellStyle name="Normal 24 3 3 10" xfId="25406"/>
    <cellStyle name="Normal 24 3 3 11" xfId="60941"/>
    <cellStyle name="Normal 24 3 3 2" xfId="4837"/>
    <cellStyle name="Normal 24 3 3 2 2" xfId="17484"/>
    <cellStyle name="Normal 24 3 3 2 2 2" xfId="52700"/>
    <cellStyle name="Normal 24 3 3 2 2 3" xfId="30089"/>
    <cellStyle name="Normal 24 3 3 2 3" xfId="13930"/>
    <cellStyle name="Normal 24 3 3 2 3 2" xfId="49148"/>
    <cellStyle name="Normal 24 3 3 2 4" xfId="40103"/>
    <cellStyle name="Normal 24 3 3 2 5" xfId="26537"/>
    <cellStyle name="Normal 24 3 3 3" xfId="6307"/>
    <cellStyle name="Normal 24 3 3 3 2" xfId="18938"/>
    <cellStyle name="Normal 24 3 3 3 2 2" xfId="54154"/>
    <cellStyle name="Normal 24 3 3 3 3" xfId="41557"/>
    <cellStyle name="Normal 24 3 3 3 4" xfId="31543"/>
    <cellStyle name="Normal 24 3 3 4" xfId="7766"/>
    <cellStyle name="Normal 24 3 3 4 2" xfId="20392"/>
    <cellStyle name="Normal 24 3 3 4 2 2" xfId="55608"/>
    <cellStyle name="Normal 24 3 3 4 3" xfId="43011"/>
    <cellStyle name="Normal 24 3 3 4 4" xfId="32997"/>
    <cellStyle name="Normal 24 3 3 5" xfId="9547"/>
    <cellStyle name="Normal 24 3 3 5 2" xfId="22168"/>
    <cellStyle name="Normal 24 3 3 5 2 2" xfId="57384"/>
    <cellStyle name="Normal 24 3 3 5 3" xfId="44787"/>
    <cellStyle name="Normal 24 3 3 5 4" xfId="34773"/>
    <cellStyle name="Normal 24 3 3 6" xfId="11341"/>
    <cellStyle name="Normal 24 3 3 6 2" xfId="23944"/>
    <cellStyle name="Normal 24 3 3 6 2 2" xfId="59160"/>
    <cellStyle name="Normal 24 3 3 6 3" xfId="46563"/>
    <cellStyle name="Normal 24 3 3 6 4" xfId="36549"/>
    <cellStyle name="Normal 24 3 3 7" xfId="15708"/>
    <cellStyle name="Normal 24 3 3 7 2" xfId="50924"/>
    <cellStyle name="Normal 24 3 3 7 3" xfId="28313"/>
    <cellStyle name="Normal 24 3 3 8" xfId="12799"/>
    <cellStyle name="Normal 24 3 3 8 2" xfId="48017"/>
    <cellStyle name="Normal 24 3 3 9" xfId="38327"/>
    <cellStyle name="Normal 24 3 4" xfId="2860"/>
    <cellStyle name="Normal 24 3 4 10" xfId="25247"/>
    <cellStyle name="Normal 24 3 4 11" xfId="60782"/>
    <cellStyle name="Normal 24 3 4 2" xfId="4678"/>
    <cellStyle name="Normal 24 3 4 2 2" xfId="17325"/>
    <cellStyle name="Normal 24 3 4 2 2 2" xfId="52541"/>
    <cellStyle name="Normal 24 3 4 2 2 3" xfId="29930"/>
    <cellStyle name="Normal 24 3 4 2 3" xfId="13771"/>
    <cellStyle name="Normal 24 3 4 2 3 2" xfId="48989"/>
    <cellStyle name="Normal 24 3 4 2 4" xfId="39944"/>
    <cellStyle name="Normal 24 3 4 2 5" xfId="26378"/>
    <cellStyle name="Normal 24 3 4 3" xfId="6148"/>
    <cellStyle name="Normal 24 3 4 3 2" xfId="18779"/>
    <cellStyle name="Normal 24 3 4 3 2 2" xfId="53995"/>
    <cellStyle name="Normal 24 3 4 3 3" xfId="41398"/>
    <cellStyle name="Normal 24 3 4 3 4" xfId="31384"/>
    <cellStyle name="Normal 24 3 4 4" xfId="7607"/>
    <cellStyle name="Normal 24 3 4 4 2" xfId="20233"/>
    <cellStyle name="Normal 24 3 4 4 2 2" xfId="55449"/>
    <cellStyle name="Normal 24 3 4 4 3" xfId="42852"/>
    <cellStyle name="Normal 24 3 4 4 4" xfId="32838"/>
    <cellStyle name="Normal 24 3 4 5" xfId="9388"/>
    <cellStyle name="Normal 24 3 4 5 2" xfId="22009"/>
    <cellStyle name="Normal 24 3 4 5 2 2" xfId="57225"/>
    <cellStyle name="Normal 24 3 4 5 3" xfId="44628"/>
    <cellStyle name="Normal 24 3 4 5 4" xfId="34614"/>
    <cellStyle name="Normal 24 3 4 6" xfId="11182"/>
    <cellStyle name="Normal 24 3 4 6 2" xfId="23785"/>
    <cellStyle name="Normal 24 3 4 6 2 2" xfId="59001"/>
    <cellStyle name="Normal 24 3 4 6 3" xfId="46404"/>
    <cellStyle name="Normal 24 3 4 6 4" xfId="36390"/>
    <cellStyle name="Normal 24 3 4 7" xfId="15549"/>
    <cellStyle name="Normal 24 3 4 7 2" xfId="50765"/>
    <cellStyle name="Normal 24 3 4 7 3" xfId="28154"/>
    <cellStyle name="Normal 24 3 4 8" xfId="12640"/>
    <cellStyle name="Normal 24 3 4 8 2" xfId="47858"/>
    <cellStyle name="Normal 24 3 4 9" xfId="38168"/>
    <cellStyle name="Normal 24 3 5" xfId="3369"/>
    <cellStyle name="Normal 24 3 5 10" xfId="26865"/>
    <cellStyle name="Normal 24 3 5 11" xfId="61269"/>
    <cellStyle name="Normal 24 3 5 2" xfId="5165"/>
    <cellStyle name="Normal 24 3 5 2 2" xfId="17812"/>
    <cellStyle name="Normal 24 3 5 2 2 2" xfId="53028"/>
    <cellStyle name="Normal 24 3 5 2 3" xfId="40431"/>
    <cellStyle name="Normal 24 3 5 2 4" xfId="30417"/>
    <cellStyle name="Normal 24 3 5 3" xfId="6635"/>
    <cellStyle name="Normal 24 3 5 3 2" xfId="19266"/>
    <cellStyle name="Normal 24 3 5 3 2 2" xfId="54482"/>
    <cellStyle name="Normal 24 3 5 3 3" xfId="41885"/>
    <cellStyle name="Normal 24 3 5 3 4" xfId="31871"/>
    <cellStyle name="Normal 24 3 5 4" xfId="8094"/>
    <cellStyle name="Normal 24 3 5 4 2" xfId="20720"/>
    <cellStyle name="Normal 24 3 5 4 2 2" xfId="55936"/>
    <cellStyle name="Normal 24 3 5 4 3" xfId="43339"/>
    <cellStyle name="Normal 24 3 5 4 4" xfId="33325"/>
    <cellStyle name="Normal 24 3 5 5" xfId="9875"/>
    <cellStyle name="Normal 24 3 5 5 2" xfId="22496"/>
    <cellStyle name="Normal 24 3 5 5 2 2" xfId="57712"/>
    <cellStyle name="Normal 24 3 5 5 3" xfId="45115"/>
    <cellStyle name="Normal 24 3 5 5 4" xfId="35101"/>
    <cellStyle name="Normal 24 3 5 6" xfId="11669"/>
    <cellStyle name="Normal 24 3 5 6 2" xfId="24272"/>
    <cellStyle name="Normal 24 3 5 6 2 2" xfId="59488"/>
    <cellStyle name="Normal 24 3 5 6 3" xfId="46891"/>
    <cellStyle name="Normal 24 3 5 6 4" xfId="36877"/>
    <cellStyle name="Normal 24 3 5 7" xfId="16036"/>
    <cellStyle name="Normal 24 3 5 7 2" xfId="51252"/>
    <cellStyle name="Normal 24 3 5 7 3" xfId="28641"/>
    <cellStyle name="Normal 24 3 5 8" xfId="14258"/>
    <cellStyle name="Normal 24 3 5 8 2" xfId="49476"/>
    <cellStyle name="Normal 24 3 5 9" xfId="38655"/>
    <cellStyle name="Normal 24 3 6" xfId="2529"/>
    <cellStyle name="Normal 24 3 6 10" xfId="26056"/>
    <cellStyle name="Normal 24 3 6 11" xfId="60460"/>
    <cellStyle name="Normal 24 3 6 2" xfId="4356"/>
    <cellStyle name="Normal 24 3 6 2 2" xfId="17003"/>
    <cellStyle name="Normal 24 3 6 2 2 2" xfId="52219"/>
    <cellStyle name="Normal 24 3 6 2 3" xfId="39622"/>
    <cellStyle name="Normal 24 3 6 2 4" xfId="29608"/>
    <cellStyle name="Normal 24 3 6 3" xfId="5826"/>
    <cellStyle name="Normal 24 3 6 3 2" xfId="18457"/>
    <cellStyle name="Normal 24 3 6 3 2 2" xfId="53673"/>
    <cellStyle name="Normal 24 3 6 3 3" xfId="41076"/>
    <cellStyle name="Normal 24 3 6 3 4" xfId="31062"/>
    <cellStyle name="Normal 24 3 6 4" xfId="7285"/>
    <cellStyle name="Normal 24 3 6 4 2" xfId="19911"/>
    <cellStyle name="Normal 24 3 6 4 2 2" xfId="55127"/>
    <cellStyle name="Normal 24 3 6 4 3" xfId="42530"/>
    <cellStyle name="Normal 24 3 6 4 4" xfId="32516"/>
    <cellStyle name="Normal 24 3 6 5" xfId="9066"/>
    <cellStyle name="Normal 24 3 6 5 2" xfId="21687"/>
    <cellStyle name="Normal 24 3 6 5 2 2" xfId="56903"/>
    <cellStyle name="Normal 24 3 6 5 3" xfId="44306"/>
    <cellStyle name="Normal 24 3 6 5 4" xfId="34292"/>
    <cellStyle name="Normal 24 3 6 6" xfId="10860"/>
    <cellStyle name="Normal 24 3 6 6 2" xfId="23463"/>
    <cellStyle name="Normal 24 3 6 6 2 2" xfId="58679"/>
    <cellStyle name="Normal 24 3 6 6 3" xfId="46082"/>
    <cellStyle name="Normal 24 3 6 6 4" xfId="36068"/>
    <cellStyle name="Normal 24 3 6 7" xfId="15227"/>
    <cellStyle name="Normal 24 3 6 7 2" xfId="50443"/>
    <cellStyle name="Normal 24 3 6 7 3" xfId="27832"/>
    <cellStyle name="Normal 24 3 6 8" xfId="13449"/>
    <cellStyle name="Normal 24 3 6 8 2" xfId="48667"/>
    <cellStyle name="Normal 24 3 6 9" xfId="37846"/>
    <cellStyle name="Normal 24 3 7" xfId="3693"/>
    <cellStyle name="Normal 24 3 7 2" xfId="8417"/>
    <cellStyle name="Normal 24 3 7 2 2" xfId="21043"/>
    <cellStyle name="Normal 24 3 7 2 2 2" xfId="56259"/>
    <cellStyle name="Normal 24 3 7 2 3" xfId="43662"/>
    <cellStyle name="Normal 24 3 7 2 4" xfId="33648"/>
    <cellStyle name="Normal 24 3 7 3" xfId="10198"/>
    <cellStyle name="Normal 24 3 7 3 2" xfId="22819"/>
    <cellStyle name="Normal 24 3 7 3 2 2" xfId="58035"/>
    <cellStyle name="Normal 24 3 7 3 3" xfId="45438"/>
    <cellStyle name="Normal 24 3 7 3 4" xfId="35424"/>
    <cellStyle name="Normal 24 3 7 4" xfId="11994"/>
    <cellStyle name="Normal 24 3 7 4 2" xfId="24595"/>
    <cellStyle name="Normal 24 3 7 4 2 2" xfId="59811"/>
    <cellStyle name="Normal 24 3 7 4 3" xfId="47214"/>
    <cellStyle name="Normal 24 3 7 4 4" xfId="37200"/>
    <cellStyle name="Normal 24 3 7 5" xfId="16359"/>
    <cellStyle name="Normal 24 3 7 5 2" xfId="51575"/>
    <cellStyle name="Normal 24 3 7 5 3" xfId="28964"/>
    <cellStyle name="Normal 24 3 7 6" xfId="14581"/>
    <cellStyle name="Normal 24 3 7 6 2" xfId="49799"/>
    <cellStyle name="Normal 24 3 7 7" xfId="38978"/>
    <cellStyle name="Normal 24 3 7 8" xfId="27188"/>
    <cellStyle name="Normal 24 3 8" xfId="4029"/>
    <cellStyle name="Normal 24 3 8 2" xfId="16681"/>
    <cellStyle name="Normal 24 3 8 2 2" xfId="51897"/>
    <cellStyle name="Normal 24 3 8 2 3" xfId="29286"/>
    <cellStyle name="Normal 24 3 8 3" xfId="13127"/>
    <cellStyle name="Normal 24 3 8 3 2" xfId="48345"/>
    <cellStyle name="Normal 24 3 8 4" xfId="39300"/>
    <cellStyle name="Normal 24 3 8 5" xfId="25734"/>
    <cellStyle name="Normal 24 3 9" xfId="5504"/>
    <cellStyle name="Normal 24 3 9 2" xfId="18135"/>
    <cellStyle name="Normal 24 3 9 2 2" xfId="53351"/>
    <cellStyle name="Normal 24 3 9 3" xfId="40754"/>
    <cellStyle name="Normal 24 3 9 4" xfId="30740"/>
    <cellStyle name="Normal 24 4" xfId="2268"/>
    <cellStyle name="Normal 24 4 10" xfId="10612"/>
    <cellStyle name="Normal 24 4 10 2" xfId="23223"/>
    <cellStyle name="Normal 24 4 10 2 2" xfId="58439"/>
    <cellStyle name="Normal 24 4 10 3" xfId="45842"/>
    <cellStyle name="Normal 24 4 10 4" xfId="35828"/>
    <cellStyle name="Normal 24 4 11" xfId="14985"/>
    <cellStyle name="Normal 24 4 11 2" xfId="50201"/>
    <cellStyle name="Normal 24 4 11 3" xfId="27590"/>
    <cellStyle name="Normal 24 4 12" xfId="12398"/>
    <cellStyle name="Normal 24 4 12 2" xfId="47616"/>
    <cellStyle name="Normal 24 4 13" xfId="37604"/>
    <cellStyle name="Normal 24 4 14" xfId="25005"/>
    <cellStyle name="Normal 24 4 15" xfId="60218"/>
    <cellStyle name="Normal 24 4 2" xfId="3120"/>
    <cellStyle name="Normal 24 4 2 10" xfId="25489"/>
    <cellStyle name="Normal 24 4 2 11" xfId="61024"/>
    <cellStyle name="Normal 24 4 2 2" xfId="4920"/>
    <cellStyle name="Normal 24 4 2 2 2" xfId="17567"/>
    <cellStyle name="Normal 24 4 2 2 2 2" xfId="52783"/>
    <cellStyle name="Normal 24 4 2 2 2 3" xfId="30172"/>
    <cellStyle name="Normal 24 4 2 2 3" xfId="14013"/>
    <cellStyle name="Normal 24 4 2 2 3 2" xfId="49231"/>
    <cellStyle name="Normal 24 4 2 2 4" xfId="40186"/>
    <cellStyle name="Normal 24 4 2 2 5" xfId="26620"/>
    <cellStyle name="Normal 24 4 2 3" xfId="6390"/>
    <cellStyle name="Normal 24 4 2 3 2" xfId="19021"/>
    <cellStyle name="Normal 24 4 2 3 2 2" xfId="54237"/>
    <cellStyle name="Normal 24 4 2 3 3" xfId="41640"/>
    <cellStyle name="Normal 24 4 2 3 4" xfId="31626"/>
    <cellStyle name="Normal 24 4 2 4" xfId="7849"/>
    <cellStyle name="Normal 24 4 2 4 2" xfId="20475"/>
    <cellStyle name="Normal 24 4 2 4 2 2" xfId="55691"/>
    <cellStyle name="Normal 24 4 2 4 3" xfId="43094"/>
    <cellStyle name="Normal 24 4 2 4 4" xfId="33080"/>
    <cellStyle name="Normal 24 4 2 5" xfId="9630"/>
    <cellStyle name="Normal 24 4 2 5 2" xfId="22251"/>
    <cellStyle name="Normal 24 4 2 5 2 2" xfId="57467"/>
    <cellStyle name="Normal 24 4 2 5 3" xfId="44870"/>
    <cellStyle name="Normal 24 4 2 5 4" xfId="34856"/>
    <cellStyle name="Normal 24 4 2 6" xfId="11424"/>
    <cellStyle name="Normal 24 4 2 6 2" xfId="24027"/>
    <cellStyle name="Normal 24 4 2 6 2 2" xfId="59243"/>
    <cellStyle name="Normal 24 4 2 6 3" xfId="46646"/>
    <cellStyle name="Normal 24 4 2 6 4" xfId="36632"/>
    <cellStyle name="Normal 24 4 2 7" xfId="15791"/>
    <cellStyle name="Normal 24 4 2 7 2" xfId="51007"/>
    <cellStyle name="Normal 24 4 2 7 3" xfId="28396"/>
    <cellStyle name="Normal 24 4 2 8" xfId="12882"/>
    <cellStyle name="Normal 24 4 2 8 2" xfId="48100"/>
    <cellStyle name="Normal 24 4 2 9" xfId="38410"/>
    <cellStyle name="Normal 24 4 3" xfId="3449"/>
    <cellStyle name="Normal 24 4 3 10" xfId="26945"/>
    <cellStyle name="Normal 24 4 3 11" xfId="61349"/>
    <cellStyle name="Normal 24 4 3 2" xfId="5245"/>
    <cellStyle name="Normal 24 4 3 2 2" xfId="17892"/>
    <cellStyle name="Normal 24 4 3 2 2 2" xfId="53108"/>
    <cellStyle name="Normal 24 4 3 2 3" xfId="40511"/>
    <cellStyle name="Normal 24 4 3 2 4" xfId="30497"/>
    <cellStyle name="Normal 24 4 3 3" xfId="6715"/>
    <cellStyle name="Normal 24 4 3 3 2" xfId="19346"/>
    <cellStyle name="Normal 24 4 3 3 2 2" xfId="54562"/>
    <cellStyle name="Normal 24 4 3 3 3" xfId="41965"/>
    <cellStyle name="Normal 24 4 3 3 4" xfId="31951"/>
    <cellStyle name="Normal 24 4 3 4" xfId="8174"/>
    <cellStyle name="Normal 24 4 3 4 2" xfId="20800"/>
    <cellStyle name="Normal 24 4 3 4 2 2" xfId="56016"/>
    <cellStyle name="Normal 24 4 3 4 3" xfId="43419"/>
    <cellStyle name="Normal 24 4 3 4 4" xfId="33405"/>
    <cellStyle name="Normal 24 4 3 5" xfId="9955"/>
    <cellStyle name="Normal 24 4 3 5 2" xfId="22576"/>
    <cellStyle name="Normal 24 4 3 5 2 2" xfId="57792"/>
    <cellStyle name="Normal 24 4 3 5 3" xfId="45195"/>
    <cellStyle name="Normal 24 4 3 5 4" xfId="35181"/>
    <cellStyle name="Normal 24 4 3 6" xfId="11749"/>
    <cellStyle name="Normal 24 4 3 6 2" xfId="24352"/>
    <cellStyle name="Normal 24 4 3 6 2 2" xfId="59568"/>
    <cellStyle name="Normal 24 4 3 6 3" xfId="46971"/>
    <cellStyle name="Normal 24 4 3 6 4" xfId="36957"/>
    <cellStyle name="Normal 24 4 3 7" xfId="16116"/>
    <cellStyle name="Normal 24 4 3 7 2" xfId="51332"/>
    <cellStyle name="Normal 24 4 3 7 3" xfId="28721"/>
    <cellStyle name="Normal 24 4 3 8" xfId="14338"/>
    <cellStyle name="Normal 24 4 3 8 2" xfId="49556"/>
    <cellStyle name="Normal 24 4 3 9" xfId="38735"/>
    <cellStyle name="Normal 24 4 4" xfId="2610"/>
    <cellStyle name="Normal 24 4 4 10" xfId="26136"/>
    <cellStyle name="Normal 24 4 4 11" xfId="60540"/>
    <cellStyle name="Normal 24 4 4 2" xfId="4436"/>
    <cellStyle name="Normal 24 4 4 2 2" xfId="17083"/>
    <cellStyle name="Normal 24 4 4 2 2 2" xfId="52299"/>
    <cellStyle name="Normal 24 4 4 2 3" xfId="39702"/>
    <cellStyle name="Normal 24 4 4 2 4" xfId="29688"/>
    <cellStyle name="Normal 24 4 4 3" xfId="5906"/>
    <cellStyle name="Normal 24 4 4 3 2" xfId="18537"/>
    <cellStyle name="Normal 24 4 4 3 2 2" xfId="53753"/>
    <cellStyle name="Normal 24 4 4 3 3" xfId="41156"/>
    <cellStyle name="Normal 24 4 4 3 4" xfId="31142"/>
    <cellStyle name="Normal 24 4 4 4" xfId="7365"/>
    <cellStyle name="Normal 24 4 4 4 2" xfId="19991"/>
    <cellStyle name="Normal 24 4 4 4 2 2" xfId="55207"/>
    <cellStyle name="Normal 24 4 4 4 3" xfId="42610"/>
    <cellStyle name="Normal 24 4 4 4 4" xfId="32596"/>
    <cellStyle name="Normal 24 4 4 5" xfId="9146"/>
    <cellStyle name="Normal 24 4 4 5 2" xfId="21767"/>
    <cellStyle name="Normal 24 4 4 5 2 2" xfId="56983"/>
    <cellStyle name="Normal 24 4 4 5 3" xfId="44386"/>
    <cellStyle name="Normal 24 4 4 5 4" xfId="34372"/>
    <cellStyle name="Normal 24 4 4 6" xfId="10940"/>
    <cellStyle name="Normal 24 4 4 6 2" xfId="23543"/>
    <cellStyle name="Normal 24 4 4 6 2 2" xfId="58759"/>
    <cellStyle name="Normal 24 4 4 6 3" xfId="46162"/>
    <cellStyle name="Normal 24 4 4 6 4" xfId="36148"/>
    <cellStyle name="Normal 24 4 4 7" xfId="15307"/>
    <cellStyle name="Normal 24 4 4 7 2" xfId="50523"/>
    <cellStyle name="Normal 24 4 4 7 3" xfId="27912"/>
    <cellStyle name="Normal 24 4 4 8" xfId="13529"/>
    <cellStyle name="Normal 24 4 4 8 2" xfId="48747"/>
    <cellStyle name="Normal 24 4 4 9" xfId="37926"/>
    <cellStyle name="Normal 24 4 5" xfId="3774"/>
    <cellStyle name="Normal 24 4 5 2" xfId="8497"/>
    <cellStyle name="Normal 24 4 5 2 2" xfId="21123"/>
    <cellStyle name="Normal 24 4 5 2 2 2" xfId="56339"/>
    <cellStyle name="Normal 24 4 5 2 3" xfId="43742"/>
    <cellStyle name="Normal 24 4 5 2 4" xfId="33728"/>
    <cellStyle name="Normal 24 4 5 3" xfId="10278"/>
    <cellStyle name="Normal 24 4 5 3 2" xfId="22899"/>
    <cellStyle name="Normal 24 4 5 3 2 2" xfId="58115"/>
    <cellStyle name="Normal 24 4 5 3 3" xfId="45518"/>
    <cellStyle name="Normal 24 4 5 3 4" xfId="35504"/>
    <cellStyle name="Normal 24 4 5 4" xfId="12074"/>
    <cellStyle name="Normal 24 4 5 4 2" xfId="24675"/>
    <cellStyle name="Normal 24 4 5 4 2 2" xfId="59891"/>
    <cellStyle name="Normal 24 4 5 4 3" xfId="47294"/>
    <cellStyle name="Normal 24 4 5 4 4" xfId="37280"/>
    <cellStyle name="Normal 24 4 5 5" xfId="16439"/>
    <cellStyle name="Normal 24 4 5 5 2" xfId="51655"/>
    <cellStyle name="Normal 24 4 5 5 3" xfId="29044"/>
    <cellStyle name="Normal 24 4 5 6" xfId="14661"/>
    <cellStyle name="Normal 24 4 5 6 2" xfId="49879"/>
    <cellStyle name="Normal 24 4 5 7" xfId="39058"/>
    <cellStyle name="Normal 24 4 5 8" xfId="27268"/>
    <cellStyle name="Normal 24 4 6" xfId="4114"/>
    <cellStyle name="Normal 24 4 6 2" xfId="16761"/>
    <cellStyle name="Normal 24 4 6 2 2" xfId="51977"/>
    <cellStyle name="Normal 24 4 6 2 3" xfId="29366"/>
    <cellStyle name="Normal 24 4 6 3" xfId="13207"/>
    <cellStyle name="Normal 24 4 6 3 2" xfId="48425"/>
    <cellStyle name="Normal 24 4 6 4" xfId="39380"/>
    <cellStyle name="Normal 24 4 6 5" xfId="25814"/>
    <cellStyle name="Normal 24 4 7" xfId="5584"/>
    <cellStyle name="Normal 24 4 7 2" xfId="18215"/>
    <cellStyle name="Normal 24 4 7 2 2" xfId="53431"/>
    <cellStyle name="Normal 24 4 7 3" xfId="40834"/>
    <cellStyle name="Normal 24 4 7 4" xfId="30820"/>
    <cellStyle name="Normal 24 4 8" xfId="7043"/>
    <cellStyle name="Normal 24 4 8 2" xfId="19669"/>
    <cellStyle name="Normal 24 4 8 2 2" xfId="54885"/>
    <cellStyle name="Normal 24 4 8 3" xfId="42288"/>
    <cellStyle name="Normal 24 4 8 4" xfId="32274"/>
    <cellStyle name="Normal 24 4 9" xfId="8824"/>
    <cellStyle name="Normal 24 4 9 2" xfId="21445"/>
    <cellStyle name="Normal 24 4 9 2 2" xfId="56661"/>
    <cellStyle name="Normal 24 4 9 3" xfId="44064"/>
    <cellStyle name="Normal 24 4 9 4" xfId="34050"/>
    <cellStyle name="Normal 24 5" xfId="2945"/>
    <cellStyle name="Normal 24 5 10" xfId="25327"/>
    <cellStyle name="Normal 24 5 11" xfId="60862"/>
    <cellStyle name="Normal 24 5 2" xfId="4758"/>
    <cellStyle name="Normal 24 5 2 2" xfId="17405"/>
    <cellStyle name="Normal 24 5 2 2 2" xfId="52621"/>
    <cellStyle name="Normal 24 5 2 2 3" xfId="30010"/>
    <cellStyle name="Normal 24 5 2 3" xfId="13851"/>
    <cellStyle name="Normal 24 5 2 3 2" xfId="49069"/>
    <cellStyle name="Normal 24 5 2 4" xfId="40024"/>
    <cellStyle name="Normal 24 5 2 5" xfId="26458"/>
    <cellStyle name="Normal 24 5 3" xfId="6228"/>
    <cellStyle name="Normal 24 5 3 2" xfId="18859"/>
    <cellStyle name="Normal 24 5 3 2 2" xfId="54075"/>
    <cellStyle name="Normal 24 5 3 3" xfId="41478"/>
    <cellStyle name="Normal 24 5 3 4" xfId="31464"/>
    <cellStyle name="Normal 24 5 4" xfId="7687"/>
    <cellStyle name="Normal 24 5 4 2" xfId="20313"/>
    <cellStyle name="Normal 24 5 4 2 2" xfId="55529"/>
    <cellStyle name="Normal 24 5 4 3" xfId="42932"/>
    <cellStyle name="Normal 24 5 4 4" xfId="32918"/>
    <cellStyle name="Normal 24 5 5" xfId="9468"/>
    <cellStyle name="Normal 24 5 5 2" xfId="22089"/>
    <cellStyle name="Normal 24 5 5 2 2" xfId="57305"/>
    <cellStyle name="Normal 24 5 5 3" xfId="44708"/>
    <cellStyle name="Normal 24 5 5 4" xfId="34694"/>
    <cellStyle name="Normal 24 5 6" xfId="11262"/>
    <cellStyle name="Normal 24 5 6 2" xfId="23865"/>
    <cellStyle name="Normal 24 5 6 2 2" xfId="59081"/>
    <cellStyle name="Normal 24 5 6 3" xfId="46484"/>
    <cellStyle name="Normal 24 5 6 4" xfId="36470"/>
    <cellStyle name="Normal 24 5 7" xfId="15629"/>
    <cellStyle name="Normal 24 5 7 2" xfId="50845"/>
    <cellStyle name="Normal 24 5 7 3" xfId="28234"/>
    <cellStyle name="Normal 24 5 8" xfId="12720"/>
    <cellStyle name="Normal 24 5 8 2" xfId="47938"/>
    <cellStyle name="Normal 24 5 9" xfId="38248"/>
    <cellStyle name="Normal 24 6" xfId="2782"/>
    <cellStyle name="Normal 24 6 10" xfId="25175"/>
    <cellStyle name="Normal 24 6 11" xfId="60710"/>
    <cellStyle name="Normal 24 6 2" xfId="4606"/>
    <cellStyle name="Normal 24 6 2 2" xfId="17253"/>
    <cellStyle name="Normal 24 6 2 2 2" xfId="52469"/>
    <cellStyle name="Normal 24 6 2 2 3" xfId="29858"/>
    <cellStyle name="Normal 24 6 2 3" xfId="13699"/>
    <cellStyle name="Normal 24 6 2 3 2" xfId="48917"/>
    <cellStyle name="Normal 24 6 2 4" xfId="39872"/>
    <cellStyle name="Normal 24 6 2 5" xfId="26306"/>
    <cellStyle name="Normal 24 6 3" xfId="6076"/>
    <cellStyle name="Normal 24 6 3 2" xfId="18707"/>
    <cellStyle name="Normal 24 6 3 2 2" xfId="53923"/>
    <cellStyle name="Normal 24 6 3 3" xfId="41326"/>
    <cellStyle name="Normal 24 6 3 4" xfId="31312"/>
    <cellStyle name="Normal 24 6 4" xfId="7535"/>
    <cellStyle name="Normal 24 6 4 2" xfId="20161"/>
    <cellStyle name="Normal 24 6 4 2 2" xfId="55377"/>
    <cellStyle name="Normal 24 6 4 3" xfId="42780"/>
    <cellStyle name="Normal 24 6 4 4" xfId="32766"/>
    <cellStyle name="Normal 24 6 5" xfId="9316"/>
    <cellStyle name="Normal 24 6 5 2" xfId="21937"/>
    <cellStyle name="Normal 24 6 5 2 2" xfId="57153"/>
    <cellStyle name="Normal 24 6 5 3" xfId="44556"/>
    <cellStyle name="Normal 24 6 5 4" xfId="34542"/>
    <cellStyle name="Normal 24 6 6" xfId="11110"/>
    <cellStyle name="Normal 24 6 6 2" xfId="23713"/>
    <cellStyle name="Normal 24 6 6 2 2" xfId="58929"/>
    <cellStyle name="Normal 24 6 6 3" xfId="46332"/>
    <cellStyle name="Normal 24 6 6 4" xfId="36318"/>
    <cellStyle name="Normal 24 6 7" xfId="15477"/>
    <cellStyle name="Normal 24 6 7 2" xfId="50693"/>
    <cellStyle name="Normal 24 6 7 3" xfId="28082"/>
    <cellStyle name="Normal 24 6 8" xfId="12568"/>
    <cellStyle name="Normal 24 6 8 2" xfId="47786"/>
    <cellStyle name="Normal 24 6 9" xfId="38096"/>
    <cellStyle name="Normal 24 7" xfId="3297"/>
    <cellStyle name="Normal 24 7 10" xfId="26793"/>
    <cellStyle name="Normal 24 7 11" xfId="61197"/>
    <cellStyle name="Normal 24 7 2" xfId="5093"/>
    <cellStyle name="Normal 24 7 2 2" xfId="17740"/>
    <cellStyle name="Normal 24 7 2 2 2" xfId="52956"/>
    <cellStyle name="Normal 24 7 2 3" xfId="40359"/>
    <cellStyle name="Normal 24 7 2 4" xfId="30345"/>
    <cellStyle name="Normal 24 7 3" xfId="6563"/>
    <cellStyle name="Normal 24 7 3 2" xfId="19194"/>
    <cellStyle name="Normal 24 7 3 2 2" xfId="54410"/>
    <cellStyle name="Normal 24 7 3 3" xfId="41813"/>
    <cellStyle name="Normal 24 7 3 4" xfId="31799"/>
    <cellStyle name="Normal 24 7 4" xfId="8022"/>
    <cellStyle name="Normal 24 7 4 2" xfId="20648"/>
    <cellStyle name="Normal 24 7 4 2 2" xfId="55864"/>
    <cellStyle name="Normal 24 7 4 3" xfId="43267"/>
    <cellStyle name="Normal 24 7 4 4" xfId="33253"/>
    <cellStyle name="Normal 24 7 5" xfId="9803"/>
    <cellStyle name="Normal 24 7 5 2" xfId="22424"/>
    <cellStyle name="Normal 24 7 5 2 2" xfId="57640"/>
    <cellStyle name="Normal 24 7 5 3" xfId="45043"/>
    <cellStyle name="Normal 24 7 5 4" xfId="35029"/>
    <cellStyle name="Normal 24 7 6" xfId="11597"/>
    <cellStyle name="Normal 24 7 6 2" xfId="24200"/>
    <cellStyle name="Normal 24 7 6 2 2" xfId="59416"/>
    <cellStyle name="Normal 24 7 6 3" xfId="46819"/>
    <cellStyle name="Normal 24 7 6 4" xfId="36805"/>
    <cellStyle name="Normal 24 7 7" xfId="15964"/>
    <cellStyle name="Normal 24 7 7 2" xfId="51180"/>
    <cellStyle name="Normal 24 7 7 3" xfId="28569"/>
    <cellStyle name="Normal 24 7 8" xfId="14186"/>
    <cellStyle name="Normal 24 7 8 2" xfId="49404"/>
    <cellStyle name="Normal 24 7 9" xfId="38583"/>
    <cellStyle name="Normal 24 8" xfId="2452"/>
    <cellStyle name="Normal 24 8 10" xfId="25984"/>
    <cellStyle name="Normal 24 8 11" xfId="60388"/>
    <cellStyle name="Normal 24 8 2" xfId="4284"/>
    <cellStyle name="Normal 24 8 2 2" xfId="16931"/>
    <cellStyle name="Normal 24 8 2 2 2" xfId="52147"/>
    <cellStyle name="Normal 24 8 2 3" xfId="39550"/>
    <cellStyle name="Normal 24 8 2 4" xfId="29536"/>
    <cellStyle name="Normal 24 8 3" xfId="5754"/>
    <cellStyle name="Normal 24 8 3 2" xfId="18385"/>
    <cellStyle name="Normal 24 8 3 2 2" xfId="53601"/>
    <cellStyle name="Normal 24 8 3 3" xfId="41004"/>
    <cellStyle name="Normal 24 8 3 4" xfId="30990"/>
    <cellStyle name="Normal 24 8 4" xfId="7213"/>
    <cellStyle name="Normal 24 8 4 2" xfId="19839"/>
    <cellStyle name="Normal 24 8 4 2 2" xfId="55055"/>
    <cellStyle name="Normal 24 8 4 3" xfId="42458"/>
    <cellStyle name="Normal 24 8 4 4" xfId="32444"/>
    <cellStyle name="Normal 24 8 5" xfId="8994"/>
    <cellStyle name="Normal 24 8 5 2" xfId="21615"/>
    <cellStyle name="Normal 24 8 5 2 2" xfId="56831"/>
    <cellStyle name="Normal 24 8 5 3" xfId="44234"/>
    <cellStyle name="Normal 24 8 5 4" xfId="34220"/>
    <cellStyle name="Normal 24 8 6" xfId="10788"/>
    <cellStyle name="Normal 24 8 6 2" xfId="23391"/>
    <cellStyle name="Normal 24 8 6 2 2" xfId="58607"/>
    <cellStyle name="Normal 24 8 6 3" xfId="46010"/>
    <cellStyle name="Normal 24 8 6 4" xfId="35996"/>
    <cellStyle name="Normal 24 8 7" xfId="15155"/>
    <cellStyle name="Normal 24 8 7 2" xfId="50371"/>
    <cellStyle name="Normal 24 8 7 3" xfId="27760"/>
    <cellStyle name="Normal 24 8 8" xfId="13377"/>
    <cellStyle name="Normal 24 8 8 2" xfId="48595"/>
    <cellStyle name="Normal 24 8 9" xfId="37774"/>
    <cellStyle name="Normal 24 9" xfId="3621"/>
    <cellStyle name="Normal 24 9 2" xfId="8345"/>
    <cellStyle name="Normal 24 9 2 2" xfId="20971"/>
    <cellStyle name="Normal 24 9 2 2 2" xfId="56187"/>
    <cellStyle name="Normal 24 9 2 3" xfId="43590"/>
    <cellStyle name="Normal 24 9 2 4" xfId="33576"/>
    <cellStyle name="Normal 24 9 3" xfId="10126"/>
    <cellStyle name="Normal 24 9 3 2" xfId="22747"/>
    <cellStyle name="Normal 24 9 3 2 2" xfId="57963"/>
    <cellStyle name="Normal 24 9 3 3" xfId="45366"/>
    <cellStyle name="Normal 24 9 3 4" xfId="35352"/>
    <cellStyle name="Normal 24 9 4" xfId="11922"/>
    <cellStyle name="Normal 24 9 4 2" xfId="24523"/>
    <cellStyle name="Normal 24 9 4 2 2" xfId="59739"/>
    <cellStyle name="Normal 24 9 4 3" xfId="47142"/>
    <cellStyle name="Normal 24 9 4 4" xfId="37128"/>
    <cellStyle name="Normal 24 9 5" xfId="16287"/>
    <cellStyle name="Normal 24 9 5 2" xfId="51503"/>
    <cellStyle name="Normal 24 9 5 3" xfId="28892"/>
    <cellStyle name="Normal 24 9 6" xfId="14509"/>
    <cellStyle name="Normal 24 9 6 2" xfId="49727"/>
    <cellStyle name="Normal 24 9 7" xfId="38906"/>
    <cellStyle name="Normal 24 9 8" xfId="27116"/>
    <cellStyle name="Normal 24_District Target Attainment" xfId="1145"/>
    <cellStyle name="Normal 25" xfId="2429"/>
    <cellStyle name="Normal 25 10" xfId="10613"/>
    <cellStyle name="Normal 25 10 2" xfId="23224"/>
    <cellStyle name="Normal 25 10 2 2" xfId="58440"/>
    <cellStyle name="Normal 25 10 3" xfId="45843"/>
    <cellStyle name="Normal 25 10 4" xfId="35829"/>
    <cellStyle name="Normal 25 11" xfId="15134"/>
    <cellStyle name="Normal 25 11 2" xfId="50350"/>
    <cellStyle name="Normal 25 11 3" xfId="27739"/>
    <cellStyle name="Normal 25 12" xfId="12547"/>
    <cellStyle name="Normal 25 12 2" xfId="47765"/>
    <cellStyle name="Normal 25 13" xfId="37753"/>
    <cellStyle name="Normal 25 14" xfId="25154"/>
    <cellStyle name="Normal 25 15" xfId="60367"/>
    <cellStyle name="Normal 25 2" xfId="3269"/>
    <cellStyle name="Normal 25 2 10" xfId="25638"/>
    <cellStyle name="Normal 25 2 11" xfId="61173"/>
    <cellStyle name="Normal 25 2 2" xfId="5069"/>
    <cellStyle name="Normal 25 2 2 2" xfId="17716"/>
    <cellStyle name="Normal 25 2 2 2 2" xfId="52932"/>
    <cellStyle name="Normal 25 2 2 2 3" xfId="30321"/>
    <cellStyle name="Normal 25 2 2 3" xfId="14162"/>
    <cellStyle name="Normal 25 2 2 3 2" xfId="49380"/>
    <cellStyle name="Normal 25 2 2 4" xfId="40335"/>
    <cellStyle name="Normal 25 2 2 5" xfId="26769"/>
    <cellStyle name="Normal 25 2 3" xfId="6539"/>
    <cellStyle name="Normal 25 2 3 2" xfId="19170"/>
    <cellStyle name="Normal 25 2 3 2 2" xfId="54386"/>
    <cellStyle name="Normal 25 2 3 3" xfId="41789"/>
    <cellStyle name="Normal 25 2 3 4" xfId="31775"/>
    <cellStyle name="Normal 25 2 4" xfId="7998"/>
    <cellStyle name="Normal 25 2 4 2" xfId="20624"/>
    <cellStyle name="Normal 25 2 4 2 2" xfId="55840"/>
    <cellStyle name="Normal 25 2 4 3" xfId="43243"/>
    <cellStyle name="Normal 25 2 4 4" xfId="33229"/>
    <cellStyle name="Normal 25 2 5" xfId="9779"/>
    <cellStyle name="Normal 25 2 5 2" xfId="22400"/>
    <cellStyle name="Normal 25 2 5 2 2" xfId="57616"/>
    <cellStyle name="Normal 25 2 5 3" xfId="45019"/>
    <cellStyle name="Normal 25 2 5 4" xfId="35005"/>
    <cellStyle name="Normal 25 2 6" xfId="11573"/>
    <cellStyle name="Normal 25 2 6 2" xfId="24176"/>
    <cellStyle name="Normal 25 2 6 2 2" xfId="59392"/>
    <cellStyle name="Normal 25 2 6 3" xfId="46795"/>
    <cellStyle name="Normal 25 2 6 4" xfId="36781"/>
    <cellStyle name="Normal 25 2 7" xfId="15940"/>
    <cellStyle name="Normal 25 2 7 2" xfId="51156"/>
    <cellStyle name="Normal 25 2 7 3" xfId="28545"/>
    <cellStyle name="Normal 25 2 8" xfId="13031"/>
    <cellStyle name="Normal 25 2 8 2" xfId="48249"/>
    <cellStyle name="Normal 25 2 9" xfId="38559"/>
    <cellStyle name="Normal 25 3" xfId="3598"/>
    <cellStyle name="Normal 25 3 10" xfId="27094"/>
    <cellStyle name="Normal 25 3 11" xfId="61498"/>
    <cellStyle name="Normal 25 3 2" xfId="5394"/>
    <cellStyle name="Normal 25 3 2 2" xfId="18041"/>
    <cellStyle name="Normal 25 3 2 2 2" xfId="53257"/>
    <cellStyle name="Normal 25 3 2 3" xfId="40660"/>
    <cellStyle name="Normal 25 3 2 4" xfId="30646"/>
    <cellStyle name="Normal 25 3 3" xfId="6864"/>
    <cellStyle name="Normal 25 3 3 2" xfId="19495"/>
    <cellStyle name="Normal 25 3 3 2 2" xfId="54711"/>
    <cellStyle name="Normal 25 3 3 3" xfId="42114"/>
    <cellStyle name="Normal 25 3 3 4" xfId="32100"/>
    <cellStyle name="Normal 25 3 4" xfId="8323"/>
    <cellStyle name="Normal 25 3 4 2" xfId="20949"/>
    <cellStyle name="Normal 25 3 4 2 2" xfId="56165"/>
    <cellStyle name="Normal 25 3 4 3" xfId="43568"/>
    <cellStyle name="Normal 25 3 4 4" xfId="33554"/>
    <cellStyle name="Normal 25 3 5" xfId="10104"/>
    <cellStyle name="Normal 25 3 5 2" xfId="22725"/>
    <cellStyle name="Normal 25 3 5 2 2" xfId="57941"/>
    <cellStyle name="Normal 25 3 5 3" xfId="45344"/>
    <cellStyle name="Normal 25 3 5 4" xfId="35330"/>
    <cellStyle name="Normal 25 3 6" xfId="11898"/>
    <cellStyle name="Normal 25 3 6 2" xfId="24501"/>
    <cellStyle name="Normal 25 3 6 2 2" xfId="59717"/>
    <cellStyle name="Normal 25 3 6 3" xfId="47120"/>
    <cellStyle name="Normal 25 3 6 4" xfId="37106"/>
    <cellStyle name="Normal 25 3 7" xfId="16265"/>
    <cellStyle name="Normal 25 3 7 2" xfId="51481"/>
    <cellStyle name="Normal 25 3 7 3" xfId="28870"/>
    <cellStyle name="Normal 25 3 8" xfId="14487"/>
    <cellStyle name="Normal 25 3 8 2" xfId="49705"/>
    <cellStyle name="Normal 25 3 9" xfId="38884"/>
    <cellStyle name="Normal 25 4" xfId="2759"/>
    <cellStyle name="Normal 25 4 10" xfId="26285"/>
    <cellStyle name="Normal 25 4 11" xfId="60689"/>
    <cellStyle name="Normal 25 4 2" xfId="4585"/>
    <cellStyle name="Normal 25 4 2 2" xfId="17232"/>
    <cellStyle name="Normal 25 4 2 2 2" xfId="52448"/>
    <cellStyle name="Normal 25 4 2 3" xfId="39851"/>
    <cellStyle name="Normal 25 4 2 4" xfId="29837"/>
    <cellStyle name="Normal 25 4 3" xfId="6055"/>
    <cellStyle name="Normal 25 4 3 2" xfId="18686"/>
    <cellStyle name="Normal 25 4 3 2 2" xfId="53902"/>
    <cellStyle name="Normal 25 4 3 3" xfId="41305"/>
    <cellStyle name="Normal 25 4 3 4" xfId="31291"/>
    <cellStyle name="Normal 25 4 4" xfId="7514"/>
    <cellStyle name="Normal 25 4 4 2" xfId="20140"/>
    <cellStyle name="Normal 25 4 4 2 2" xfId="55356"/>
    <cellStyle name="Normal 25 4 4 3" xfId="42759"/>
    <cellStyle name="Normal 25 4 4 4" xfId="32745"/>
    <cellStyle name="Normal 25 4 5" xfId="9295"/>
    <cellStyle name="Normal 25 4 5 2" xfId="21916"/>
    <cellStyle name="Normal 25 4 5 2 2" xfId="57132"/>
    <cellStyle name="Normal 25 4 5 3" xfId="44535"/>
    <cellStyle name="Normal 25 4 5 4" xfId="34521"/>
    <cellStyle name="Normal 25 4 6" xfId="11089"/>
    <cellStyle name="Normal 25 4 6 2" xfId="23692"/>
    <cellStyle name="Normal 25 4 6 2 2" xfId="58908"/>
    <cellStyle name="Normal 25 4 6 3" xfId="46311"/>
    <cellStyle name="Normal 25 4 6 4" xfId="36297"/>
    <cellStyle name="Normal 25 4 7" xfId="15456"/>
    <cellStyle name="Normal 25 4 7 2" xfId="50672"/>
    <cellStyle name="Normal 25 4 7 3" xfId="28061"/>
    <cellStyle name="Normal 25 4 8" xfId="13678"/>
    <cellStyle name="Normal 25 4 8 2" xfId="48896"/>
    <cellStyle name="Normal 25 4 9" xfId="38075"/>
    <cellStyle name="Normal 25 5" xfId="3923"/>
    <cellStyle name="Normal 25 5 2" xfId="8646"/>
    <cellStyle name="Normal 25 5 2 2" xfId="21272"/>
    <cellStyle name="Normal 25 5 2 2 2" xfId="56488"/>
    <cellStyle name="Normal 25 5 2 3" xfId="43891"/>
    <cellStyle name="Normal 25 5 2 4" xfId="33877"/>
    <cellStyle name="Normal 25 5 3" xfId="10427"/>
    <cellStyle name="Normal 25 5 3 2" xfId="23048"/>
    <cellStyle name="Normal 25 5 3 2 2" xfId="58264"/>
    <cellStyle name="Normal 25 5 3 3" xfId="45667"/>
    <cellStyle name="Normal 25 5 3 4" xfId="35653"/>
    <cellStyle name="Normal 25 5 4" xfId="12223"/>
    <cellStyle name="Normal 25 5 4 2" xfId="24824"/>
    <cellStyle name="Normal 25 5 4 2 2" xfId="60040"/>
    <cellStyle name="Normal 25 5 4 3" xfId="47443"/>
    <cellStyle name="Normal 25 5 4 4" xfId="37429"/>
    <cellStyle name="Normal 25 5 5" xfId="16588"/>
    <cellStyle name="Normal 25 5 5 2" xfId="51804"/>
    <cellStyle name="Normal 25 5 5 3" xfId="29193"/>
    <cellStyle name="Normal 25 5 6" xfId="14810"/>
    <cellStyle name="Normal 25 5 6 2" xfId="50028"/>
    <cellStyle name="Normal 25 5 7" xfId="39207"/>
    <cellStyle name="Normal 25 5 8" xfId="27417"/>
    <cellStyle name="Normal 25 6" xfId="4263"/>
    <cellStyle name="Normal 25 6 2" xfId="16910"/>
    <cellStyle name="Normal 25 6 2 2" xfId="52126"/>
    <cellStyle name="Normal 25 6 2 3" xfId="29515"/>
    <cellStyle name="Normal 25 6 3" xfId="13356"/>
    <cellStyle name="Normal 25 6 3 2" xfId="48574"/>
    <cellStyle name="Normal 25 6 4" xfId="39529"/>
    <cellStyle name="Normal 25 6 5" xfId="25963"/>
    <cellStyle name="Normal 25 7" xfId="5733"/>
    <cellStyle name="Normal 25 7 2" xfId="18364"/>
    <cellStyle name="Normal 25 7 2 2" xfId="53580"/>
    <cellStyle name="Normal 25 7 3" xfId="40983"/>
    <cellStyle name="Normal 25 7 4" xfId="30969"/>
    <cellStyle name="Normal 25 8" xfId="7192"/>
    <cellStyle name="Normal 25 8 2" xfId="19818"/>
    <cellStyle name="Normal 25 8 2 2" xfId="55034"/>
    <cellStyle name="Normal 25 8 3" xfId="42437"/>
    <cellStyle name="Normal 25 8 4" xfId="32423"/>
    <cellStyle name="Normal 25 9" xfId="8973"/>
    <cellStyle name="Normal 25 9 2" xfId="21594"/>
    <cellStyle name="Normal 25 9 2 2" xfId="56810"/>
    <cellStyle name="Normal 25 9 3" xfId="44213"/>
    <cellStyle name="Normal 25 9 4" xfId="34199"/>
    <cellStyle name="Normal 26" xfId="31"/>
    <cellStyle name="Normal 26 10" xfId="3947"/>
    <cellStyle name="Normal 26 10 2" xfId="16610"/>
    <cellStyle name="Normal 26 10 2 2" xfId="51826"/>
    <cellStyle name="Normal 26 10 2 3" xfId="29215"/>
    <cellStyle name="Normal 26 10 3" xfId="13056"/>
    <cellStyle name="Normal 26 10 3 2" xfId="48274"/>
    <cellStyle name="Normal 26 10 4" xfId="39229"/>
    <cellStyle name="Normal 26 10 5" xfId="25663"/>
    <cellStyle name="Normal 26 11" xfId="5433"/>
    <cellStyle name="Normal 26 11 2" xfId="18064"/>
    <cellStyle name="Normal 26 11 2 2" xfId="53280"/>
    <cellStyle name="Normal 26 11 3" xfId="40683"/>
    <cellStyle name="Normal 26 11 4" xfId="30669"/>
    <cellStyle name="Normal 26 12" xfId="6889"/>
    <cellStyle name="Normal 26 12 2" xfId="19518"/>
    <cellStyle name="Normal 26 12 2 2" xfId="54734"/>
    <cellStyle name="Normal 26 12 3" xfId="42137"/>
    <cellStyle name="Normal 26 12 4" xfId="32123"/>
    <cellStyle name="Normal 26 13" xfId="8671"/>
    <cellStyle name="Normal 26 13 2" xfId="21294"/>
    <cellStyle name="Normal 26 13 2 2" xfId="56510"/>
    <cellStyle name="Normal 26 13 3" xfId="43913"/>
    <cellStyle name="Normal 26 13 4" xfId="33899"/>
    <cellStyle name="Normal 26 14" xfId="10614"/>
    <cellStyle name="Normal 26 14 2" xfId="23225"/>
    <cellStyle name="Normal 26 14 2 2" xfId="58441"/>
    <cellStyle name="Normal 26 14 3" xfId="45844"/>
    <cellStyle name="Normal 26 14 4" xfId="35830"/>
    <cellStyle name="Normal 26 15" xfId="14833"/>
    <cellStyle name="Normal 26 15 2" xfId="50050"/>
    <cellStyle name="Normal 26 15 3" xfId="27439"/>
    <cellStyle name="Normal 26 16" xfId="12247"/>
    <cellStyle name="Normal 26 16 2" xfId="47465"/>
    <cellStyle name="Normal 26 17" xfId="37452"/>
    <cellStyle name="Normal 26 18" xfId="24854"/>
    <cellStyle name="Normal 26 19" xfId="60067"/>
    <cellStyle name="Normal 26 2" xfId="596"/>
    <cellStyle name="Normal 26 2 10" xfId="5471"/>
    <cellStyle name="Normal 26 2 10 2" xfId="18102"/>
    <cellStyle name="Normal 26 2 10 2 2" xfId="53318"/>
    <cellStyle name="Normal 26 2 10 3" xfId="40721"/>
    <cellStyle name="Normal 26 2 10 4" xfId="30707"/>
    <cellStyle name="Normal 26 2 11" xfId="6927"/>
    <cellStyle name="Normal 26 2 11 2" xfId="19556"/>
    <cellStyle name="Normal 26 2 11 2 2" xfId="54772"/>
    <cellStyle name="Normal 26 2 11 3" xfId="42175"/>
    <cellStyle name="Normal 26 2 11 4" xfId="32161"/>
    <cellStyle name="Normal 26 2 12" xfId="8709"/>
    <cellStyle name="Normal 26 2 12 2" xfId="21332"/>
    <cellStyle name="Normal 26 2 12 2 2" xfId="56548"/>
    <cellStyle name="Normal 26 2 12 3" xfId="43951"/>
    <cellStyle name="Normal 26 2 12 4" xfId="33937"/>
    <cellStyle name="Normal 26 2 13" xfId="10615"/>
    <cellStyle name="Normal 26 2 13 2" xfId="23226"/>
    <cellStyle name="Normal 26 2 13 2 2" xfId="58442"/>
    <cellStyle name="Normal 26 2 13 3" xfId="45845"/>
    <cellStyle name="Normal 26 2 13 4" xfId="35831"/>
    <cellStyle name="Normal 26 2 14" xfId="14871"/>
    <cellStyle name="Normal 26 2 14 2" xfId="50088"/>
    <cellStyle name="Normal 26 2 14 3" xfId="27477"/>
    <cellStyle name="Normal 26 2 15" xfId="12285"/>
    <cellStyle name="Normal 26 2 15 2" xfId="47503"/>
    <cellStyle name="Normal 26 2 16" xfId="37490"/>
    <cellStyle name="Normal 26 2 17" xfId="24892"/>
    <cellStyle name="Normal 26 2 18" xfId="60105"/>
    <cellStyle name="Normal 26 2 2" xfId="1777"/>
    <cellStyle name="Normal 26 2 2 10" xfId="7001"/>
    <cellStyle name="Normal 26 2 2 10 2" xfId="19628"/>
    <cellStyle name="Normal 26 2 2 10 2 2" xfId="54844"/>
    <cellStyle name="Normal 26 2 2 10 3" xfId="42247"/>
    <cellStyle name="Normal 26 2 2 10 4" xfId="32233"/>
    <cellStyle name="Normal 26 2 2 11" xfId="8782"/>
    <cellStyle name="Normal 26 2 2 11 2" xfId="21404"/>
    <cellStyle name="Normal 26 2 2 11 2 2" xfId="56620"/>
    <cellStyle name="Normal 26 2 2 11 3" xfId="44023"/>
    <cellStyle name="Normal 26 2 2 11 4" xfId="34009"/>
    <cellStyle name="Normal 26 2 2 12" xfId="10616"/>
    <cellStyle name="Normal 26 2 2 12 2" xfId="23227"/>
    <cellStyle name="Normal 26 2 2 12 2 2" xfId="58443"/>
    <cellStyle name="Normal 26 2 2 12 3" xfId="45846"/>
    <cellStyle name="Normal 26 2 2 12 4" xfId="35832"/>
    <cellStyle name="Normal 26 2 2 13" xfId="14943"/>
    <cellStyle name="Normal 26 2 2 13 2" xfId="50160"/>
    <cellStyle name="Normal 26 2 2 13 3" xfId="27549"/>
    <cellStyle name="Normal 26 2 2 14" xfId="12357"/>
    <cellStyle name="Normal 26 2 2 14 2" xfId="47575"/>
    <cellStyle name="Normal 26 2 2 15" xfId="37562"/>
    <cellStyle name="Normal 26 2 2 16" xfId="24964"/>
    <cellStyle name="Normal 26 2 2 17" xfId="60177"/>
    <cellStyle name="Normal 26 2 2 2" xfId="2387"/>
    <cellStyle name="Normal 26 2 2 2 10" xfId="10617"/>
    <cellStyle name="Normal 26 2 2 2 10 2" xfId="23228"/>
    <cellStyle name="Normal 26 2 2 2 10 2 2" xfId="58444"/>
    <cellStyle name="Normal 26 2 2 2 10 3" xfId="45847"/>
    <cellStyle name="Normal 26 2 2 2 10 4" xfId="35833"/>
    <cellStyle name="Normal 26 2 2 2 11" xfId="15098"/>
    <cellStyle name="Normal 26 2 2 2 11 2" xfId="50314"/>
    <cellStyle name="Normal 26 2 2 2 11 3" xfId="27703"/>
    <cellStyle name="Normal 26 2 2 2 12" xfId="12511"/>
    <cellStyle name="Normal 26 2 2 2 12 2" xfId="47729"/>
    <cellStyle name="Normal 26 2 2 2 13" xfId="37717"/>
    <cellStyle name="Normal 26 2 2 2 14" xfId="25118"/>
    <cellStyle name="Normal 26 2 2 2 15" xfId="60331"/>
    <cellStyle name="Normal 26 2 2 2 2" xfId="3233"/>
    <cellStyle name="Normal 26 2 2 2 2 10" xfId="25602"/>
    <cellStyle name="Normal 26 2 2 2 2 11" xfId="61137"/>
    <cellStyle name="Normal 26 2 2 2 2 2" xfId="5033"/>
    <cellStyle name="Normal 26 2 2 2 2 2 2" xfId="17680"/>
    <cellStyle name="Normal 26 2 2 2 2 2 2 2" xfId="52896"/>
    <cellStyle name="Normal 26 2 2 2 2 2 2 3" xfId="30285"/>
    <cellStyle name="Normal 26 2 2 2 2 2 3" xfId="14126"/>
    <cellStyle name="Normal 26 2 2 2 2 2 3 2" xfId="49344"/>
    <cellStyle name="Normal 26 2 2 2 2 2 4" xfId="40299"/>
    <cellStyle name="Normal 26 2 2 2 2 2 5" xfId="26733"/>
    <cellStyle name="Normal 26 2 2 2 2 3" xfId="6503"/>
    <cellStyle name="Normal 26 2 2 2 2 3 2" xfId="19134"/>
    <cellStyle name="Normal 26 2 2 2 2 3 2 2" xfId="54350"/>
    <cellStyle name="Normal 26 2 2 2 2 3 3" xfId="41753"/>
    <cellStyle name="Normal 26 2 2 2 2 3 4" xfId="31739"/>
    <cellStyle name="Normal 26 2 2 2 2 4" xfId="7962"/>
    <cellStyle name="Normal 26 2 2 2 2 4 2" xfId="20588"/>
    <cellStyle name="Normal 26 2 2 2 2 4 2 2" xfId="55804"/>
    <cellStyle name="Normal 26 2 2 2 2 4 3" xfId="43207"/>
    <cellStyle name="Normal 26 2 2 2 2 4 4" xfId="33193"/>
    <cellStyle name="Normal 26 2 2 2 2 5" xfId="9743"/>
    <cellStyle name="Normal 26 2 2 2 2 5 2" xfId="22364"/>
    <cellStyle name="Normal 26 2 2 2 2 5 2 2" xfId="57580"/>
    <cellStyle name="Normal 26 2 2 2 2 5 3" xfId="44983"/>
    <cellStyle name="Normal 26 2 2 2 2 5 4" xfId="34969"/>
    <cellStyle name="Normal 26 2 2 2 2 6" xfId="11537"/>
    <cellStyle name="Normal 26 2 2 2 2 6 2" xfId="24140"/>
    <cellStyle name="Normal 26 2 2 2 2 6 2 2" xfId="59356"/>
    <cellStyle name="Normal 26 2 2 2 2 6 3" xfId="46759"/>
    <cellStyle name="Normal 26 2 2 2 2 6 4" xfId="36745"/>
    <cellStyle name="Normal 26 2 2 2 2 7" xfId="15904"/>
    <cellStyle name="Normal 26 2 2 2 2 7 2" xfId="51120"/>
    <cellStyle name="Normal 26 2 2 2 2 7 3" xfId="28509"/>
    <cellStyle name="Normal 26 2 2 2 2 8" xfId="12995"/>
    <cellStyle name="Normal 26 2 2 2 2 8 2" xfId="48213"/>
    <cellStyle name="Normal 26 2 2 2 2 9" xfId="38523"/>
    <cellStyle name="Normal 26 2 2 2 3" xfId="3562"/>
    <cellStyle name="Normal 26 2 2 2 3 10" xfId="27058"/>
    <cellStyle name="Normal 26 2 2 2 3 11" xfId="61462"/>
    <cellStyle name="Normal 26 2 2 2 3 2" xfId="5358"/>
    <cellStyle name="Normal 26 2 2 2 3 2 2" xfId="18005"/>
    <cellStyle name="Normal 26 2 2 2 3 2 2 2" xfId="53221"/>
    <cellStyle name="Normal 26 2 2 2 3 2 3" xfId="40624"/>
    <cellStyle name="Normal 26 2 2 2 3 2 4" xfId="30610"/>
    <cellStyle name="Normal 26 2 2 2 3 3" xfId="6828"/>
    <cellStyle name="Normal 26 2 2 2 3 3 2" xfId="19459"/>
    <cellStyle name="Normal 26 2 2 2 3 3 2 2" xfId="54675"/>
    <cellStyle name="Normal 26 2 2 2 3 3 3" xfId="42078"/>
    <cellStyle name="Normal 26 2 2 2 3 3 4" xfId="32064"/>
    <cellStyle name="Normal 26 2 2 2 3 4" xfId="8287"/>
    <cellStyle name="Normal 26 2 2 2 3 4 2" xfId="20913"/>
    <cellStyle name="Normal 26 2 2 2 3 4 2 2" xfId="56129"/>
    <cellStyle name="Normal 26 2 2 2 3 4 3" xfId="43532"/>
    <cellStyle name="Normal 26 2 2 2 3 4 4" xfId="33518"/>
    <cellStyle name="Normal 26 2 2 2 3 5" xfId="10068"/>
    <cellStyle name="Normal 26 2 2 2 3 5 2" xfId="22689"/>
    <cellStyle name="Normal 26 2 2 2 3 5 2 2" xfId="57905"/>
    <cellStyle name="Normal 26 2 2 2 3 5 3" xfId="45308"/>
    <cellStyle name="Normal 26 2 2 2 3 5 4" xfId="35294"/>
    <cellStyle name="Normal 26 2 2 2 3 6" xfId="11862"/>
    <cellStyle name="Normal 26 2 2 2 3 6 2" xfId="24465"/>
    <cellStyle name="Normal 26 2 2 2 3 6 2 2" xfId="59681"/>
    <cellStyle name="Normal 26 2 2 2 3 6 3" xfId="47084"/>
    <cellStyle name="Normal 26 2 2 2 3 6 4" xfId="37070"/>
    <cellStyle name="Normal 26 2 2 2 3 7" xfId="16229"/>
    <cellStyle name="Normal 26 2 2 2 3 7 2" xfId="51445"/>
    <cellStyle name="Normal 26 2 2 2 3 7 3" xfId="28834"/>
    <cellStyle name="Normal 26 2 2 2 3 8" xfId="14451"/>
    <cellStyle name="Normal 26 2 2 2 3 8 2" xfId="49669"/>
    <cellStyle name="Normal 26 2 2 2 3 9" xfId="38848"/>
    <cellStyle name="Normal 26 2 2 2 4" xfId="2723"/>
    <cellStyle name="Normal 26 2 2 2 4 10" xfId="26249"/>
    <cellStyle name="Normal 26 2 2 2 4 11" xfId="60653"/>
    <cellStyle name="Normal 26 2 2 2 4 2" xfId="4549"/>
    <cellStyle name="Normal 26 2 2 2 4 2 2" xfId="17196"/>
    <cellStyle name="Normal 26 2 2 2 4 2 2 2" xfId="52412"/>
    <cellStyle name="Normal 26 2 2 2 4 2 3" xfId="39815"/>
    <cellStyle name="Normal 26 2 2 2 4 2 4" xfId="29801"/>
    <cellStyle name="Normal 26 2 2 2 4 3" xfId="6019"/>
    <cellStyle name="Normal 26 2 2 2 4 3 2" xfId="18650"/>
    <cellStyle name="Normal 26 2 2 2 4 3 2 2" xfId="53866"/>
    <cellStyle name="Normal 26 2 2 2 4 3 3" xfId="41269"/>
    <cellStyle name="Normal 26 2 2 2 4 3 4" xfId="31255"/>
    <cellStyle name="Normal 26 2 2 2 4 4" xfId="7478"/>
    <cellStyle name="Normal 26 2 2 2 4 4 2" xfId="20104"/>
    <cellStyle name="Normal 26 2 2 2 4 4 2 2" xfId="55320"/>
    <cellStyle name="Normal 26 2 2 2 4 4 3" xfId="42723"/>
    <cellStyle name="Normal 26 2 2 2 4 4 4" xfId="32709"/>
    <cellStyle name="Normal 26 2 2 2 4 5" xfId="9259"/>
    <cellStyle name="Normal 26 2 2 2 4 5 2" xfId="21880"/>
    <cellStyle name="Normal 26 2 2 2 4 5 2 2" xfId="57096"/>
    <cellStyle name="Normal 26 2 2 2 4 5 3" xfId="44499"/>
    <cellStyle name="Normal 26 2 2 2 4 5 4" xfId="34485"/>
    <cellStyle name="Normal 26 2 2 2 4 6" xfId="11053"/>
    <cellStyle name="Normal 26 2 2 2 4 6 2" xfId="23656"/>
    <cellStyle name="Normal 26 2 2 2 4 6 2 2" xfId="58872"/>
    <cellStyle name="Normal 26 2 2 2 4 6 3" xfId="46275"/>
    <cellStyle name="Normal 26 2 2 2 4 6 4" xfId="36261"/>
    <cellStyle name="Normal 26 2 2 2 4 7" xfId="15420"/>
    <cellStyle name="Normal 26 2 2 2 4 7 2" xfId="50636"/>
    <cellStyle name="Normal 26 2 2 2 4 7 3" xfId="28025"/>
    <cellStyle name="Normal 26 2 2 2 4 8" xfId="13642"/>
    <cellStyle name="Normal 26 2 2 2 4 8 2" xfId="48860"/>
    <cellStyle name="Normal 26 2 2 2 4 9" xfId="38039"/>
    <cellStyle name="Normal 26 2 2 2 5" xfId="3887"/>
    <cellStyle name="Normal 26 2 2 2 5 2" xfId="8610"/>
    <cellStyle name="Normal 26 2 2 2 5 2 2" xfId="21236"/>
    <cellStyle name="Normal 26 2 2 2 5 2 2 2" xfId="56452"/>
    <cellStyle name="Normal 26 2 2 2 5 2 3" xfId="43855"/>
    <cellStyle name="Normal 26 2 2 2 5 2 4" xfId="33841"/>
    <cellStyle name="Normal 26 2 2 2 5 3" xfId="10391"/>
    <cellStyle name="Normal 26 2 2 2 5 3 2" xfId="23012"/>
    <cellStyle name="Normal 26 2 2 2 5 3 2 2" xfId="58228"/>
    <cellStyle name="Normal 26 2 2 2 5 3 3" xfId="45631"/>
    <cellStyle name="Normal 26 2 2 2 5 3 4" xfId="35617"/>
    <cellStyle name="Normal 26 2 2 2 5 4" xfId="12187"/>
    <cellStyle name="Normal 26 2 2 2 5 4 2" xfId="24788"/>
    <cellStyle name="Normal 26 2 2 2 5 4 2 2" xfId="60004"/>
    <cellStyle name="Normal 26 2 2 2 5 4 3" xfId="47407"/>
    <cellStyle name="Normal 26 2 2 2 5 4 4" xfId="37393"/>
    <cellStyle name="Normal 26 2 2 2 5 5" xfId="16552"/>
    <cellStyle name="Normal 26 2 2 2 5 5 2" xfId="51768"/>
    <cellStyle name="Normal 26 2 2 2 5 5 3" xfId="29157"/>
    <cellStyle name="Normal 26 2 2 2 5 6" xfId="14774"/>
    <cellStyle name="Normal 26 2 2 2 5 6 2" xfId="49992"/>
    <cellStyle name="Normal 26 2 2 2 5 7" xfId="39171"/>
    <cellStyle name="Normal 26 2 2 2 5 8" xfId="27381"/>
    <cellStyle name="Normal 26 2 2 2 6" xfId="4227"/>
    <cellStyle name="Normal 26 2 2 2 6 2" xfId="16874"/>
    <cellStyle name="Normal 26 2 2 2 6 2 2" xfId="52090"/>
    <cellStyle name="Normal 26 2 2 2 6 2 3" xfId="29479"/>
    <cellStyle name="Normal 26 2 2 2 6 3" xfId="13320"/>
    <cellStyle name="Normal 26 2 2 2 6 3 2" xfId="48538"/>
    <cellStyle name="Normal 26 2 2 2 6 4" xfId="39493"/>
    <cellStyle name="Normal 26 2 2 2 6 5" xfId="25927"/>
    <cellStyle name="Normal 26 2 2 2 7" xfId="5697"/>
    <cellStyle name="Normal 26 2 2 2 7 2" xfId="18328"/>
    <cellStyle name="Normal 26 2 2 2 7 2 2" xfId="53544"/>
    <cellStyle name="Normal 26 2 2 2 7 3" xfId="40947"/>
    <cellStyle name="Normal 26 2 2 2 7 4" xfId="30933"/>
    <cellStyle name="Normal 26 2 2 2 8" xfId="7156"/>
    <cellStyle name="Normal 26 2 2 2 8 2" xfId="19782"/>
    <cellStyle name="Normal 26 2 2 2 8 2 2" xfId="54998"/>
    <cellStyle name="Normal 26 2 2 2 8 3" xfId="42401"/>
    <cellStyle name="Normal 26 2 2 2 8 4" xfId="32387"/>
    <cellStyle name="Normal 26 2 2 2 9" xfId="8937"/>
    <cellStyle name="Normal 26 2 2 2 9 2" xfId="21558"/>
    <cellStyle name="Normal 26 2 2 2 9 2 2" xfId="56774"/>
    <cellStyle name="Normal 26 2 2 2 9 3" xfId="44177"/>
    <cellStyle name="Normal 26 2 2 2 9 4" xfId="34163"/>
    <cellStyle name="Normal 26 2 2 3" xfId="3073"/>
    <cellStyle name="Normal 26 2 2 3 10" xfId="25445"/>
    <cellStyle name="Normal 26 2 2 3 11" xfId="60980"/>
    <cellStyle name="Normal 26 2 2 3 2" xfId="4876"/>
    <cellStyle name="Normal 26 2 2 3 2 2" xfId="17523"/>
    <cellStyle name="Normal 26 2 2 3 2 2 2" xfId="52739"/>
    <cellStyle name="Normal 26 2 2 3 2 2 3" xfId="30128"/>
    <cellStyle name="Normal 26 2 2 3 2 3" xfId="13969"/>
    <cellStyle name="Normal 26 2 2 3 2 3 2" xfId="49187"/>
    <cellStyle name="Normal 26 2 2 3 2 4" xfId="40142"/>
    <cellStyle name="Normal 26 2 2 3 2 5" xfId="26576"/>
    <cellStyle name="Normal 26 2 2 3 3" xfId="6346"/>
    <cellStyle name="Normal 26 2 2 3 3 2" xfId="18977"/>
    <cellStyle name="Normal 26 2 2 3 3 2 2" xfId="54193"/>
    <cellStyle name="Normal 26 2 2 3 3 3" xfId="41596"/>
    <cellStyle name="Normal 26 2 2 3 3 4" xfId="31582"/>
    <cellStyle name="Normal 26 2 2 3 4" xfId="7805"/>
    <cellStyle name="Normal 26 2 2 3 4 2" xfId="20431"/>
    <cellStyle name="Normal 26 2 2 3 4 2 2" xfId="55647"/>
    <cellStyle name="Normal 26 2 2 3 4 3" xfId="43050"/>
    <cellStyle name="Normal 26 2 2 3 4 4" xfId="33036"/>
    <cellStyle name="Normal 26 2 2 3 5" xfId="9586"/>
    <cellStyle name="Normal 26 2 2 3 5 2" xfId="22207"/>
    <cellStyle name="Normal 26 2 2 3 5 2 2" xfId="57423"/>
    <cellStyle name="Normal 26 2 2 3 5 3" xfId="44826"/>
    <cellStyle name="Normal 26 2 2 3 5 4" xfId="34812"/>
    <cellStyle name="Normal 26 2 2 3 6" xfId="11380"/>
    <cellStyle name="Normal 26 2 2 3 6 2" xfId="23983"/>
    <cellStyle name="Normal 26 2 2 3 6 2 2" xfId="59199"/>
    <cellStyle name="Normal 26 2 2 3 6 3" xfId="46602"/>
    <cellStyle name="Normal 26 2 2 3 6 4" xfId="36588"/>
    <cellStyle name="Normal 26 2 2 3 7" xfId="15747"/>
    <cellStyle name="Normal 26 2 2 3 7 2" xfId="50963"/>
    <cellStyle name="Normal 26 2 2 3 7 3" xfId="28352"/>
    <cellStyle name="Normal 26 2 2 3 8" xfId="12838"/>
    <cellStyle name="Normal 26 2 2 3 8 2" xfId="48056"/>
    <cellStyle name="Normal 26 2 2 3 9" xfId="38366"/>
    <cellStyle name="Normal 26 2 2 4" xfId="2899"/>
    <cellStyle name="Normal 26 2 2 4 10" xfId="25286"/>
    <cellStyle name="Normal 26 2 2 4 11" xfId="60821"/>
    <cellStyle name="Normal 26 2 2 4 2" xfId="4717"/>
    <cellStyle name="Normal 26 2 2 4 2 2" xfId="17364"/>
    <cellStyle name="Normal 26 2 2 4 2 2 2" xfId="52580"/>
    <cellStyle name="Normal 26 2 2 4 2 2 3" xfId="29969"/>
    <cellStyle name="Normal 26 2 2 4 2 3" xfId="13810"/>
    <cellStyle name="Normal 26 2 2 4 2 3 2" xfId="49028"/>
    <cellStyle name="Normal 26 2 2 4 2 4" xfId="39983"/>
    <cellStyle name="Normal 26 2 2 4 2 5" xfId="26417"/>
    <cellStyle name="Normal 26 2 2 4 3" xfId="6187"/>
    <cellStyle name="Normal 26 2 2 4 3 2" xfId="18818"/>
    <cellStyle name="Normal 26 2 2 4 3 2 2" xfId="54034"/>
    <cellStyle name="Normal 26 2 2 4 3 3" xfId="41437"/>
    <cellStyle name="Normal 26 2 2 4 3 4" xfId="31423"/>
    <cellStyle name="Normal 26 2 2 4 4" xfId="7646"/>
    <cellStyle name="Normal 26 2 2 4 4 2" xfId="20272"/>
    <cellStyle name="Normal 26 2 2 4 4 2 2" xfId="55488"/>
    <cellStyle name="Normal 26 2 2 4 4 3" xfId="42891"/>
    <cellStyle name="Normal 26 2 2 4 4 4" xfId="32877"/>
    <cellStyle name="Normal 26 2 2 4 5" xfId="9427"/>
    <cellStyle name="Normal 26 2 2 4 5 2" xfId="22048"/>
    <cellStyle name="Normal 26 2 2 4 5 2 2" xfId="57264"/>
    <cellStyle name="Normal 26 2 2 4 5 3" xfId="44667"/>
    <cellStyle name="Normal 26 2 2 4 5 4" xfId="34653"/>
    <cellStyle name="Normal 26 2 2 4 6" xfId="11221"/>
    <cellStyle name="Normal 26 2 2 4 6 2" xfId="23824"/>
    <cellStyle name="Normal 26 2 2 4 6 2 2" xfId="59040"/>
    <cellStyle name="Normal 26 2 2 4 6 3" xfId="46443"/>
    <cellStyle name="Normal 26 2 2 4 6 4" xfId="36429"/>
    <cellStyle name="Normal 26 2 2 4 7" xfId="15588"/>
    <cellStyle name="Normal 26 2 2 4 7 2" xfId="50804"/>
    <cellStyle name="Normal 26 2 2 4 7 3" xfId="28193"/>
    <cellStyle name="Normal 26 2 2 4 8" xfId="12679"/>
    <cellStyle name="Normal 26 2 2 4 8 2" xfId="47897"/>
    <cellStyle name="Normal 26 2 2 4 9" xfId="38207"/>
    <cellStyle name="Normal 26 2 2 5" xfId="3408"/>
    <cellStyle name="Normal 26 2 2 5 10" xfId="26904"/>
    <cellStyle name="Normal 26 2 2 5 11" xfId="61308"/>
    <cellStyle name="Normal 26 2 2 5 2" xfId="5204"/>
    <cellStyle name="Normal 26 2 2 5 2 2" xfId="17851"/>
    <cellStyle name="Normal 26 2 2 5 2 2 2" xfId="53067"/>
    <cellStyle name="Normal 26 2 2 5 2 3" xfId="40470"/>
    <cellStyle name="Normal 26 2 2 5 2 4" xfId="30456"/>
    <cellStyle name="Normal 26 2 2 5 3" xfId="6674"/>
    <cellStyle name="Normal 26 2 2 5 3 2" xfId="19305"/>
    <cellStyle name="Normal 26 2 2 5 3 2 2" xfId="54521"/>
    <cellStyle name="Normal 26 2 2 5 3 3" xfId="41924"/>
    <cellStyle name="Normal 26 2 2 5 3 4" xfId="31910"/>
    <cellStyle name="Normal 26 2 2 5 4" xfId="8133"/>
    <cellStyle name="Normal 26 2 2 5 4 2" xfId="20759"/>
    <cellStyle name="Normal 26 2 2 5 4 2 2" xfId="55975"/>
    <cellStyle name="Normal 26 2 2 5 4 3" xfId="43378"/>
    <cellStyle name="Normal 26 2 2 5 4 4" xfId="33364"/>
    <cellStyle name="Normal 26 2 2 5 5" xfId="9914"/>
    <cellStyle name="Normal 26 2 2 5 5 2" xfId="22535"/>
    <cellStyle name="Normal 26 2 2 5 5 2 2" xfId="57751"/>
    <cellStyle name="Normal 26 2 2 5 5 3" xfId="45154"/>
    <cellStyle name="Normal 26 2 2 5 5 4" xfId="35140"/>
    <cellStyle name="Normal 26 2 2 5 6" xfId="11708"/>
    <cellStyle name="Normal 26 2 2 5 6 2" xfId="24311"/>
    <cellStyle name="Normal 26 2 2 5 6 2 2" xfId="59527"/>
    <cellStyle name="Normal 26 2 2 5 6 3" xfId="46930"/>
    <cellStyle name="Normal 26 2 2 5 6 4" xfId="36916"/>
    <cellStyle name="Normal 26 2 2 5 7" xfId="16075"/>
    <cellStyle name="Normal 26 2 2 5 7 2" xfId="51291"/>
    <cellStyle name="Normal 26 2 2 5 7 3" xfId="28680"/>
    <cellStyle name="Normal 26 2 2 5 8" xfId="14297"/>
    <cellStyle name="Normal 26 2 2 5 8 2" xfId="49515"/>
    <cellStyle name="Normal 26 2 2 5 9" xfId="38694"/>
    <cellStyle name="Normal 26 2 2 6" xfId="2568"/>
    <cellStyle name="Normal 26 2 2 6 10" xfId="26095"/>
    <cellStyle name="Normal 26 2 2 6 11" xfId="60499"/>
    <cellStyle name="Normal 26 2 2 6 2" xfId="4395"/>
    <cellStyle name="Normal 26 2 2 6 2 2" xfId="17042"/>
    <cellStyle name="Normal 26 2 2 6 2 2 2" xfId="52258"/>
    <cellStyle name="Normal 26 2 2 6 2 3" xfId="39661"/>
    <cellStyle name="Normal 26 2 2 6 2 4" xfId="29647"/>
    <cellStyle name="Normal 26 2 2 6 3" xfId="5865"/>
    <cellStyle name="Normal 26 2 2 6 3 2" xfId="18496"/>
    <cellStyle name="Normal 26 2 2 6 3 2 2" xfId="53712"/>
    <cellStyle name="Normal 26 2 2 6 3 3" xfId="41115"/>
    <cellStyle name="Normal 26 2 2 6 3 4" xfId="31101"/>
    <cellStyle name="Normal 26 2 2 6 4" xfId="7324"/>
    <cellStyle name="Normal 26 2 2 6 4 2" xfId="19950"/>
    <cellStyle name="Normal 26 2 2 6 4 2 2" xfId="55166"/>
    <cellStyle name="Normal 26 2 2 6 4 3" xfId="42569"/>
    <cellStyle name="Normal 26 2 2 6 4 4" xfId="32555"/>
    <cellStyle name="Normal 26 2 2 6 5" xfId="9105"/>
    <cellStyle name="Normal 26 2 2 6 5 2" xfId="21726"/>
    <cellStyle name="Normal 26 2 2 6 5 2 2" xfId="56942"/>
    <cellStyle name="Normal 26 2 2 6 5 3" xfId="44345"/>
    <cellStyle name="Normal 26 2 2 6 5 4" xfId="34331"/>
    <cellStyle name="Normal 26 2 2 6 6" xfId="10899"/>
    <cellStyle name="Normal 26 2 2 6 6 2" xfId="23502"/>
    <cellStyle name="Normal 26 2 2 6 6 2 2" xfId="58718"/>
    <cellStyle name="Normal 26 2 2 6 6 3" xfId="46121"/>
    <cellStyle name="Normal 26 2 2 6 6 4" xfId="36107"/>
    <cellStyle name="Normal 26 2 2 6 7" xfId="15266"/>
    <cellStyle name="Normal 26 2 2 6 7 2" xfId="50482"/>
    <cellStyle name="Normal 26 2 2 6 7 3" xfId="27871"/>
    <cellStyle name="Normal 26 2 2 6 8" xfId="13488"/>
    <cellStyle name="Normal 26 2 2 6 8 2" xfId="48706"/>
    <cellStyle name="Normal 26 2 2 6 9" xfId="37885"/>
    <cellStyle name="Normal 26 2 2 7" xfId="3732"/>
    <cellStyle name="Normal 26 2 2 7 2" xfId="8456"/>
    <cellStyle name="Normal 26 2 2 7 2 2" xfId="21082"/>
    <cellStyle name="Normal 26 2 2 7 2 2 2" xfId="56298"/>
    <cellStyle name="Normal 26 2 2 7 2 3" xfId="43701"/>
    <cellStyle name="Normal 26 2 2 7 2 4" xfId="33687"/>
    <cellStyle name="Normal 26 2 2 7 3" xfId="10237"/>
    <cellStyle name="Normal 26 2 2 7 3 2" xfId="22858"/>
    <cellStyle name="Normal 26 2 2 7 3 2 2" xfId="58074"/>
    <cellStyle name="Normal 26 2 2 7 3 3" xfId="45477"/>
    <cellStyle name="Normal 26 2 2 7 3 4" xfId="35463"/>
    <cellStyle name="Normal 26 2 2 7 4" xfId="12033"/>
    <cellStyle name="Normal 26 2 2 7 4 2" xfId="24634"/>
    <cellStyle name="Normal 26 2 2 7 4 2 2" xfId="59850"/>
    <cellStyle name="Normal 26 2 2 7 4 3" xfId="47253"/>
    <cellStyle name="Normal 26 2 2 7 4 4" xfId="37239"/>
    <cellStyle name="Normal 26 2 2 7 5" xfId="16398"/>
    <cellStyle name="Normal 26 2 2 7 5 2" xfId="51614"/>
    <cellStyle name="Normal 26 2 2 7 5 3" xfId="29003"/>
    <cellStyle name="Normal 26 2 2 7 6" xfId="14620"/>
    <cellStyle name="Normal 26 2 2 7 6 2" xfId="49838"/>
    <cellStyle name="Normal 26 2 2 7 7" xfId="39017"/>
    <cellStyle name="Normal 26 2 2 7 8" xfId="27227"/>
    <cellStyle name="Normal 26 2 2 8" xfId="4070"/>
    <cellStyle name="Normal 26 2 2 8 2" xfId="16720"/>
    <cellStyle name="Normal 26 2 2 8 2 2" xfId="51936"/>
    <cellStyle name="Normal 26 2 2 8 2 3" xfId="29325"/>
    <cellStyle name="Normal 26 2 2 8 3" xfId="13166"/>
    <cellStyle name="Normal 26 2 2 8 3 2" xfId="48384"/>
    <cellStyle name="Normal 26 2 2 8 4" xfId="39339"/>
    <cellStyle name="Normal 26 2 2 8 5" xfId="25773"/>
    <cellStyle name="Normal 26 2 2 9" xfId="5543"/>
    <cellStyle name="Normal 26 2 2 9 2" xfId="18174"/>
    <cellStyle name="Normal 26 2 2 9 2 2" xfId="53390"/>
    <cellStyle name="Normal 26 2 2 9 3" xfId="40793"/>
    <cellStyle name="Normal 26 2 2 9 4" xfId="30779"/>
    <cellStyle name="Normal 26 2 3" xfId="2312"/>
    <cellStyle name="Normal 26 2 3 10" xfId="10618"/>
    <cellStyle name="Normal 26 2 3 10 2" xfId="23229"/>
    <cellStyle name="Normal 26 2 3 10 2 2" xfId="58445"/>
    <cellStyle name="Normal 26 2 3 10 3" xfId="45848"/>
    <cellStyle name="Normal 26 2 3 10 4" xfId="35834"/>
    <cellStyle name="Normal 26 2 3 11" xfId="15024"/>
    <cellStyle name="Normal 26 2 3 11 2" xfId="50240"/>
    <cellStyle name="Normal 26 2 3 11 3" xfId="27629"/>
    <cellStyle name="Normal 26 2 3 12" xfId="12437"/>
    <cellStyle name="Normal 26 2 3 12 2" xfId="47655"/>
    <cellStyle name="Normal 26 2 3 13" xfId="37643"/>
    <cellStyle name="Normal 26 2 3 14" xfId="25044"/>
    <cellStyle name="Normal 26 2 3 15" xfId="60257"/>
    <cellStyle name="Normal 26 2 3 2" xfId="3159"/>
    <cellStyle name="Normal 26 2 3 2 10" xfId="25528"/>
    <cellStyle name="Normal 26 2 3 2 11" xfId="61063"/>
    <cellStyle name="Normal 26 2 3 2 2" xfId="4959"/>
    <cellStyle name="Normal 26 2 3 2 2 2" xfId="17606"/>
    <cellStyle name="Normal 26 2 3 2 2 2 2" xfId="52822"/>
    <cellStyle name="Normal 26 2 3 2 2 2 3" xfId="30211"/>
    <cellStyle name="Normal 26 2 3 2 2 3" xfId="14052"/>
    <cellStyle name="Normal 26 2 3 2 2 3 2" xfId="49270"/>
    <cellStyle name="Normal 26 2 3 2 2 4" xfId="40225"/>
    <cellStyle name="Normal 26 2 3 2 2 5" xfId="26659"/>
    <cellStyle name="Normal 26 2 3 2 3" xfId="6429"/>
    <cellStyle name="Normal 26 2 3 2 3 2" xfId="19060"/>
    <cellStyle name="Normal 26 2 3 2 3 2 2" xfId="54276"/>
    <cellStyle name="Normal 26 2 3 2 3 3" xfId="41679"/>
    <cellStyle name="Normal 26 2 3 2 3 4" xfId="31665"/>
    <cellStyle name="Normal 26 2 3 2 4" xfId="7888"/>
    <cellStyle name="Normal 26 2 3 2 4 2" xfId="20514"/>
    <cellStyle name="Normal 26 2 3 2 4 2 2" xfId="55730"/>
    <cellStyle name="Normal 26 2 3 2 4 3" xfId="43133"/>
    <cellStyle name="Normal 26 2 3 2 4 4" xfId="33119"/>
    <cellStyle name="Normal 26 2 3 2 5" xfId="9669"/>
    <cellStyle name="Normal 26 2 3 2 5 2" xfId="22290"/>
    <cellStyle name="Normal 26 2 3 2 5 2 2" xfId="57506"/>
    <cellStyle name="Normal 26 2 3 2 5 3" xfId="44909"/>
    <cellStyle name="Normal 26 2 3 2 5 4" xfId="34895"/>
    <cellStyle name="Normal 26 2 3 2 6" xfId="11463"/>
    <cellStyle name="Normal 26 2 3 2 6 2" xfId="24066"/>
    <cellStyle name="Normal 26 2 3 2 6 2 2" xfId="59282"/>
    <cellStyle name="Normal 26 2 3 2 6 3" xfId="46685"/>
    <cellStyle name="Normal 26 2 3 2 6 4" xfId="36671"/>
    <cellStyle name="Normal 26 2 3 2 7" xfId="15830"/>
    <cellStyle name="Normal 26 2 3 2 7 2" xfId="51046"/>
    <cellStyle name="Normal 26 2 3 2 7 3" xfId="28435"/>
    <cellStyle name="Normal 26 2 3 2 8" xfId="12921"/>
    <cellStyle name="Normal 26 2 3 2 8 2" xfId="48139"/>
    <cellStyle name="Normal 26 2 3 2 9" xfId="38449"/>
    <cellStyle name="Normal 26 2 3 3" xfId="3488"/>
    <cellStyle name="Normal 26 2 3 3 10" xfId="26984"/>
    <cellStyle name="Normal 26 2 3 3 11" xfId="61388"/>
    <cellStyle name="Normal 26 2 3 3 2" xfId="5284"/>
    <cellStyle name="Normal 26 2 3 3 2 2" xfId="17931"/>
    <cellStyle name="Normal 26 2 3 3 2 2 2" xfId="53147"/>
    <cellStyle name="Normal 26 2 3 3 2 3" xfId="40550"/>
    <cellStyle name="Normal 26 2 3 3 2 4" xfId="30536"/>
    <cellStyle name="Normal 26 2 3 3 3" xfId="6754"/>
    <cellStyle name="Normal 26 2 3 3 3 2" xfId="19385"/>
    <cellStyle name="Normal 26 2 3 3 3 2 2" xfId="54601"/>
    <cellStyle name="Normal 26 2 3 3 3 3" xfId="42004"/>
    <cellStyle name="Normal 26 2 3 3 3 4" xfId="31990"/>
    <cellStyle name="Normal 26 2 3 3 4" xfId="8213"/>
    <cellStyle name="Normal 26 2 3 3 4 2" xfId="20839"/>
    <cellStyle name="Normal 26 2 3 3 4 2 2" xfId="56055"/>
    <cellStyle name="Normal 26 2 3 3 4 3" xfId="43458"/>
    <cellStyle name="Normal 26 2 3 3 4 4" xfId="33444"/>
    <cellStyle name="Normal 26 2 3 3 5" xfId="9994"/>
    <cellStyle name="Normal 26 2 3 3 5 2" xfId="22615"/>
    <cellStyle name="Normal 26 2 3 3 5 2 2" xfId="57831"/>
    <cellStyle name="Normal 26 2 3 3 5 3" xfId="45234"/>
    <cellStyle name="Normal 26 2 3 3 5 4" xfId="35220"/>
    <cellStyle name="Normal 26 2 3 3 6" xfId="11788"/>
    <cellStyle name="Normal 26 2 3 3 6 2" xfId="24391"/>
    <cellStyle name="Normal 26 2 3 3 6 2 2" xfId="59607"/>
    <cellStyle name="Normal 26 2 3 3 6 3" xfId="47010"/>
    <cellStyle name="Normal 26 2 3 3 6 4" xfId="36996"/>
    <cellStyle name="Normal 26 2 3 3 7" xfId="16155"/>
    <cellStyle name="Normal 26 2 3 3 7 2" xfId="51371"/>
    <cellStyle name="Normal 26 2 3 3 7 3" xfId="28760"/>
    <cellStyle name="Normal 26 2 3 3 8" xfId="14377"/>
    <cellStyle name="Normal 26 2 3 3 8 2" xfId="49595"/>
    <cellStyle name="Normal 26 2 3 3 9" xfId="38774"/>
    <cellStyle name="Normal 26 2 3 4" xfId="2649"/>
    <cellStyle name="Normal 26 2 3 4 10" xfId="26175"/>
    <cellStyle name="Normal 26 2 3 4 11" xfId="60579"/>
    <cellStyle name="Normal 26 2 3 4 2" xfId="4475"/>
    <cellStyle name="Normal 26 2 3 4 2 2" xfId="17122"/>
    <cellStyle name="Normal 26 2 3 4 2 2 2" xfId="52338"/>
    <cellStyle name="Normal 26 2 3 4 2 3" xfId="39741"/>
    <cellStyle name="Normal 26 2 3 4 2 4" xfId="29727"/>
    <cellStyle name="Normal 26 2 3 4 3" xfId="5945"/>
    <cellStyle name="Normal 26 2 3 4 3 2" xfId="18576"/>
    <cellStyle name="Normal 26 2 3 4 3 2 2" xfId="53792"/>
    <cellStyle name="Normal 26 2 3 4 3 3" xfId="41195"/>
    <cellStyle name="Normal 26 2 3 4 3 4" xfId="31181"/>
    <cellStyle name="Normal 26 2 3 4 4" xfId="7404"/>
    <cellStyle name="Normal 26 2 3 4 4 2" xfId="20030"/>
    <cellStyle name="Normal 26 2 3 4 4 2 2" xfId="55246"/>
    <cellStyle name="Normal 26 2 3 4 4 3" xfId="42649"/>
    <cellStyle name="Normal 26 2 3 4 4 4" xfId="32635"/>
    <cellStyle name="Normal 26 2 3 4 5" xfId="9185"/>
    <cellStyle name="Normal 26 2 3 4 5 2" xfId="21806"/>
    <cellStyle name="Normal 26 2 3 4 5 2 2" xfId="57022"/>
    <cellStyle name="Normal 26 2 3 4 5 3" xfId="44425"/>
    <cellStyle name="Normal 26 2 3 4 5 4" xfId="34411"/>
    <cellStyle name="Normal 26 2 3 4 6" xfId="10979"/>
    <cellStyle name="Normal 26 2 3 4 6 2" xfId="23582"/>
    <cellStyle name="Normal 26 2 3 4 6 2 2" xfId="58798"/>
    <cellStyle name="Normal 26 2 3 4 6 3" xfId="46201"/>
    <cellStyle name="Normal 26 2 3 4 6 4" xfId="36187"/>
    <cellStyle name="Normal 26 2 3 4 7" xfId="15346"/>
    <cellStyle name="Normal 26 2 3 4 7 2" xfId="50562"/>
    <cellStyle name="Normal 26 2 3 4 7 3" xfId="27951"/>
    <cellStyle name="Normal 26 2 3 4 8" xfId="13568"/>
    <cellStyle name="Normal 26 2 3 4 8 2" xfId="48786"/>
    <cellStyle name="Normal 26 2 3 4 9" xfId="37965"/>
    <cellStyle name="Normal 26 2 3 5" xfId="3813"/>
    <cellStyle name="Normal 26 2 3 5 2" xfId="8536"/>
    <cellStyle name="Normal 26 2 3 5 2 2" xfId="21162"/>
    <cellStyle name="Normal 26 2 3 5 2 2 2" xfId="56378"/>
    <cellStyle name="Normal 26 2 3 5 2 3" xfId="43781"/>
    <cellStyle name="Normal 26 2 3 5 2 4" xfId="33767"/>
    <cellStyle name="Normal 26 2 3 5 3" xfId="10317"/>
    <cellStyle name="Normal 26 2 3 5 3 2" xfId="22938"/>
    <cellStyle name="Normal 26 2 3 5 3 2 2" xfId="58154"/>
    <cellStyle name="Normal 26 2 3 5 3 3" xfId="45557"/>
    <cellStyle name="Normal 26 2 3 5 3 4" xfId="35543"/>
    <cellStyle name="Normal 26 2 3 5 4" xfId="12113"/>
    <cellStyle name="Normal 26 2 3 5 4 2" xfId="24714"/>
    <cellStyle name="Normal 26 2 3 5 4 2 2" xfId="59930"/>
    <cellStyle name="Normal 26 2 3 5 4 3" xfId="47333"/>
    <cellStyle name="Normal 26 2 3 5 4 4" xfId="37319"/>
    <cellStyle name="Normal 26 2 3 5 5" xfId="16478"/>
    <cellStyle name="Normal 26 2 3 5 5 2" xfId="51694"/>
    <cellStyle name="Normal 26 2 3 5 5 3" xfId="29083"/>
    <cellStyle name="Normal 26 2 3 5 6" xfId="14700"/>
    <cellStyle name="Normal 26 2 3 5 6 2" xfId="49918"/>
    <cellStyle name="Normal 26 2 3 5 7" xfId="39097"/>
    <cellStyle name="Normal 26 2 3 5 8" xfId="27307"/>
    <cellStyle name="Normal 26 2 3 6" xfId="4153"/>
    <cellStyle name="Normal 26 2 3 6 2" xfId="16800"/>
    <cellStyle name="Normal 26 2 3 6 2 2" xfId="52016"/>
    <cellStyle name="Normal 26 2 3 6 2 3" xfId="29405"/>
    <cellStyle name="Normal 26 2 3 6 3" xfId="13246"/>
    <cellStyle name="Normal 26 2 3 6 3 2" xfId="48464"/>
    <cellStyle name="Normal 26 2 3 6 4" xfId="39419"/>
    <cellStyle name="Normal 26 2 3 6 5" xfId="25853"/>
    <cellStyle name="Normal 26 2 3 7" xfId="5623"/>
    <cellStyle name="Normal 26 2 3 7 2" xfId="18254"/>
    <cellStyle name="Normal 26 2 3 7 2 2" xfId="53470"/>
    <cellStyle name="Normal 26 2 3 7 3" xfId="40873"/>
    <cellStyle name="Normal 26 2 3 7 4" xfId="30859"/>
    <cellStyle name="Normal 26 2 3 8" xfId="7082"/>
    <cellStyle name="Normal 26 2 3 8 2" xfId="19708"/>
    <cellStyle name="Normal 26 2 3 8 2 2" xfId="54924"/>
    <cellStyle name="Normal 26 2 3 8 3" xfId="42327"/>
    <cellStyle name="Normal 26 2 3 8 4" xfId="32313"/>
    <cellStyle name="Normal 26 2 3 9" xfId="8863"/>
    <cellStyle name="Normal 26 2 3 9 2" xfId="21484"/>
    <cellStyle name="Normal 26 2 3 9 2 2" xfId="56700"/>
    <cellStyle name="Normal 26 2 3 9 3" xfId="44103"/>
    <cellStyle name="Normal 26 2 3 9 4" xfId="34089"/>
    <cellStyle name="Normal 26 2 4" xfId="2994"/>
    <cellStyle name="Normal 26 2 4 10" xfId="25369"/>
    <cellStyle name="Normal 26 2 4 11" xfId="60904"/>
    <cellStyle name="Normal 26 2 4 2" xfId="4800"/>
    <cellStyle name="Normal 26 2 4 2 2" xfId="17447"/>
    <cellStyle name="Normal 26 2 4 2 2 2" xfId="52663"/>
    <cellStyle name="Normal 26 2 4 2 2 3" xfId="30052"/>
    <cellStyle name="Normal 26 2 4 2 3" xfId="13893"/>
    <cellStyle name="Normal 26 2 4 2 3 2" xfId="49111"/>
    <cellStyle name="Normal 26 2 4 2 4" xfId="40066"/>
    <cellStyle name="Normal 26 2 4 2 5" xfId="26500"/>
    <cellStyle name="Normal 26 2 4 3" xfId="6270"/>
    <cellStyle name="Normal 26 2 4 3 2" xfId="18901"/>
    <cellStyle name="Normal 26 2 4 3 2 2" xfId="54117"/>
    <cellStyle name="Normal 26 2 4 3 3" xfId="41520"/>
    <cellStyle name="Normal 26 2 4 3 4" xfId="31506"/>
    <cellStyle name="Normal 26 2 4 4" xfId="7729"/>
    <cellStyle name="Normal 26 2 4 4 2" xfId="20355"/>
    <cellStyle name="Normal 26 2 4 4 2 2" xfId="55571"/>
    <cellStyle name="Normal 26 2 4 4 3" xfId="42974"/>
    <cellStyle name="Normal 26 2 4 4 4" xfId="32960"/>
    <cellStyle name="Normal 26 2 4 5" xfId="9510"/>
    <cellStyle name="Normal 26 2 4 5 2" xfId="22131"/>
    <cellStyle name="Normal 26 2 4 5 2 2" xfId="57347"/>
    <cellStyle name="Normal 26 2 4 5 3" xfId="44750"/>
    <cellStyle name="Normal 26 2 4 5 4" xfId="34736"/>
    <cellStyle name="Normal 26 2 4 6" xfId="11304"/>
    <cellStyle name="Normal 26 2 4 6 2" xfId="23907"/>
    <cellStyle name="Normal 26 2 4 6 2 2" xfId="59123"/>
    <cellStyle name="Normal 26 2 4 6 3" xfId="46526"/>
    <cellStyle name="Normal 26 2 4 6 4" xfId="36512"/>
    <cellStyle name="Normal 26 2 4 7" xfId="15671"/>
    <cellStyle name="Normal 26 2 4 7 2" xfId="50887"/>
    <cellStyle name="Normal 26 2 4 7 3" xfId="28276"/>
    <cellStyle name="Normal 26 2 4 8" xfId="12762"/>
    <cellStyle name="Normal 26 2 4 8 2" xfId="47980"/>
    <cellStyle name="Normal 26 2 4 9" xfId="38290"/>
    <cellStyle name="Normal 26 2 5" xfId="2826"/>
    <cellStyle name="Normal 26 2 5 10" xfId="25214"/>
    <cellStyle name="Normal 26 2 5 11" xfId="60749"/>
    <cellStyle name="Normal 26 2 5 2" xfId="4645"/>
    <cellStyle name="Normal 26 2 5 2 2" xfId="17292"/>
    <cellStyle name="Normal 26 2 5 2 2 2" xfId="52508"/>
    <cellStyle name="Normal 26 2 5 2 2 3" xfId="29897"/>
    <cellStyle name="Normal 26 2 5 2 3" xfId="13738"/>
    <cellStyle name="Normal 26 2 5 2 3 2" xfId="48956"/>
    <cellStyle name="Normal 26 2 5 2 4" xfId="39911"/>
    <cellStyle name="Normal 26 2 5 2 5" xfId="26345"/>
    <cellStyle name="Normal 26 2 5 3" xfId="6115"/>
    <cellStyle name="Normal 26 2 5 3 2" xfId="18746"/>
    <cellStyle name="Normal 26 2 5 3 2 2" xfId="53962"/>
    <cellStyle name="Normal 26 2 5 3 3" xfId="41365"/>
    <cellStyle name="Normal 26 2 5 3 4" xfId="31351"/>
    <cellStyle name="Normal 26 2 5 4" xfId="7574"/>
    <cellStyle name="Normal 26 2 5 4 2" xfId="20200"/>
    <cellStyle name="Normal 26 2 5 4 2 2" xfId="55416"/>
    <cellStyle name="Normal 26 2 5 4 3" xfId="42819"/>
    <cellStyle name="Normal 26 2 5 4 4" xfId="32805"/>
    <cellStyle name="Normal 26 2 5 5" xfId="9355"/>
    <cellStyle name="Normal 26 2 5 5 2" xfId="21976"/>
    <cellStyle name="Normal 26 2 5 5 2 2" xfId="57192"/>
    <cellStyle name="Normal 26 2 5 5 3" xfId="44595"/>
    <cellStyle name="Normal 26 2 5 5 4" xfId="34581"/>
    <cellStyle name="Normal 26 2 5 6" xfId="11149"/>
    <cellStyle name="Normal 26 2 5 6 2" xfId="23752"/>
    <cellStyle name="Normal 26 2 5 6 2 2" xfId="58968"/>
    <cellStyle name="Normal 26 2 5 6 3" xfId="46371"/>
    <cellStyle name="Normal 26 2 5 6 4" xfId="36357"/>
    <cellStyle name="Normal 26 2 5 7" xfId="15516"/>
    <cellStyle name="Normal 26 2 5 7 2" xfId="50732"/>
    <cellStyle name="Normal 26 2 5 7 3" xfId="28121"/>
    <cellStyle name="Normal 26 2 5 8" xfId="12607"/>
    <cellStyle name="Normal 26 2 5 8 2" xfId="47825"/>
    <cellStyle name="Normal 26 2 5 9" xfId="38135"/>
    <cellStyle name="Normal 26 2 6" xfId="3336"/>
    <cellStyle name="Normal 26 2 6 10" xfId="26832"/>
    <cellStyle name="Normal 26 2 6 11" xfId="61236"/>
    <cellStyle name="Normal 26 2 6 2" xfId="5132"/>
    <cellStyle name="Normal 26 2 6 2 2" xfId="17779"/>
    <cellStyle name="Normal 26 2 6 2 2 2" xfId="52995"/>
    <cellStyle name="Normal 26 2 6 2 3" xfId="40398"/>
    <cellStyle name="Normal 26 2 6 2 4" xfId="30384"/>
    <cellStyle name="Normal 26 2 6 3" xfId="6602"/>
    <cellStyle name="Normal 26 2 6 3 2" xfId="19233"/>
    <cellStyle name="Normal 26 2 6 3 2 2" xfId="54449"/>
    <cellStyle name="Normal 26 2 6 3 3" xfId="41852"/>
    <cellStyle name="Normal 26 2 6 3 4" xfId="31838"/>
    <cellStyle name="Normal 26 2 6 4" xfId="8061"/>
    <cellStyle name="Normal 26 2 6 4 2" xfId="20687"/>
    <cellStyle name="Normal 26 2 6 4 2 2" xfId="55903"/>
    <cellStyle name="Normal 26 2 6 4 3" xfId="43306"/>
    <cellStyle name="Normal 26 2 6 4 4" xfId="33292"/>
    <cellStyle name="Normal 26 2 6 5" xfId="9842"/>
    <cellStyle name="Normal 26 2 6 5 2" xfId="22463"/>
    <cellStyle name="Normal 26 2 6 5 2 2" xfId="57679"/>
    <cellStyle name="Normal 26 2 6 5 3" xfId="45082"/>
    <cellStyle name="Normal 26 2 6 5 4" xfId="35068"/>
    <cellStyle name="Normal 26 2 6 6" xfId="11636"/>
    <cellStyle name="Normal 26 2 6 6 2" xfId="24239"/>
    <cellStyle name="Normal 26 2 6 6 2 2" xfId="59455"/>
    <cellStyle name="Normal 26 2 6 6 3" xfId="46858"/>
    <cellStyle name="Normal 26 2 6 6 4" xfId="36844"/>
    <cellStyle name="Normal 26 2 6 7" xfId="16003"/>
    <cellStyle name="Normal 26 2 6 7 2" xfId="51219"/>
    <cellStyle name="Normal 26 2 6 7 3" xfId="28608"/>
    <cellStyle name="Normal 26 2 6 8" xfId="14225"/>
    <cellStyle name="Normal 26 2 6 8 2" xfId="49443"/>
    <cellStyle name="Normal 26 2 6 9" xfId="38622"/>
    <cellStyle name="Normal 26 2 7" xfId="2496"/>
    <cellStyle name="Normal 26 2 7 10" xfId="26023"/>
    <cellStyle name="Normal 26 2 7 11" xfId="60427"/>
    <cellStyle name="Normal 26 2 7 2" xfId="4323"/>
    <cellStyle name="Normal 26 2 7 2 2" xfId="16970"/>
    <cellStyle name="Normal 26 2 7 2 2 2" xfId="52186"/>
    <cellStyle name="Normal 26 2 7 2 3" xfId="39589"/>
    <cellStyle name="Normal 26 2 7 2 4" xfId="29575"/>
    <cellStyle name="Normal 26 2 7 3" xfId="5793"/>
    <cellStyle name="Normal 26 2 7 3 2" xfId="18424"/>
    <cellStyle name="Normal 26 2 7 3 2 2" xfId="53640"/>
    <cellStyle name="Normal 26 2 7 3 3" xfId="41043"/>
    <cellStyle name="Normal 26 2 7 3 4" xfId="31029"/>
    <cellStyle name="Normal 26 2 7 4" xfId="7252"/>
    <cellStyle name="Normal 26 2 7 4 2" xfId="19878"/>
    <cellStyle name="Normal 26 2 7 4 2 2" xfId="55094"/>
    <cellStyle name="Normal 26 2 7 4 3" xfId="42497"/>
    <cellStyle name="Normal 26 2 7 4 4" xfId="32483"/>
    <cellStyle name="Normal 26 2 7 5" xfId="9033"/>
    <cellStyle name="Normal 26 2 7 5 2" xfId="21654"/>
    <cellStyle name="Normal 26 2 7 5 2 2" xfId="56870"/>
    <cellStyle name="Normal 26 2 7 5 3" xfId="44273"/>
    <cellStyle name="Normal 26 2 7 5 4" xfId="34259"/>
    <cellStyle name="Normal 26 2 7 6" xfId="10827"/>
    <cellStyle name="Normal 26 2 7 6 2" xfId="23430"/>
    <cellStyle name="Normal 26 2 7 6 2 2" xfId="58646"/>
    <cellStyle name="Normal 26 2 7 6 3" xfId="46049"/>
    <cellStyle name="Normal 26 2 7 6 4" xfId="36035"/>
    <cellStyle name="Normal 26 2 7 7" xfId="15194"/>
    <cellStyle name="Normal 26 2 7 7 2" xfId="50410"/>
    <cellStyle name="Normal 26 2 7 7 3" xfId="27799"/>
    <cellStyle name="Normal 26 2 7 8" xfId="13416"/>
    <cellStyle name="Normal 26 2 7 8 2" xfId="48634"/>
    <cellStyle name="Normal 26 2 7 9" xfId="37813"/>
    <cellStyle name="Normal 26 2 8" xfId="3660"/>
    <cellStyle name="Normal 26 2 8 2" xfId="8384"/>
    <cellStyle name="Normal 26 2 8 2 2" xfId="21010"/>
    <cellStyle name="Normal 26 2 8 2 2 2" xfId="56226"/>
    <cellStyle name="Normal 26 2 8 2 3" xfId="43629"/>
    <cellStyle name="Normal 26 2 8 2 4" xfId="33615"/>
    <cellStyle name="Normal 26 2 8 3" xfId="10165"/>
    <cellStyle name="Normal 26 2 8 3 2" xfId="22786"/>
    <cellStyle name="Normal 26 2 8 3 2 2" xfId="58002"/>
    <cellStyle name="Normal 26 2 8 3 3" xfId="45405"/>
    <cellStyle name="Normal 26 2 8 3 4" xfId="35391"/>
    <cellStyle name="Normal 26 2 8 4" xfId="11961"/>
    <cellStyle name="Normal 26 2 8 4 2" xfId="24562"/>
    <cellStyle name="Normal 26 2 8 4 2 2" xfId="59778"/>
    <cellStyle name="Normal 26 2 8 4 3" xfId="47181"/>
    <cellStyle name="Normal 26 2 8 4 4" xfId="37167"/>
    <cellStyle name="Normal 26 2 8 5" xfId="16326"/>
    <cellStyle name="Normal 26 2 8 5 2" xfId="51542"/>
    <cellStyle name="Normal 26 2 8 5 3" xfId="28931"/>
    <cellStyle name="Normal 26 2 8 6" xfId="14548"/>
    <cellStyle name="Normal 26 2 8 6 2" xfId="49766"/>
    <cellStyle name="Normal 26 2 8 7" xfId="38945"/>
    <cellStyle name="Normal 26 2 8 8" xfId="27155"/>
    <cellStyle name="Normal 26 2 9" xfId="3992"/>
    <cellStyle name="Normal 26 2 9 2" xfId="16648"/>
    <cellStyle name="Normal 26 2 9 2 2" xfId="51864"/>
    <cellStyle name="Normal 26 2 9 2 3" xfId="29253"/>
    <cellStyle name="Normal 26 2 9 3" xfId="13094"/>
    <cellStyle name="Normal 26 2 9 3 2" xfId="48312"/>
    <cellStyle name="Normal 26 2 9 4" xfId="39267"/>
    <cellStyle name="Normal 26 2 9 5" xfId="25701"/>
    <cellStyle name="Normal 26 2_District Target Attainment" xfId="1148"/>
    <cellStyle name="Normal 26 3" xfId="1284"/>
    <cellStyle name="Normal 26 3 10" xfId="6963"/>
    <cellStyle name="Normal 26 3 10 2" xfId="19590"/>
    <cellStyle name="Normal 26 3 10 2 2" xfId="54806"/>
    <cellStyle name="Normal 26 3 10 3" xfId="42209"/>
    <cellStyle name="Normal 26 3 10 4" xfId="32195"/>
    <cellStyle name="Normal 26 3 11" xfId="8744"/>
    <cellStyle name="Normal 26 3 11 2" xfId="21366"/>
    <cellStyle name="Normal 26 3 11 2 2" xfId="56582"/>
    <cellStyle name="Normal 26 3 11 3" xfId="43985"/>
    <cellStyle name="Normal 26 3 11 4" xfId="33971"/>
    <cellStyle name="Normal 26 3 12" xfId="10619"/>
    <cellStyle name="Normal 26 3 12 2" xfId="23230"/>
    <cellStyle name="Normal 26 3 12 2 2" xfId="58446"/>
    <cellStyle name="Normal 26 3 12 3" xfId="45849"/>
    <cellStyle name="Normal 26 3 12 4" xfId="35835"/>
    <cellStyle name="Normal 26 3 13" xfId="14905"/>
    <cellStyle name="Normal 26 3 13 2" xfId="50122"/>
    <cellStyle name="Normal 26 3 13 3" xfId="27511"/>
    <cellStyle name="Normal 26 3 14" xfId="12319"/>
    <cellStyle name="Normal 26 3 14 2" xfId="47537"/>
    <cellStyle name="Normal 26 3 15" xfId="37524"/>
    <cellStyle name="Normal 26 3 16" xfId="24926"/>
    <cellStyle name="Normal 26 3 17" xfId="60139"/>
    <cellStyle name="Normal 26 3 2" xfId="2349"/>
    <cellStyle name="Normal 26 3 2 10" xfId="10620"/>
    <cellStyle name="Normal 26 3 2 10 2" xfId="23231"/>
    <cellStyle name="Normal 26 3 2 10 2 2" xfId="58447"/>
    <cellStyle name="Normal 26 3 2 10 3" xfId="45850"/>
    <cellStyle name="Normal 26 3 2 10 4" xfId="35836"/>
    <cellStyle name="Normal 26 3 2 11" xfId="15060"/>
    <cellStyle name="Normal 26 3 2 11 2" xfId="50276"/>
    <cellStyle name="Normal 26 3 2 11 3" xfId="27665"/>
    <cellStyle name="Normal 26 3 2 12" xfId="12473"/>
    <cellStyle name="Normal 26 3 2 12 2" xfId="47691"/>
    <cellStyle name="Normal 26 3 2 13" xfId="37679"/>
    <cellStyle name="Normal 26 3 2 14" xfId="25080"/>
    <cellStyle name="Normal 26 3 2 15" xfId="60293"/>
    <cellStyle name="Normal 26 3 2 2" xfId="3195"/>
    <cellStyle name="Normal 26 3 2 2 10" xfId="25564"/>
    <cellStyle name="Normal 26 3 2 2 11" xfId="61099"/>
    <cellStyle name="Normal 26 3 2 2 2" xfId="4995"/>
    <cellStyle name="Normal 26 3 2 2 2 2" xfId="17642"/>
    <cellStyle name="Normal 26 3 2 2 2 2 2" xfId="52858"/>
    <cellStyle name="Normal 26 3 2 2 2 2 3" xfId="30247"/>
    <cellStyle name="Normal 26 3 2 2 2 3" xfId="14088"/>
    <cellStyle name="Normal 26 3 2 2 2 3 2" xfId="49306"/>
    <cellStyle name="Normal 26 3 2 2 2 4" xfId="40261"/>
    <cellStyle name="Normal 26 3 2 2 2 5" xfId="26695"/>
    <cellStyle name="Normal 26 3 2 2 3" xfId="6465"/>
    <cellStyle name="Normal 26 3 2 2 3 2" xfId="19096"/>
    <cellStyle name="Normal 26 3 2 2 3 2 2" xfId="54312"/>
    <cellStyle name="Normal 26 3 2 2 3 3" xfId="41715"/>
    <cellStyle name="Normal 26 3 2 2 3 4" xfId="31701"/>
    <cellStyle name="Normal 26 3 2 2 4" xfId="7924"/>
    <cellStyle name="Normal 26 3 2 2 4 2" xfId="20550"/>
    <cellStyle name="Normal 26 3 2 2 4 2 2" xfId="55766"/>
    <cellStyle name="Normal 26 3 2 2 4 3" xfId="43169"/>
    <cellStyle name="Normal 26 3 2 2 4 4" xfId="33155"/>
    <cellStyle name="Normal 26 3 2 2 5" xfId="9705"/>
    <cellStyle name="Normal 26 3 2 2 5 2" xfId="22326"/>
    <cellStyle name="Normal 26 3 2 2 5 2 2" xfId="57542"/>
    <cellStyle name="Normal 26 3 2 2 5 3" xfId="44945"/>
    <cellStyle name="Normal 26 3 2 2 5 4" xfId="34931"/>
    <cellStyle name="Normal 26 3 2 2 6" xfId="11499"/>
    <cellStyle name="Normal 26 3 2 2 6 2" xfId="24102"/>
    <cellStyle name="Normal 26 3 2 2 6 2 2" xfId="59318"/>
    <cellStyle name="Normal 26 3 2 2 6 3" xfId="46721"/>
    <cellStyle name="Normal 26 3 2 2 6 4" xfId="36707"/>
    <cellStyle name="Normal 26 3 2 2 7" xfId="15866"/>
    <cellStyle name="Normal 26 3 2 2 7 2" xfId="51082"/>
    <cellStyle name="Normal 26 3 2 2 7 3" xfId="28471"/>
    <cellStyle name="Normal 26 3 2 2 8" xfId="12957"/>
    <cellStyle name="Normal 26 3 2 2 8 2" xfId="48175"/>
    <cellStyle name="Normal 26 3 2 2 9" xfId="38485"/>
    <cellStyle name="Normal 26 3 2 3" xfId="3524"/>
    <cellStyle name="Normal 26 3 2 3 10" xfId="27020"/>
    <cellStyle name="Normal 26 3 2 3 11" xfId="61424"/>
    <cellStyle name="Normal 26 3 2 3 2" xfId="5320"/>
    <cellStyle name="Normal 26 3 2 3 2 2" xfId="17967"/>
    <cellStyle name="Normal 26 3 2 3 2 2 2" xfId="53183"/>
    <cellStyle name="Normal 26 3 2 3 2 3" xfId="40586"/>
    <cellStyle name="Normal 26 3 2 3 2 4" xfId="30572"/>
    <cellStyle name="Normal 26 3 2 3 3" xfId="6790"/>
    <cellStyle name="Normal 26 3 2 3 3 2" xfId="19421"/>
    <cellStyle name="Normal 26 3 2 3 3 2 2" xfId="54637"/>
    <cellStyle name="Normal 26 3 2 3 3 3" xfId="42040"/>
    <cellStyle name="Normal 26 3 2 3 3 4" xfId="32026"/>
    <cellStyle name="Normal 26 3 2 3 4" xfId="8249"/>
    <cellStyle name="Normal 26 3 2 3 4 2" xfId="20875"/>
    <cellStyle name="Normal 26 3 2 3 4 2 2" xfId="56091"/>
    <cellStyle name="Normal 26 3 2 3 4 3" xfId="43494"/>
    <cellStyle name="Normal 26 3 2 3 4 4" xfId="33480"/>
    <cellStyle name="Normal 26 3 2 3 5" xfId="10030"/>
    <cellStyle name="Normal 26 3 2 3 5 2" xfId="22651"/>
    <cellStyle name="Normal 26 3 2 3 5 2 2" xfId="57867"/>
    <cellStyle name="Normal 26 3 2 3 5 3" xfId="45270"/>
    <cellStyle name="Normal 26 3 2 3 5 4" xfId="35256"/>
    <cellStyle name="Normal 26 3 2 3 6" xfId="11824"/>
    <cellStyle name="Normal 26 3 2 3 6 2" xfId="24427"/>
    <cellStyle name="Normal 26 3 2 3 6 2 2" xfId="59643"/>
    <cellStyle name="Normal 26 3 2 3 6 3" xfId="47046"/>
    <cellStyle name="Normal 26 3 2 3 6 4" xfId="37032"/>
    <cellStyle name="Normal 26 3 2 3 7" xfId="16191"/>
    <cellStyle name="Normal 26 3 2 3 7 2" xfId="51407"/>
    <cellStyle name="Normal 26 3 2 3 7 3" xfId="28796"/>
    <cellStyle name="Normal 26 3 2 3 8" xfId="14413"/>
    <cellStyle name="Normal 26 3 2 3 8 2" xfId="49631"/>
    <cellStyle name="Normal 26 3 2 3 9" xfId="38810"/>
    <cellStyle name="Normal 26 3 2 4" xfId="2685"/>
    <cellStyle name="Normal 26 3 2 4 10" xfId="26211"/>
    <cellStyle name="Normal 26 3 2 4 11" xfId="60615"/>
    <cellStyle name="Normal 26 3 2 4 2" xfId="4511"/>
    <cellStyle name="Normal 26 3 2 4 2 2" xfId="17158"/>
    <cellStyle name="Normal 26 3 2 4 2 2 2" xfId="52374"/>
    <cellStyle name="Normal 26 3 2 4 2 3" xfId="39777"/>
    <cellStyle name="Normal 26 3 2 4 2 4" xfId="29763"/>
    <cellStyle name="Normal 26 3 2 4 3" xfId="5981"/>
    <cellStyle name="Normal 26 3 2 4 3 2" xfId="18612"/>
    <cellStyle name="Normal 26 3 2 4 3 2 2" xfId="53828"/>
    <cellStyle name="Normal 26 3 2 4 3 3" xfId="41231"/>
    <cellStyle name="Normal 26 3 2 4 3 4" xfId="31217"/>
    <cellStyle name="Normal 26 3 2 4 4" xfId="7440"/>
    <cellStyle name="Normal 26 3 2 4 4 2" xfId="20066"/>
    <cellStyle name="Normal 26 3 2 4 4 2 2" xfId="55282"/>
    <cellStyle name="Normal 26 3 2 4 4 3" xfId="42685"/>
    <cellStyle name="Normal 26 3 2 4 4 4" xfId="32671"/>
    <cellStyle name="Normal 26 3 2 4 5" xfId="9221"/>
    <cellStyle name="Normal 26 3 2 4 5 2" xfId="21842"/>
    <cellStyle name="Normal 26 3 2 4 5 2 2" xfId="57058"/>
    <cellStyle name="Normal 26 3 2 4 5 3" xfId="44461"/>
    <cellStyle name="Normal 26 3 2 4 5 4" xfId="34447"/>
    <cellStyle name="Normal 26 3 2 4 6" xfId="11015"/>
    <cellStyle name="Normal 26 3 2 4 6 2" xfId="23618"/>
    <cellStyle name="Normal 26 3 2 4 6 2 2" xfId="58834"/>
    <cellStyle name="Normal 26 3 2 4 6 3" xfId="46237"/>
    <cellStyle name="Normal 26 3 2 4 6 4" xfId="36223"/>
    <cellStyle name="Normal 26 3 2 4 7" xfId="15382"/>
    <cellStyle name="Normal 26 3 2 4 7 2" xfId="50598"/>
    <cellStyle name="Normal 26 3 2 4 7 3" xfId="27987"/>
    <cellStyle name="Normal 26 3 2 4 8" xfId="13604"/>
    <cellStyle name="Normal 26 3 2 4 8 2" xfId="48822"/>
    <cellStyle name="Normal 26 3 2 4 9" xfId="38001"/>
    <cellStyle name="Normal 26 3 2 5" xfId="3849"/>
    <cellStyle name="Normal 26 3 2 5 2" xfId="8572"/>
    <cellStyle name="Normal 26 3 2 5 2 2" xfId="21198"/>
    <cellStyle name="Normal 26 3 2 5 2 2 2" xfId="56414"/>
    <cellStyle name="Normal 26 3 2 5 2 3" xfId="43817"/>
    <cellStyle name="Normal 26 3 2 5 2 4" xfId="33803"/>
    <cellStyle name="Normal 26 3 2 5 3" xfId="10353"/>
    <cellStyle name="Normal 26 3 2 5 3 2" xfId="22974"/>
    <cellStyle name="Normal 26 3 2 5 3 2 2" xfId="58190"/>
    <cellStyle name="Normal 26 3 2 5 3 3" xfId="45593"/>
    <cellStyle name="Normal 26 3 2 5 3 4" xfId="35579"/>
    <cellStyle name="Normal 26 3 2 5 4" xfId="12149"/>
    <cellStyle name="Normal 26 3 2 5 4 2" xfId="24750"/>
    <cellStyle name="Normal 26 3 2 5 4 2 2" xfId="59966"/>
    <cellStyle name="Normal 26 3 2 5 4 3" xfId="47369"/>
    <cellStyle name="Normal 26 3 2 5 4 4" xfId="37355"/>
    <cellStyle name="Normal 26 3 2 5 5" xfId="16514"/>
    <cellStyle name="Normal 26 3 2 5 5 2" xfId="51730"/>
    <cellStyle name="Normal 26 3 2 5 5 3" xfId="29119"/>
    <cellStyle name="Normal 26 3 2 5 6" xfId="14736"/>
    <cellStyle name="Normal 26 3 2 5 6 2" xfId="49954"/>
    <cellStyle name="Normal 26 3 2 5 7" xfId="39133"/>
    <cellStyle name="Normal 26 3 2 5 8" xfId="27343"/>
    <cellStyle name="Normal 26 3 2 6" xfId="4189"/>
    <cellStyle name="Normal 26 3 2 6 2" xfId="16836"/>
    <cellStyle name="Normal 26 3 2 6 2 2" xfId="52052"/>
    <cellStyle name="Normal 26 3 2 6 2 3" xfId="29441"/>
    <cellStyle name="Normal 26 3 2 6 3" xfId="13282"/>
    <cellStyle name="Normal 26 3 2 6 3 2" xfId="48500"/>
    <cellStyle name="Normal 26 3 2 6 4" xfId="39455"/>
    <cellStyle name="Normal 26 3 2 6 5" xfId="25889"/>
    <cellStyle name="Normal 26 3 2 7" xfId="5659"/>
    <cellStyle name="Normal 26 3 2 7 2" xfId="18290"/>
    <cellStyle name="Normal 26 3 2 7 2 2" xfId="53506"/>
    <cellStyle name="Normal 26 3 2 7 3" xfId="40909"/>
    <cellStyle name="Normal 26 3 2 7 4" xfId="30895"/>
    <cellStyle name="Normal 26 3 2 8" xfId="7118"/>
    <cellStyle name="Normal 26 3 2 8 2" xfId="19744"/>
    <cellStyle name="Normal 26 3 2 8 2 2" xfId="54960"/>
    <cellStyle name="Normal 26 3 2 8 3" xfId="42363"/>
    <cellStyle name="Normal 26 3 2 8 4" xfId="32349"/>
    <cellStyle name="Normal 26 3 2 9" xfId="8899"/>
    <cellStyle name="Normal 26 3 2 9 2" xfId="21520"/>
    <cellStyle name="Normal 26 3 2 9 2 2" xfId="56736"/>
    <cellStyle name="Normal 26 3 2 9 3" xfId="44139"/>
    <cellStyle name="Normal 26 3 2 9 4" xfId="34125"/>
    <cellStyle name="Normal 26 3 3" xfId="3034"/>
    <cellStyle name="Normal 26 3 3 10" xfId="25407"/>
    <cellStyle name="Normal 26 3 3 11" xfId="60942"/>
    <cellStyle name="Normal 26 3 3 2" xfId="4838"/>
    <cellStyle name="Normal 26 3 3 2 2" xfId="17485"/>
    <cellStyle name="Normal 26 3 3 2 2 2" xfId="52701"/>
    <cellStyle name="Normal 26 3 3 2 2 3" xfId="30090"/>
    <cellStyle name="Normal 26 3 3 2 3" xfId="13931"/>
    <cellStyle name="Normal 26 3 3 2 3 2" xfId="49149"/>
    <cellStyle name="Normal 26 3 3 2 4" xfId="40104"/>
    <cellStyle name="Normal 26 3 3 2 5" xfId="26538"/>
    <cellStyle name="Normal 26 3 3 3" xfId="6308"/>
    <cellStyle name="Normal 26 3 3 3 2" xfId="18939"/>
    <cellStyle name="Normal 26 3 3 3 2 2" xfId="54155"/>
    <cellStyle name="Normal 26 3 3 3 3" xfId="41558"/>
    <cellStyle name="Normal 26 3 3 3 4" xfId="31544"/>
    <cellStyle name="Normal 26 3 3 4" xfId="7767"/>
    <cellStyle name="Normal 26 3 3 4 2" xfId="20393"/>
    <cellStyle name="Normal 26 3 3 4 2 2" xfId="55609"/>
    <cellStyle name="Normal 26 3 3 4 3" xfId="43012"/>
    <cellStyle name="Normal 26 3 3 4 4" xfId="32998"/>
    <cellStyle name="Normal 26 3 3 5" xfId="9548"/>
    <cellStyle name="Normal 26 3 3 5 2" xfId="22169"/>
    <cellStyle name="Normal 26 3 3 5 2 2" xfId="57385"/>
    <cellStyle name="Normal 26 3 3 5 3" xfId="44788"/>
    <cellStyle name="Normal 26 3 3 5 4" xfId="34774"/>
    <cellStyle name="Normal 26 3 3 6" xfId="11342"/>
    <cellStyle name="Normal 26 3 3 6 2" xfId="23945"/>
    <cellStyle name="Normal 26 3 3 6 2 2" xfId="59161"/>
    <cellStyle name="Normal 26 3 3 6 3" xfId="46564"/>
    <cellStyle name="Normal 26 3 3 6 4" xfId="36550"/>
    <cellStyle name="Normal 26 3 3 7" xfId="15709"/>
    <cellStyle name="Normal 26 3 3 7 2" xfId="50925"/>
    <cellStyle name="Normal 26 3 3 7 3" xfId="28314"/>
    <cellStyle name="Normal 26 3 3 8" xfId="12800"/>
    <cellStyle name="Normal 26 3 3 8 2" xfId="48018"/>
    <cellStyle name="Normal 26 3 3 9" xfId="38328"/>
    <cellStyle name="Normal 26 3 4" xfId="2861"/>
    <cellStyle name="Normal 26 3 4 10" xfId="25248"/>
    <cellStyle name="Normal 26 3 4 11" xfId="60783"/>
    <cellStyle name="Normal 26 3 4 2" xfId="4679"/>
    <cellStyle name="Normal 26 3 4 2 2" xfId="17326"/>
    <cellStyle name="Normal 26 3 4 2 2 2" xfId="52542"/>
    <cellStyle name="Normal 26 3 4 2 2 3" xfId="29931"/>
    <cellStyle name="Normal 26 3 4 2 3" xfId="13772"/>
    <cellStyle name="Normal 26 3 4 2 3 2" xfId="48990"/>
    <cellStyle name="Normal 26 3 4 2 4" xfId="39945"/>
    <cellStyle name="Normal 26 3 4 2 5" xfId="26379"/>
    <cellStyle name="Normal 26 3 4 3" xfId="6149"/>
    <cellStyle name="Normal 26 3 4 3 2" xfId="18780"/>
    <cellStyle name="Normal 26 3 4 3 2 2" xfId="53996"/>
    <cellStyle name="Normal 26 3 4 3 3" xfId="41399"/>
    <cellStyle name="Normal 26 3 4 3 4" xfId="31385"/>
    <cellStyle name="Normal 26 3 4 4" xfId="7608"/>
    <cellStyle name="Normal 26 3 4 4 2" xfId="20234"/>
    <cellStyle name="Normal 26 3 4 4 2 2" xfId="55450"/>
    <cellStyle name="Normal 26 3 4 4 3" xfId="42853"/>
    <cellStyle name="Normal 26 3 4 4 4" xfId="32839"/>
    <cellStyle name="Normal 26 3 4 5" xfId="9389"/>
    <cellStyle name="Normal 26 3 4 5 2" xfId="22010"/>
    <cellStyle name="Normal 26 3 4 5 2 2" xfId="57226"/>
    <cellStyle name="Normal 26 3 4 5 3" xfId="44629"/>
    <cellStyle name="Normal 26 3 4 5 4" xfId="34615"/>
    <cellStyle name="Normal 26 3 4 6" xfId="11183"/>
    <cellStyle name="Normal 26 3 4 6 2" xfId="23786"/>
    <cellStyle name="Normal 26 3 4 6 2 2" xfId="59002"/>
    <cellStyle name="Normal 26 3 4 6 3" xfId="46405"/>
    <cellStyle name="Normal 26 3 4 6 4" xfId="36391"/>
    <cellStyle name="Normal 26 3 4 7" xfId="15550"/>
    <cellStyle name="Normal 26 3 4 7 2" xfId="50766"/>
    <cellStyle name="Normal 26 3 4 7 3" xfId="28155"/>
    <cellStyle name="Normal 26 3 4 8" xfId="12641"/>
    <cellStyle name="Normal 26 3 4 8 2" xfId="47859"/>
    <cellStyle name="Normal 26 3 4 9" xfId="38169"/>
    <cellStyle name="Normal 26 3 5" xfId="3370"/>
    <cellStyle name="Normal 26 3 5 10" xfId="26866"/>
    <cellStyle name="Normal 26 3 5 11" xfId="61270"/>
    <cellStyle name="Normal 26 3 5 2" xfId="5166"/>
    <cellStyle name="Normal 26 3 5 2 2" xfId="17813"/>
    <cellStyle name="Normal 26 3 5 2 2 2" xfId="53029"/>
    <cellStyle name="Normal 26 3 5 2 3" xfId="40432"/>
    <cellStyle name="Normal 26 3 5 2 4" xfId="30418"/>
    <cellStyle name="Normal 26 3 5 3" xfId="6636"/>
    <cellStyle name="Normal 26 3 5 3 2" xfId="19267"/>
    <cellStyle name="Normal 26 3 5 3 2 2" xfId="54483"/>
    <cellStyle name="Normal 26 3 5 3 3" xfId="41886"/>
    <cellStyle name="Normal 26 3 5 3 4" xfId="31872"/>
    <cellStyle name="Normal 26 3 5 4" xfId="8095"/>
    <cellStyle name="Normal 26 3 5 4 2" xfId="20721"/>
    <cellStyle name="Normal 26 3 5 4 2 2" xfId="55937"/>
    <cellStyle name="Normal 26 3 5 4 3" xfId="43340"/>
    <cellStyle name="Normal 26 3 5 4 4" xfId="33326"/>
    <cellStyle name="Normal 26 3 5 5" xfId="9876"/>
    <cellStyle name="Normal 26 3 5 5 2" xfId="22497"/>
    <cellStyle name="Normal 26 3 5 5 2 2" xfId="57713"/>
    <cellStyle name="Normal 26 3 5 5 3" xfId="45116"/>
    <cellStyle name="Normal 26 3 5 5 4" xfId="35102"/>
    <cellStyle name="Normal 26 3 5 6" xfId="11670"/>
    <cellStyle name="Normal 26 3 5 6 2" xfId="24273"/>
    <cellStyle name="Normal 26 3 5 6 2 2" xfId="59489"/>
    <cellStyle name="Normal 26 3 5 6 3" xfId="46892"/>
    <cellStyle name="Normal 26 3 5 6 4" xfId="36878"/>
    <cellStyle name="Normal 26 3 5 7" xfId="16037"/>
    <cellStyle name="Normal 26 3 5 7 2" xfId="51253"/>
    <cellStyle name="Normal 26 3 5 7 3" xfId="28642"/>
    <cellStyle name="Normal 26 3 5 8" xfId="14259"/>
    <cellStyle name="Normal 26 3 5 8 2" xfId="49477"/>
    <cellStyle name="Normal 26 3 5 9" xfId="38656"/>
    <cellStyle name="Normal 26 3 6" xfId="2530"/>
    <cellStyle name="Normal 26 3 6 10" xfId="26057"/>
    <cellStyle name="Normal 26 3 6 11" xfId="60461"/>
    <cellStyle name="Normal 26 3 6 2" xfId="4357"/>
    <cellStyle name="Normal 26 3 6 2 2" xfId="17004"/>
    <cellStyle name="Normal 26 3 6 2 2 2" xfId="52220"/>
    <cellStyle name="Normal 26 3 6 2 3" xfId="39623"/>
    <cellStyle name="Normal 26 3 6 2 4" xfId="29609"/>
    <cellStyle name="Normal 26 3 6 3" xfId="5827"/>
    <cellStyle name="Normal 26 3 6 3 2" xfId="18458"/>
    <cellStyle name="Normal 26 3 6 3 2 2" xfId="53674"/>
    <cellStyle name="Normal 26 3 6 3 3" xfId="41077"/>
    <cellStyle name="Normal 26 3 6 3 4" xfId="31063"/>
    <cellStyle name="Normal 26 3 6 4" xfId="7286"/>
    <cellStyle name="Normal 26 3 6 4 2" xfId="19912"/>
    <cellStyle name="Normal 26 3 6 4 2 2" xfId="55128"/>
    <cellStyle name="Normal 26 3 6 4 3" xfId="42531"/>
    <cellStyle name="Normal 26 3 6 4 4" xfId="32517"/>
    <cellStyle name="Normal 26 3 6 5" xfId="9067"/>
    <cellStyle name="Normal 26 3 6 5 2" xfId="21688"/>
    <cellStyle name="Normal 26 3 6 5 2 2" xfId="56904"/>
    <cellStyle name="Normal 26 3 6 5 3" xfId="44307"/>
    <cellStyle name="Normal 26 3 6 5 4" xfId="34293"/>
    <cellStyle name="Normal 26 3 6 6" xfId="10861"/>
    <cellStyle name="Normal 26 3 6 6 2" xfId="23464"/>
    <cellStyle name="Normal 26 3 6 6 2 2" xfId="58680"/>
    <cellStyle name="Normal 26 3 6 6 3" xfId="46083"/>
    <cellStyle name="Normal 26 3 6 6 4" xfId="36069"/>
    <cellStyle name="Normal 26 3 6 7" xfId="15228"/>
    <cellStyle name="Normal 26 3 6 7 2" xfId="50444"/>
    <cellStyle name="Normal 26 3 6 7 3" xfId="27833"/>
    <cellStyle name="Normal 26 3 6 8" xfId="13450"/>
    <cellStyle name="Normal 26 3 6 8 2" xfId="48668"/>
    <cellStyle name="Normal 26 3 6 9" xfId="37847"/>
    <cellStyle name="Normal 26 3 7" xfId="3694"/>
    <cellStyle name="Normal 26 3 7 2" xfId="8418"/>
    <cellStyle name="Normal 26 3 7 2 2" xfId="21044"/>
    <cellStyle name="Normal 26 3 7 2 2 2" xfId="56260"/>
    <cellStyle name="Normal 26 3 7 2 3" xfId="43663"/>
    <cellStyle name="Normal 26 3 7 2 4" xfId="33649"/>
    <cellStyle name="Normal 26 3 7 3" xfId="10199"/>
    <cellStyle name="Normal 26 3 7 3 2" xfId="22820"/>
    <cellStyle name="Normal 26 3 7 3 2 2" xfId="58036"/>
    <cellStyle name="Normal 26 3 7 3 3" xfId="45439"/>
    <cellStyle name="Normal 26 3 7 3 4" xfId="35425"/>
    <cellStyle name="Normal 26 3 7 4" xfId="11995"/>
    <cellStyle name="Normal 26 3 7 4 2" xfId="24596"/>
    <cellStyle name="Normal 26 3 7 4 2 2" xfId="59812"/>
    <cellStyle name="Normal 26 3 7 4 3" xfId="47215"/>
    <cellStyle name="Normal 26 3 7 4 4" xfId="37201"/>
    <cellStyle name="Normal 26 3 7 5" xfId="16360"/>
    <cellStyle name="Normal 26 3 7 5 2" xfId="51576"/>
    <cellStyle name="Normal 26 3 7 5 3" xfId="28965"/>
    <cellStyle name="Normal 26 3 7 6" xfId="14582"/>
    <cellStyle name="Normal 26 3 7 6 2" xfId="49800"/>
    <cellStyle name="Normal 26 3 7 7" xfId="38979"/>
    <cellStyle name="Normal 26 3 7 8" xfId="27189"/>
    <cellStyle name="Normal 26 3 8" xfId="4030"/>
    <cellStyle name="Normal 26 3 8 2" xfId="16682"/>
    <cellStyle name="Normal 26 3 8 2 2" xfId="51898"/>
    <cellStyle name="Normal 26 3 8 2 3" xfId="29287"/>
    <cellStyle name="Normal 26 3 8 3" xfId="13128"/>
    <cellStyle name="Normal 26 3 8 3 2" xfId="48346"/>
    <cellStyle name="Normal 26 3 8 4" xfId="39301"/>
    <cellStyle name="Normal 26 3 8 5" xfId="25735"/>
    <cellStyle name="Normal 26 3 9" xfId="5505"/>
    <cellStyle name="Normal 26 3 9 2" xfId="18136"/>
    <cellStyle name="Normal 26 3 9 2 2" xfId="53352"/>
    <cellStyle name="Normal 26 3 9 3" xfId="40755"/>
    <cellStyle name="Normal 26 3 9 4" xfId="30741"/>
    <cellStyle name="Normal 26 4" xfId="2269"/>
    <cellStyle name="Normal 26 4 10" xfId="10621"/>
    <cellStyle name="Normal 26 4 10 2" xfId="23232"/>
    <cellStyle name="Normal 26 4 10 2 2" xfId="58448"/>
    <cellStyle name="Normal 26 4 10 3" xfId="45851"/>
    <cellStyle name="Normal 26 4 10 4" xfId="35837"/>
    <cellStyle name="Normal 26 4 11" xfId="14986"/>
    <cellStyle name="Normal 26 4 11 2" xfId="50202"/>
    <cellStyle name="Normal 26 4 11 3" xfId="27591"/>
    <cellStyle name="Normal 26 4 12" xfId="12399"/>
    <cellStyle name="Normal 26 4 12 2" xfId="47617"/>
    <cellStyle name="Normal 26 4 13" xfId="37605"/>
    <cellStyle name="Normal 26 4 14" xfId="25006"/>
    <cellStyle name="Normal 26 4 15" xfId="60219"/>
    <cellStyle name="Normal 26 4 2" xfId="3121"/>
    <cellStyle name="Normal 26 4 2 10" xfId="25490"/>
    <cellStyle name="Normal 26 4 2 11" xfId="61025"/>
    <cellStyle name="Normal 26 4 2 2" xfId="4921"/>
    <cellStyle name="Normal 26 4 2 2 2" xfId="17568"/>
    <cellStyle name="Normal 26 4 2 2 2 2" xfId="52784"/>
    <cellStyle name="Normal 26 4 2 2 2 3" xfId="30173"/>
    <cellStyle name="Normal 26 4 2 2 3" xfId="14014"/>
    <cellStyle name="Normal 26 4 2 2 3 2" xfId="49232"/>
    <cellStyle name="Normal 26 4 2 2 4" xfId="40187"/>
    <cellStyle name="Normal 26 4 2 2 5" xfId="26621"/>
    <cellStyle name="Normal 26 4 2 3" xfId="6391"/>
    <cellStyle name="Normal 26 4 2 3 2" xfId="19022"/>
    <cellStyle name="Normal 26 4 2 3 2 2" xfId="54238"/>
    <cellStyle name="Normal 26 4 2 3 3" xfId="41641"/>
    <cellStyle name="Normal 26 4 2 3 4" xfId="31627"/>
    <cellStyle name="Normal 26 4 2 4" xfId="7850"/>
    <cellStyle name="Normal 26 4 2 4 2" xfId="20476"/>
    <cellStyle name="Normal 26 4 2 4 2 2" xfId="55692"/>
    <cellStyle name="Normal 26 4 2 4 3" xfId="43095"/>
    <cellStyle name="Normal 26 4 2 4 4" xfId="33081"/>
    <cellStyle name="Normal 26 4 2 5" xfId="9631"/>
    <cellStyle name="Normal 26 4 2 5 2" xfId="22252"/>
    <cellStyle name="Normal 26 4 2 5 2 2" xfId="57468"/>
    <cellStyle name="Normal 26 4 2 5 3" xfId="44871"/>
    <cellStyle name="Normal 26 4 2 5 4" xfId="34857"/>
    <cellStyle name="Normal 26 4 2 6" xfId="11425"/>
    <cellStyle name="Normal 26 4 2 6 2" xfId="24028"/>
    <cellStyle name="Normal 26 4 2 6 2 2" xfId="59244"/>
    <cellStyle name="Normal 26 4 2 6 3" xfId="46647"/>
    <cellStyle name="Normal 26 4 2 6 4" xfId="36633"/>
    <cellStyle name="Normal 26 4 2 7" xfId="15792"/>
    <cellStyle name="Normal 26 4 2 7 2" xfId="51008"/>
    <cellStyle name="Normal 26 4 2 7 3" xfId="28397"/>
    <cellStyle name="Normal 26 4 2 8" xfId="12883"/>
    <cellStyle name="Normal 26 4 2 8 2" xfId="48101"/>
    <cellStyle name="Normal 26 4 2 9" xfId="38411"/>
    <cellStyle name="Normal 26 4 3" xfId="3450"/>
    <cellStyle name="Normal 26 4 3 10" xfId="26946"/>
    <cellStyle name="Normal 26 4 3 11" xfId="61350"/>
    <cellStyle name="Normal 26 4 3 2" xfId="5246"/>
    <cellStyle name="Normal 26 4 3 2 2" xfId="17893"/>
    <cellStyle name="Normal 26 4 3 2 2 2" xfId="53109"/>
    <cellStyle name="Normal 26 4 3 2 3" xfId="40512"/>
    <cellStyle name="Normal 26 4 3 2 4" xfId="30498"/>
    <cellStyle name="Normal 26 4 3 3" xfId="6716"/>
    <cellStyle name="Normal 26 4 3 3 2" xfId="19347"/>
    <cellStyle name="Normal 26 4 3 3 2 2" xfId="54563"/>
    <cellStyle name="Normal 26 4 3 3 3" xfId="41966"/>
    <cellStyle name="Normal 26 4 3 3 4" xfId="31952"/>
    <cellStyle name="Normal 26 4 3 4" xfId="8175"/>
    <cellStyle name="Normal 26 4 3 4 2" xfId="20801"/>
    <cellStyle name="Normal 26 4 3 4 2 2" xfId="56017"/>
    <cellStyle name="Normal 26 4 3 4 3" xfId="43420"/>
    <cellStyle name="Normal 26 4 3 4 4" xfId="33406"/>
    <cellStyle name="Normal 26 4 3 5" xfId="9956"/>
    <cellStyle name="Normal 26 4 3 5 2" xfId="22577"/>
    <cellStyle name="Normal 26 4 3 5 2 2" xfId="57793"/>
    <cellStyle name="Normal 26 4 3 5 3" xfId="45196"/>
    <cellStyle name="Normal 26 4 3 5 4" xfId="35182"/>
    <cellStyle name="Normal 26 4 3 6" xfId="11750"/>
    <cellStyle name="Normal 26 4 3 6 2" xfId="24353"/>
    <cellStyle name="Normal 26 4 3 6 2 2" xfId="59569"/>
    <cellStyle name="Normal 26 4 3 6 3" xfId="46972"/>
    <cellStyle name="Normal 26 4 3 6 4" xfId="36958"/>
    <cellStyle name="Normal 26 4 3 7" xfId="16117"/>
    <cellStyle name="Normal 26 4 3 7 2" xfId="51333"/>
    <cellStyle name="Normal 26 4 3 7 3" xfId="28722"/>
    <cellStyle name="Normal 26 4 3 8" xfId="14339"/>
    <cellStyle name="Normal 26 4 3 8 2" xfId="49557"/>
    <cellStyle name="Normal 26 4 3 9" xfId="38736"/>
    <cellStyle name="Normal 26 4 4" xfId="2611"/>
    <cellStyle name="Normal 26 4 4 10" xfId="26137"/>
    <cellStyle name="Normal 26 4 4 11" xfId="60541"/>
    <cellStyle name="Normal 26 4 4 2" xfId="4437"/>
    <cellStyle name="Normal 26 4 4 2 2" xfId="17084"/>
    <cellStyle name="Normal 26 4 4 2 2 2" xfId="52300"/>
    <cellStyle name="Normal 26 4 4 2 3" xfId="39703"/>
    <cellStyle name="Normal 26 4 4 2 4" xfId="29689"/>
    <cellStyle name="Normal 26 4 4 3" xfId="5907"/>
    <cellStyle name="Normal 26 4 4 3 2" xfId="18538"/>
    <cellStyle name="Normal 26 4 4 3 2 2" xfId="53754"/>
    <cellStyle name="Normal 26 4 4 3 3" xfId="41157"/>
    <cellStyle name="Normal 26 4 4 3 4" xfId="31143"/>
    <cellStyle name="Normal 26 4 4 4" xfId="7366"/>
    <cellStyle name="Normal 26 4 4 4 2" xfId="19992"/>
    <cellStyle name="Normal 26 4 4 4 2 2" xfId="55208"/>
    <cellStyle name="Normal 26 4 4 4 3" xfId="42611"/>
    <cellStyle name="Normal 26 4 4 4 4" xfId="32597"/>
    <cellStyle name="Normal 26 4 4 5" xfId="9147"/>
    <cellStyle name="Normal 26 4 4 5 2" xfId="21768"/>
    <cellStyle name="Normal 26 4 4 5 2 2" xfId="56984"/>
    <cellStyle name="Normal 26 4 4 5 3" xfId="44387"/>
    <cellStyle name="Normal 26 4 4 5 4" xfId="34373"/>
    <cellStyle name="Normal 26 4 4 6" xfId="10941"/>
    <cellStyle name="Normal 26 4 4 6 2" xfId="23544"/>
    <cellStyle name="Normal 26 4 4 6 2 2" xfId="58760"/>
    <cellStyle name="Normal 26 4 4 6 3" xfId="46163"/>
    <cellStyle name="Normal 26 4 4 6 4" xfId="36149"/>
    <cellStyle name="Normal 26 4 4 7" xfId="15308"/>
    <cellStyle name="Normal 26 4 4 7 2" xfId="50524"/>
    <cellStyle name="Normal 26 4 4 7 3" xfId="27913"/>
    <cellStyle name="Normal 26 4 4 8" xfId="13530"/>
    <cellStyle name="Normal 26 4 4 8 2" xfId="48748"/>
    <cellStyle name="Normal 26 4 4 9" xfId="37927"/>
    <cellStyle name="Normal 26 4 5" xfId="3775"/>
    <cellStyle name="Normal 26 4 5 2" xfId="8498"/>
    <cellStyle name="Normal 26 4 5 2 2" xfId="21124"/>
    <cellStyle name="Normal 26 4 5 2 2 2" xfId="56340"/>
    <cellStyle name="Normal 26 4 5 2 3" xfId="43743"/>
    <cellStyle name="Normal 26 4 5 2 4" xfId="33729"/>
    <cellStyle name="Normal 26 4 5 3" xfId="10279"/>
    <cellStyle name="Normal 26 4 5 3 2" xfId="22900"/>
    <cellStyle name="Normal 26 4 5 3 2 2" xfId="58116"/>
    <cellStyle name="Normal 26 4 5 3 3" xfId="45519"/>
    <cellStyle name="Normal 26 4 5 3 4" xfId="35505"/>
    <cellStyle name="Normal 26 4 5 4" xfId="12075"/>
    <cellStyle name="Normal 26 4 5 4 2" xfId="24676"/>
    <cellStyle name="Normal 26 4 5 4 2 2" xfId="59892"/>
    <cellStyle name="Normal 26 4 5 4 3" xfId="47295"/>
    <cellStyle name="Normal 26 4 5 4 4" xfId="37281"/>
    <cellStyle name="Normal 26 4 5 5" xfId="16440"/>
    <cellStyle name="Normal 26 4 5 5 2" xfId="51656"/>
    <cellStyle name="Normal 26 4 5 5 3" xfId="29045"/>
    <cellStyle name="Normal 26 4 5 6" xfId="14662"/>
    <cellStyle name="Normal 26 4 5 6 2" xfId="49880"/>
    <cellStyle name="Normal 26 4 5 7" xfId="39059"/>
    <cellStyle name="Normal 26 4 5 8" xfId="27269"/>
    <cellStyle name="Normal 26 4 6" xfId="4115"/>
    <cellStyle name="Normal 26 4 6 2" xfId="16762"/>
    <cellStyle name="Normal 26 4 6 2 2" xfId="51978"/>
    <cellStyle name="Normal 26 4 6 2 3" xfId="29367"/>
    <cellStyle name="Normal 26 4 6 3" xfId="13208"/>
    <cellStyle name="Normal 26 4 6 3 2" xfId="48426"/>
    <cellStyle name="Normal 26 4 6 4" xfId="39381"/>
    <cellStyle name="Normal 26 4 6 5" xfId="25815"/>
    <cellStyle name="Normal 26 4 7" xfId="5585"/>
    <cellStyle name="Normal 26 4 7 2" xfId="18216"/>
    <cellStyle name="Normal 26 4 7 2 2" xfId="53432"/>
    <cellStyle name="Normal 26 4 7 3" xfId="40835"/>
    <cellStyle name="Normal 26 4 7 4" xfId="30821"/>
    <cellStyle name="Normal 26 4 8" xfId="7044"/>
    <cellStyle name="Normal 26 4 8 2" xfId="19670"/>
    <cellStyle name="Normal 26 4 8 2 2" xfId="54886"/>
    <cellStyle name="Normal 26 4 8 3" xfId="42289"/>
    <cellStyle name="Normal 26 4 8 4" xfId="32275"/>
    <cellStyle name="Normal 26 4 9" xfId="8825"/>
    <cellStyle name="Normal 26 4 9 2" xfId="21446"/>
    <cellStyle name="Normal 26 4 9 2 2" xfId="56662"/>
    <cellStyle name="Normal 26 4 9 3" xfId="44065"/>
    <cellStyle name="Normal 26 4 9 4" xfId="34051"/>
    <cellStyle name="Normal 26 5" xfId="2946"/>
    <cellStyle name="Normal 26 5 10" xfId="25328"/>
    <cellStyle name="Normal 26 5 11" xfId="60863"/>
    <cellStyle name="Normal 26 5 2" xfId="4759"/>
    <cellStyle name="Normal 26 5 2 2" xfId="17406"/>
    <cellStyle name="Normal 26 5 2 2 2" xfId="52622"/>
    <cellStyle name="Normal 26 5 2 2 3" xfId="30011"/>
    <cellStyle name="Normal 26 5 2 3" xfId="13852"/>
    <cellStyle name="Normal 26 5 2 3 2" xfId="49070"/>
    <cellStyle name="Normal 26 5 2 4" xfId="40025"/>
    <cellStyle name="Normal 26 5 2 5" xfId="26459"/>
    <cellStyle name="Normal 26 5 3" xfId="6229"/>
    <cellStyle name="Normal 26 5 3 2" xfId="18860"/>
    <cellStyle name="Normal 26 5 3 2 2" xfId="54076"/>
    <cellStyle name="Normal 26 5 3 3" xfId="41479"/>
    <cellStyle name="Normal 26 5 3 4" xfId="31465"/>
    <cellStyle name="Normal 26 5 4" xfId="7688"/>
    <cellStyle name="Normal 26 5 4 2" xfId="20314"/>
    <cellStyle name="Normal 26 5 4 2 2" xfId="55530"/>
    <cellStyle name="Normal 26 5 4 3" xfId="42933"/>
    <cellStyle name="Normal 26 5 4 4" xfId="32919"/>
    <cellStyle name="Normal 26 5 5" xfId="9469"/>
    <cellStyle name="Normal 26 5 5 2" xfId="22090"/>
    <cellStyle name="Normal 26 5 5 2 2" xfId="57306"/>
    <cellStyle name="Normal 26 5 5 3" xfId="44709"/>
    <cellStyle name="Normal 26 5 5 4" xfId="34695"/>
    <cellStyle name="Normal 26 5 6" xfId="11263"/>
    <cellStyle name="Normal 26 5 6 2" xfId="23866"/>
    <cellStyle name="Normal 26 5 6 2 2" xfId="59082"/>
    <cellStyle name="Normal 26 5 6 3" xfId="46485"/>
    <cellStyle name="Normal 26 5 6 4" xfId="36471"/>
    <cellStyle name="Normal 26 5 7" xfId="15630"/>
    <cellStyle name="Normal 26 5 7 2" xfId="50846"/>
    <cellStyle name="Normal 26 5 7 3" xfId="28235"/>
    <cellStyle name="Normal 26 5 8" xfId="12721"/>
    <cellStyle name="Normal 26 5 8 2" xfId="47939"/>
    <cellStyle name="Normal 26 5 9" xfId="38249"/>
    <cellStyle name="Normal 26 6" xfId="2783"/>
    <cellStyle name="Normal 26 6 10" xfId="25176"/>
    <cellStyle name="Normal 26 6 11" xfId="60711"/>
    <cellStyle name="Normal 26 6 2" xfId="4607"/>
    <cellStyle name="Normal 26 6 2 2" xfId="17254"/>
    <cellStyle name="Normal 26 6 2 2 2" xfId="52470"/>
    <cellStyle name="Normal 26 6 2 2 3" xfId="29859"/>
    <cellStyle name="Normal 26 6 2 3" xfId="13700"/>
    <cellStyle name="Normal 26 6 2 3 2" xfId="48918"/>
    <cellStyle name="Normal 26 6 2 4" xfId="39873"/>
    <cellStyle name="Normal 26 6 2 5" xfId="26307"/>
    <cellStyle name="Normal 26 6 3" xfId="6077"/>
    <cellStyle name="Normal 26 6 3 2" xfId="18708"/>
    <cellStyle name="Normal 26 6 3 2 2" xfId="53924"/>
    <cellStyle name="Normal 26 6 3 3" xfId="41327"/>
    <cellStyle name="Normal 26 6 3 4" xfId="31313"/>
    <cellStyle name="Normal 26 6 4" xfId="7536"/>
    <cellStyle name="Normal 26 6 4 2" xfId="20162"/>
    <cellStyle name="Normal 26 6 4 2 2" xfId="55378"/>
    <cellStyle name="Normal 26 6 4 3" xfId="42781"/>
    <cellStyle name="Normal 26 6 4 4" xfId="32767"/>
    <cellStyle name="Normal 26 6 5" xfId="9317"/>
    <cellStyle name="Normal 26 6 5 2" xfId="21938"/>
    <cellStyle name="Normal 26 6 5 2 2" xfId="57154"/>
    <cellStyle name="Normal 26 6 5 3" xfId="44557"/>
    <cellStyle name="Normal 26 6 5 4" xfId="34543"/>
    <cellStyle name="Normal 26 6 6" xfId="11111"/>
    <cellStyle name="Normal 26 6 6 2" xfId="23714"/>
    <cellStyle name="Normal 26 6 6 2 2" xfId="58930"/>
    <cellStyle name="Normal 26 6 6 3" xfId="46333"/>
    <cellStyle name="Normal 26 6 6 4" xfId="36319"/>
    <cellStyle name="Normal 26 6 7" xfId="15478"/>
    <cellStyle name="Normal 26 6 7 2" xfId="50694"/>
    <cellStyle name="Normal 26 6 7 3" xfId="28083"/>
    <cellStyle name="Normal 26 6 8" xfId="12569"/>
    <cellStyle name="Normal 26 6 8 2" xfId="47787"/>
    <cellStyle name="Normal 26 6 9" xfId="38097"/>
    <cellStyle name="Normal 26 7" xfId="3298"/>
    <cellStyle name="Normal 26 7 10" xfId="26794"/>
    <cellStyle name="Normal 26 7 11" xfId="61198"/>
    <cellStyle name="Normal 26 7 2" xfId="5094"/>
    <cellStyle name="Normal 26 7 2 2" xfId="17741"/>
    <cellStyle name="Normal 26 7 2 2 2" xfId="52957"/>
    <cellStyle name="Normal 26 7 2 3" xfId="40360"/>
    <cellStyle name="Normal 26 7 2 4" xfId="30346"/>
    <cellStyle name="Normal 26 7 3" xfId="6564"/>
    <cellStyle name="Normal 26 7 3 2" xfId="19195"/>
    <cellStyle name="Normal 26 7 3 2 2" xfId="54411"/>
    <cellStyle name="Normal 26 7 3 3" xfId="41814"/>
    <cellStyle name="Normal 26 7 3 4" xfId="31800"/>
    <cellStyle name="Normal 26 7 4" xfId="8023"/>
    <cellStyle name="Normal 26 7 4 2" xfId="20649"/>
    <cellStyle name="Normal 26 7 4 2 2" xfId="55865"/>
    <cellStyle name="Normal 26 7 4 3" xfId="43268"/>
    <cellStyle name="Normal 26 7 4 4" xfId="33254"/>
    <cellStyle name="Normal 26 7 5" xfId="9804"/>
    <cellStyle name="Normal 26 7 5 2" xfId="22425"/>
    <cellStyle name="Normal 26 7 5 2 2" xfId="57641"/>
    <cellStyle name="Normal 26 7 5 3" xfId="45044"/>
    <cellStyle name="Normal 26 7 5 4" xfId="35030"/>
    <cellStyle name="Normal 26 7 6" xfId="11598"/>
    <cellStyle name="Normal 26 7 6 2" xfId="24201"/>
    <cellStyle name="Normal 26 7 6 2 2" xfId="59417"/>
    <cellStyle name="Normal 26 7 6 3" xfId="46820"/>
    <cellStyle name="Normal 26 7 6 4" xfId="36806"/>
    <cellStyle name="Normal 26 7 7" xfId="15965"/>
    <cellStyle name="Normal 26 7 7 2" xfId="51181"/>
    <cellStyle name="Normal 26 7 7 3" xfId="28570"/>
    <cellStyle name="Normal 26 7 8" xfId="14187"/>
    <cellStyle name="Normal 26 7 8 2" xfId="49405"/>
    <cellStyle name="Normal 26 7 9" xfId="38584"/>
    <cellStyle name="Normal 26 8" xfId="2453"/>
    <cellStyle name="Normal 26 8 10" xfId="25985"/>
    <cellStyle name="Normal 26 8 11" xfId="60389"/>
    <cellStyle name="Normal 26 8 2" xfId="4285"/>
    <cellStyle name="Normal 26 8 2 2" xfId="16932"/>
    <cellStyle name="Normal 26 8 2 2 2" xfId="52148"/>
    <cellStyle name="Normal 26 8 2 3" xfId="39551"/>
    <cellStyle name="Normal 26 8 2 4" xfId="29537"/>
    <cellStyle name="Normal 26 8 3" xfId="5755"/>
    <cellStyle name="Normal 26 8 3 2" xfId="18386"/>
    <cellStyle name="Normal 26 8 3 2 2" xfId="53602"/>
    <cellStyle name="Normal 26 8 3 3" xfId="41005"/>
    <cellStyle name="Normal 26 8 3 4" xfId="30991"/>
    <cellStyle name="Normal 26 8 4" xfId="7214"/>
    <cellStyle name="Normal 26 8 4 2" xfId="19840"/>
    <cellStyle name="Normal 26 8 4 2 2" xfId="55056"/>
    <cellStyle name="Normal 26 8 4 3" xfId="42459"/>
    <cellStyle name="Normal 26 8 4 4" xfId="32445"/>
    <cellStyle name="Normal 26 8 5" xfId="8995"/>
    <cellStyle name="Normal 26 8 5 2" xfId="21616"/>
    <cellStyle name="Normal 26 8 5 2 2" xfId="56832"/>
    <cellStyle name="Normal 26 8 5 3" xfId="44235"/>
    <cellStyle name="Normal 26 8 5 4" xfId="34221"/>
    <cellStyle name="Normal 26 8 6" xfId="10789"/>
    <cellStyle name="Normal 26 8 6 2" xfId="23392"/>
    <cellStyle name="Normal 26 8 6 2 2" xfId="58608"/>
    <cellStyle name="Normal 26 8 6 3" xfId="46011"/>
    <cellStyle name="Normal 26 8 6 4" xfId="35997"/>
    <cellStyle name="Normal 26 8 7" xfId="15156"/>
    <cellStyle name="Normal 26 8 7 2" xfId="50372"/>
    <cellStyle name="Normal 26 8 7 3" xfId="27761"/>
    <cellStyle name="Normal 26 8 8" xfId="13378"/>
    <cellStyle name="Normal 26 8 8 2" xfId="48596"/>
    <cellStyle name="Normal 26 8 9" xfId="37775"/>
    <cellStyle name="Normal 26 9" xfId="3622"/>
    <cellStyle name="Normal 26 9 2" xfId="8346"/>
    <cellStyle name="Normal 26 9 2 2" xfId="20972"/>
    <cellStyle name="Normal 26 9 2 2 2" xfId="56188"/>
    <cellStyle name="Normal 26 9 2 3" xfId="43591"/>
    <cellStyle name="Normal 26 9 2 4" xfId="33577"/>
    <cellStyle name="Normal 26 9 3" xfId="10127"/>
    <cellStyle name="Normal 26 9 3 2" xfId="22748"/>
    <cellStyle name="Normal 26 9 3 2 2" xfId="57964"/>
    <cellStyle name="Normal 26 9 3 3" xfId="45367"/>
    <cellStyle name="Normal 26 9 3 4" xfId="35353"/>
    <cellStyle name="Normal 26 9 4" xfId="11923"/>
    <cellStyle name="Normal 26 9 4 2" xfId="24524"/>
    <cellStyle name="Normal 26 9 4 2 2" xfId="59740"/>
    <cellStyle name="Normal 26 9 4 3" xfId="47143"/>
    <cellStyle name="Normal 26 9 4 4" xfId="37129"/>
    <cellStyle name="Normal 26 9 5" xfId="16288"/>
    <cellStyle name="Normal 26 9 5 2" xfId="51504"/>
    <cellStyle name="Normal 26 9 5 3" xfId="28893"/>
    <cellStyle name="Normal 26 9 6" xfId="14510"/>
    <cellStyle name="Normal 26 9 6 2" xfId="49728"/>
    <cellStyle name="Normal 26 9 7" xfId="38907"/>
    <cellStyle name="Normal 26 9 8" xfId="27117"/>
    <cellStyle name="Normal 26_District Target Attainment" xfId="1147"/>
    <cellStyle name="Normal 27" xfId="32"/>
    <cellStyle name="Normal 27 10" xfId="3948"/>
    <cellStyle name="Normal 27 10 2" xfId="16611"/>
    <cellStyle name="Normal 27 10 2 2" xfId="51827"/>
    <cellStyle name="Normal 27 10 2 3" xfId="29216"/>
    <cellStyle name="Normal 27 10 3" xfId="13057"/>
    <cellStyle name="Normal 27 10 3 2" xfId="48275"/>
    <cellStyle name="Normal 27 10 4" xfId="39230"/>
    <cellStyle name="Normal 27 10 5" xfId="25664"/>
    <cellStyle name="Normal 27 11" xfId="5434"/>
    <cellStyle name="Normal 27 11 2" xfId="18065"/>
    <cellStyle name="Normal 27 11 2 2" xfId="53281"/>
    <cellStyle name="Normal 27 11 3" xfId="40684"/>
    <cellStyle name="Normal 27 11 4" xfId="30670"/>
    <cellStyle name="Normal 27 12" xfId="6890"/>
    <cellStyle name="Normal 27 12 2" xfId="19519"/>
    <cellStyle name="Normal 27 12 2 2" xfId="54735"/>
    <cellStyle name="Normal 27 12 3" xfId="42138"/>
    <cellStyle name="Normal 27 12 4" xfId="32124"/>
    <cellStyle name="Normal 27 13" xfId="8672"/>
    <cellStyle name="Normal 27 13 2" xfId="21295"/>
    <cellStyle name="Normal 27 13 2 2" xfId="56511"/>
    <cellStyle name="Normal 27 13 3" xfId="43914"/>
    <cellStyle name="Normal 27 13 4" xfId="33900"/>
    <cellStyle name="Normal 27 14" xfId="10622"/>
    <cellStyle name="Normal 27 14 2" xfId="23233"/>
    <cellStyle name="Normal 27 14 2 2" xfId="58449"/>
    <cellStyle name="Normal 27 14 3" xfId="45852"/>
    <cellStyle name="Normal 27 14 4" xfId="35838"/>
    <cellStyle name="Normal 27 15" xfId="14834"/>
    <cellStyle name="Normal 27 15 2" xfId="50051"/>
    <cellStyle name="Normal 27 15 3" xfId="27440"/>
    <cellStyle name="Normal 27 16" xfId="12248"/>
    <cellStyle name="Normal 27 16 2" xfId="47466"/>
    <cellStyle name="Normal 27 17" xfId="37453"/>
    <cellStyle name="Normal 27 18" xfId="24855"/>
    <cellStyle name="Normal 27 19" xfId="60068"/>
    <cellStyle name="Normal 27 2" xfId="597"/>
    <cellStyle name="Normal 27 2 10" xfId="5472"/>
    <cellStyle name="Normal 27 2 10 2" xfId="18103"/>
    <cellStyle name="Normal 27 2 10 2 2" xfId="53319"/>
    <cellStyle name="Normal 27 2 10 3" xfId="40722"/>
    <cellStyle name="Normal 27 2 10 4" xfId="30708"/>
    <cellStyle name="Normal 27 2 11" xfId="6928"/>
    <cellStyle name="Normal 27 2 11 2" xfId="19557"/>
    <cellStyle name="Normal 27 2 11 2 2" xfId="54773"/>
    <cellStyle name="Normal 27 2 11 3" xfId="42176"/>
    <cellStyle name="Normal 27 2 11 4" xfId="32162"/>
    <cellStyle name="Normal 27 2 12" xfId="8710"/>
    <cellStyle name="Normal 27 2 12 2" xfId="21333"/>
    <cellStyle name="Normal 27 2 12 2 2" xfId="56549"/>
    <cellStyle name="Normal 27 2 12 3" xfId="43952"/>
    <cellStyle name="Normal 27 2 12 4" xfId="33938"/>
    <cellStyle name="Normal 27 2 13" xfId="10623"/>
    <cellStyle name="Normal 27 2 13 2" xfId="23234"/>
    <cellStyle name="Normal 27 2 13 2 2" xfId="58450"/>
    <cellStyle name="Normal 27 2 13 3" xfId="45853"/>
    <cellStyle name="Normal 27 2 13 4" xfId="35839"/>
    <cellStyle name="Normal 27 2 14" xfId="14872"/>
    <cellStyle name="Normal 27 2 14 2" xfId="50089"/>
    <cellStyle name="Normal 27 2 14 3" xfId="27478"/>
    <cellStyle name="Normal 27 2 15" xfId="12286"/>
    <cellStyle name="Normal 27 2 15 2" xfId="47504"/>
    <cellStyle name="Normal 27 2 16" xfId="37491"/>
    <cellStyle name="Normal 27 2 17" xfId="24893"/>
    <cellStyle name="Normal 27 2 18" xfId="60106"/>
    <cellStyle name="Normal 27 2 2" xfId="1778"/>
    <cellStyle name="Normal 27 2 2 10" xfId="7002"/>
    <cellStyle name="Normal 27 2 2 10 2" xfId="19629"/>
    <cellStyle name="Normal 27 2 2 10 2 2" xfId="54845"/>
    <cellStyle name="Normal 27 2 2 10 3" xfId="42248"/>
    <cellStyle name="Normal 27 2 2 10 4" xfId="32234"/>
    <cellStyle name="Normal 27 2 2 11" xfId="8783"/>
    <cellStyle name="Normal 27 2 2 11 2" xfId="21405"/>
    <cellStyle name="Normal 27 2 2 11 2 2" xfId="56621"/>
    <cellStyle name="Normal 27 2 2 11 3" xfId="44024"/>
    <cellStyle name="Normal 27 2 2 11 4" xfId="34010"/>
    <cellStyle name="Normal 27 2 2 12" xfId="10624"/>
    <cellStyle name="Normal 27 2 2 12 2" xfId="23235"/>
    <cellStyle name="Normal 27 2 2 12 2 2" xfId="58451"/>
    <cellStyle name="Normal 27 2 2 12 3" xfId="45854"/>
    <cellStyle name="Normal 27 2 2 12 4" xfId="35840"/>
    <cellStyle name="Normal 27 2 2 13" xfId="14944"/>
    <cellStyle name="Normal 27 2 2 13 2" xfId="50161"/>
    <cellStyle name="Normal 27 2 2 13 3" xfId="27550"/>
    <cellStyle name="Normal 27 2 2 14" xfId="12358"/>
    <cellStyle name="Normal 27 2 2 14 2" xfId="47576"/>
    <cellStyle name="Normal 27 2 2 15" xfId="37563"/>
    <cellStyle name="Normal 27 2 2 16" xfId="24965"/>
    <cellStyle name="Normal 27 2 2 17" xfId="60178"/>
    <cellStyle name="Normal 27 2 2 2" xfId="2388"/>
    <cellStyle name="Normal 27 2 2 2 10" xfId="10625"/>
    <cellStyle name="Normal 27 2 2 2 10 2" xfId="23236"/>
    <cellStyle name="Normal 27 2 2 2 10 2 2" xfId="58452"/>
    <cellStyle name="Normal 27 2 2 2 10 3" xfId="45855"/>
    <cellStyle name="Normal 27 2 2 2 10 4" xfId="35841"/>
    <cellStyle name="Normal 27 2 2 2 11" xfId="15099"/>
    <cellStyle name="Normal 27 2 2 2 11 2" xfId="50315"/>
    <cellStyle name="Normal 27 2 2 2 11 3" xfId="27704"/>
    <cellStyle name="Normal 27 2 2 2 12" xfId="12512"/>
    <cellStyle name="Normal 27 2 2 2 12 2" xfId="47730"/>
    <cellStyle name="Normal 27 2 2 2 13" xfId="37718"/>
    <cellStyle name="Normal 27 2 2 2 14" xfId="25119"/>
    <cellStyle name="Normal 27 2 2 2 15" xfId="60332"/>
    <cellStyle name="Normal 27 2 2 2 2" xfId="3234"/>
    <cellStyle name="Normal 27 2 2 2 2 10" xfId="25603"/>
    <cellStyle name="Normal 27 2 2 2 2 11" xfId="61138"/>
    <cellStyle name="Normal 27 2 2 2 2 2" xfId="5034"/>
    <cellStyle name="Normal 27 2 2 2 2 2 2" xfId="17681"/>
    <cellStyle name="Normal 27 2 2 2 2 2 2 2" xfId="52897"/>
    <cellStyle name="Normal 27 2 2 2 2 2 2 3" xfId="30286"/>
    <cellStyle name="Normal 27 2 2 2 2 2 3" xfId="14127"/>
    <cellStyle name="Normal 27 2 2 2 2 2 3 2" xfId="49345"/>
    <cellStyle name="Normal 27 2 2 2 2 2 4" xfId="40300"/>
    <cellStyle name="Normal 27 2 2 2 2 2 5" xfId="26734"/>
    <cellStyle name="Normal 27 2 2 2 2 3" xfId="6504"/>
    <cellStyle name="Normal 27 2 2 2 2 3 2" xfId="19135"/>
    <cellStyle name="Normal 27 2 2 2 2 3 2 2" xfId="54351"/>
    <cellStyle name="Normal 27 2 2 2 2 3 3" xfId="41754"/>
    <cellStyle name="Normal 27 2 2 2 2 3 4" xfId="31740"/>
    <cellStyle name="Normal 27 2 2 2 2 4" xfId="7963"/>
    <cellStyle name="Normal 27 2 2 2 2 4 2" xfId="20589"/>
    <cellStyle name="Normal 27 2 2 2 2 4 2 2" xfId="55805"/>
    <cellStyle name="Normal 27 2 2 2 2 4 3" xfId="43208"/>
    <cellStyle name="Normal 27 2 2 2 2 4 4" xfId="33194"/>
    <cellStyle name="Normal 27 2 2 2 2 5" xfId="9744"/>
    <cellStyle name="Normal 27 2 2 2 2 5 2" xfId="22365"/>
    <cellStyle name="Normal 27 2 2 2 2 5 2 2" xfId="57581"/>
    <cellStyle name="Normal 27 2 2 2 2 5 3" xfId="44984"/>
    <cellStyle name="Normal 27 2 2 2 2 5 4" xfId="34970"/>
    <cellStyle name="Normal 27 2 2 2 2 6" xfId="11538"/>
    <cellStyle name="Normal 27 2 2 2 2 6 2" xfId="24141"/>
    <cellStyle name="Normal 27 2 2 2 2 6 2 2" xfId="59357"/>
    <cellStyle name="Normal 27 2 2 2 2 6 3" xfId="46760"/>
    <cellStyle name="Normal 27 2 2 2 2 6 4" xfId="36746"/>
    <cellStyle name="Normal 27 2 2 2 2 7" xfId="15905"/>
    <cellStyle name="Normal 27 2 2 2 2 7 2" xfId="51121"/>
    <cellStyle name="Normal 27 2 2 2 2 7 3" xfId="28510"/>
    <cellStyle name="Normal 27 2 2 2 2 8" xfId="12996"/>
    <cellStyle name="Normal 27 2 2 2 2 8 2" xfId="48214"/>
    <cellStyle name="Normal 27 2 2 2 2 9" xfId="38524"/>
    <cellStyle name="Normal 27 2 2 2 3" xfId="3563"/>
    <cellStyle name="Normal 27 2 2 2 3 10" xfId="27059"/>
    <cellStyle name="Normal 27 2 2 2 3 11" xfId="61463"/>
    <cellStyle name="Normal 27 2 2 2 3 2" xfId="5359"/>
    <cellStyle name="Normal 27 2 2 2 3 2 2" xfId="18006"/>
    <cellStyle name="Normal 27 2 2 2 3 2 2 2" xfId="53222"/>
    <cellStyle name="Normal 27 2 2 2 3 2 3" xfId="40625"/>
    <cellStyle name="Normal 27 2 2 2 3 2 4" xfId="30611"/>
    <cellStyle name="Normal 27 2 2 2 3 3" xfId="6829"/>
    <cellStyle name="Normal 27 2 2 2 3 3 2" xfId="19460"/>
    <cellStyle name="Normal 27 2 2 2 3 3 2 2" xfId="54676"/>
    <cellStyle name="Normal 27 2 2 2 3 3 3" xfId="42079"/>
    <cellStyle name="Normal 27 2 2 2 3 3 4" xfId="32065"/>
    <cellStyle name="Normal 27 2 2 2 3 4" xfId="8288"/>
    <cellStyle name="Normal 27 2 2 2 3 4 2" xfId="20914"/>
    <cellStyle name="Normal 27 2 2 2 3 4 2 2" xfId="56130"/>
    <cellStyle name="Normal 27 2 2 2 3 4 3" xfId="43533"/>
    <cellStyle name="Normal 27 2 2 2 3 4 4" xfId="33519"/>
    <cellStyle name="Normal 27 2 2 2 3 5" xfId="10069"/>
    <cellStyle name="Normal 27 2 2 2 3 5 2" xfId="22690"/>
    <cellStyle name="Normal 27 2 2 2 3 5 2 2" xfId="57906"/>
    <cellStyle name="Normal 27 2 2 2 3 5 3" xfId="45309"/>
    <cellStyle name="Normal 27 2 2 2 3 5 4" xfId="35295"/>
    <cellStyle name="Normal 27 2 2 2 3 6" xfId="11863"/>
    <cellStyle name="Normal 27 2 2 2 3 6 2" xfId="24466"/>
    <cellStyle name="Normal 27 2 2 2 3 6 2 2" xfId="59682"/>
    <cellStyle name="Normal 27 2 2 2 3 6 3" xfId="47085"/>
    <cellStyle name="Normal 27 2 2 2 3 6 4" xfId="37071"/>
    <cellStyle name="Normal 27 2 2 2 3 7" xfId="16230"/>
    <cellStyle name="Normal 27 2 2 2 3 7 2" xfId="51446"/>
    <cellStyle name="Normal 27 2 2 2 3 7 3" xfId="28835"/>
    <cellStyle name="Normal 27 2 2 2 3 8" xfId="14452"/>
    <cellStyle name="Normal 27 2 2 2 3 8 2" xfId="49670"/>
    <cellStyle name="Normal 27 2 2 2 3 9" xfId="38849"/>
    <cellStyle name="Normal 27 2 2 2 4" xfId="2724"/>
    <cellStyle name="Normal 27 2 2 2 4 10" xfId="26250"/>
    <cellStyle name="Normal 27 2 2 2 4 11" xfId="60654"/>
    <cellStyle name="Normal 27 2 2 2 4 2" xfId="4550"/>
    <cellStyle name="Normal 27 2 2 2 4 2 2" xfId="17197"/>
    <cellStyle name="Normal 27 2 2 2 4 2 2 2" xfId="52413"/>
    <cellStyle name="Normal 27 2 2 2 4 2 3" xfId="39816"/>
    <cellStyle name="Normal 27 2 2 2 4 2 4" xfId="29802"/>
    <cellStyle name="Normal 27 2 2 2 4 3" xfId="6020"/>
    <cellStyle name="Normal 27 2 2 2 4 3 2" xfId="18651"/>
    <cellStyle name="Normal 27 2 2 2 4 3 2 2" xfId="53867"/>
    <cellStyle name="Normal 27 2 2 2 4 3 3" xfId="41270"/>
    <cellStyle name="Normal 27 2 2 2 4 3 4" xfId="31256"/>
    <cellStyle name="Normal 27 2 2 2 4 4" xfId="7479"/>
    <cellStyle name="Normal 27 2 2 2 4 4 2" xfId="20105"/>
    <cellStyle name="Normal 27 2 2 2 4 4 2 2" xfId="55321"/>
    <cellStyle name="Normal 27 2 2 2 4 4 3" xfId="42724"/>
    <cellStyle name="Normal 27 2 2 2 4 4 4" xfId="32710"/>
    <cellStyle name="Normal 27 2 2 2 4 5" xfId="9260"/>
    <cellStyle name="Normal 27 2 2 2 4 5 2" xfId="21881"/>
    <cellStyle name="Normal 27 2 2 2 4 5 2 2" xfId="57097"/>
    <cellStyle name="Normal 27 2 2 2 4 5 3" xfId="44500"/>
    <cellStyle name="Normal 27 2 2 2 4 5 4" xfId="34486"/>
    <cellStyle name="Normal 27 2 2 2 4 6" xfId="11054"/>
    <cellStyle name="Normal 27 2 2 2 4 6 2" xfId="23657"/>
    <cellStyle name="Normal 27 2 2 2 4 6 2 2" xfId="58873"/>
    <cellStyle name="Normal 27 2 2 2 4 6 3" xfId="46276"/>
    <cellStyle name="Normal 27 2 2 2 4 6 4" xfId="36262"/>
    <cellStyle name="Normal 27 2 2 2 4 7" xfId="15421"/>
    <cellStyle name="Normal 27 2 2 2 4 7 2" xfId="50637"/>
    <cellStyle name="Normal 27 2 2 2 4 7 3" xfId="28026"/>
    <cellStyle name="Normal 27 2 2 2 4 8" xfId="13643"/>
    <cellStyle name="Normal 27 2 2 2 4 8 2" xfId="48861"/>
    <cellStyle name="Normal 27 2 2 2 4 9" xfId="38040"/>
    <cellStyle name="Normal 27 2 2 2 5" xfId="3888"/>
    <cellStyle name="Normal 27 2 2 2 5 2" xfId="8611"/>
    <cellStyle name="Normal 27 2 2 2 5 2 2" xfId="21237"/>
    <cellStyle name="Normal 27 2 2 2 5 2 2 2" xfId="56453"/>
    <cellStyle name="Normal 27 2 2 2 5 2 3" xfId="43856"/>
    <cellStyle name="Normal 27 2 2 2 5 2 4" xfId="33842"/>
    <cellStyle name="Normal 27 2 2 2 5 3" xfId="10392"/>
    <cellStyle name="Normal 27 2 2 2 5 3 2" xfId="23013"/>
    <cellStyle name="Normal 27 2 2 2 5 3 2 2" xfId="58229"/>
    <cellStyle name="Normal 27 2 2 2 5 3 3" xfId="45632"/>
    <cellStyle name="Normal 27 2 2 2 5 3 4" xfId="35618"/>
    <cellStyle name="Normal 27 2 2 2 5 4" xfId="12188"/>
    <cellStyle name="Normal 27 2 2 2 5 4 2" xfId="24789"/>
    <cellStyle name="Normal 27 2 2 2 5 4 2 2" xfId="60005"/>
    <cellStyle name="Normal 27 2 2 2 5 4 3" xfId="47408"/>
    <cellStyle name="Normal 27 2 2 2 5 4 4" xfId="37394"/>
    <cellStyle name="Normal 27 2 2 2 5 5" xfId="16553"/>
    <cellStyle name="Normal 27 2 2 2 5 5 2" xfId="51769"/>
    <cellStyle name="Normal 27 2 2 2 5 5 3" xfId="29158"/>
    <cellStyle name="Normal 27 2 2 2 5 6" xfId="14775"/>
    <cellStyle name="Normal 27 2 2 2 5 6 2" xfId="49993"/>
    <cellStyle name="Normal 27 2 2 2 5 7" xfId="39172"/>
    <cellStyle name="Normal 27 2 2 2 5 8" xfId="27382"/>
    <cellStyle name="Normal 27 2 2 2 6" xfId="4228"/>
    <cellStyle name="Normal 27 2 2 2 6 2" xfId="16875"/>
    <cellStyle name="Normal 27 2 2 2 6 2 2" xfId="52091"/>
    <cellStyle name="Normal 27 2 2 2 6 2 3" xfId="29480"/>
    <cellStyle name="Normal 27 2 2 2 6 3" xfId="13321"/>
    <cellStyle name="Normal 27 2 2 2 6 3 2" xfId="48539"/>
    <cellStyle name="Normal 27 2 2 2 6 4" xfId="39494"/>
    <cellStyle name="Normal 27 2 2 2 6 5" xfId="25928"/>
    <cellStyle name="Normal 27 2 2 2 7" xfId="5698"/>
    <cellStyle name="Normal 27 2 2 2 7 2" xfId="18329"/>
    <cellStyle name="Normal 27 2 2 2 7 2 2" xfId="53545"/>
    <cellStyle name="Normal 27 2 2 2 7 3" xfId="40948"/>
    <cellStyle name="Normal 27 2 2 2 7 4" xfId="30934"/>
    <cellStyle name="Normal 27 2 2 2 8" xfId="7157"/>
    <cellStyle name="Normal 27 2 2 2 8 2" xfId="19783"/>
    <cellStyle name="Normal 27 2 2 2 8 2 2" xfId="54999"/>
    <cellStyle name="Normal 27 2 2 2 8 3" xfId="42402"/>
    <cellStyle name="Normal 27 2 2 2 8 4" xfId="32388"/>
    <cellStyle name="Normal 27 2 2 2 9" xfId="8938"/>
    <cellStyle name="Normal 27 2 2 2 9 2" xfId="21559"/>
    <cellStyle name="Normal 27 2 2 2 9 2 2" xfId="56775"/>
    <cellStyle name="Normal 27 2 2 2 9 3" xfId="44178"/>
    <cellStyle name="Normal 27 2 2 2 9 4" xfId="34164"/>
    <cellStyle name="Normal 27 2 2 3" xfId="3074"/>
    <cellStyle name="Normal 27 2 2 3 10" xfId="25446"/>
    <cellStyle name="Normal 27 2 2 3 11" xfId="60981"/>
    <cellStyle name="Normal 27 2 2 3 2" xfId="4877"/>
    <cellStyle name="Normal 27 2 2 3 2 2" xfId="17524"/>
    <cellStyle name="Normal 27 2 2 3 2 2 2" xfId="52740"/>
    <cellStyle name="Normal 27 2 2 3 2 2 3" xfId="30129"/>
    <cellStyle name="Normal 27 2 2 3 2 3" xfId="13970"/>
    <cellStyle name="Normal 27 2 2 3 2 3 2" xfId="49188"/>
    <cellStyle name="Normal 27 2 2 3 2 4" xfId="40143"/>
    <cellStyle name="Normal 27 2 2 3 2 5" xfId="26577"/>
    <cellStyle name="Normal 27 2 2 3 3" xfId="6347"/>
    <cellStyle name="Normal 27 2 2 3 3 2" xfId="18978"/>
    <cellStyle name="Normal 27 2 2 3 3 2 2" xfId="54194"/>
    <cellStyle name="Normal 27 2 2 3 3 3" xfId="41597"/>
    <cellStyle name="Normal 27 2 2 3 3 4" xfId="31583"/>
    <cellStyle name="Normal 27 2 2 3 4" xfId="7806"/>
    <cellStyle name="Normal 27 2 2 3 4 2" xfId="20432"/>
    <cellStyle name="Normal 27 2 2 3 4 2 2" xfId="55648"/>
    <cellStyle name="Normal 27 2 2 3 4 3" xfId="43051"/>
    <cellStyle name="Normal 27 2 2 3 4 4" xfId="33037"/>
    <cellStyle name="Normal 27 2 2 3 5" xfId="9587"/>
    <cellStyle name="Normal 27 2 2 3 5 2" xfId="22208"/>
    <cellStyle name="Normal 27 2 2 3 5 2 2" xfId="57424"/>
    <cellStyle name="Normal 27 2 2 3 5 3" xfId="44827"/>
    <cellStyle name="Normal 27 2 2 3 5 4" xfId="34813"/>
    <cellStyle name="Normal 27 2 2 3 6" xfId="11381"/>
    <cellStyle name="Normal 27 2 2 3 6 2" xfId="23984"/>
    <cellStyle name="Normal 27 2 2 3 6 2 2" xfId="59200"/>
    <cellStyle name="Normal 27 2 2 3 6 3" xfId="46603"/>
    <cellStyle name="Normal 27 2 2 3 6 4" xfId="36589"/>
    <cellStyle name="Normal 27 2 2 3 7" xfId="15748"/>
    <cellStyle name="Normal 27 2 2 3 7 2" xfId="50964"/>
    <cellStyle name="Normal 27 2 2 3 7 3" xfId="28353"/>
    <cellStyle name="Normal 27 2 2 3 8" xfId="12839"/>
    <cellStyle name="Normal 27 2 2 3 8 2" xfId="48057"/>
    <cellStyle name="Normal 27 2 2 3 9" xfId="38367"/>
    <cellStyle name="Normal 27 2 2 4" xfId="2900"/>
    <cellStyle name="Normal 27 2 2 4 10" xfId="25287"/>
    <cellStyle name="Normal 27 2 2 4 11" xfId="60822"/>
    <cellStyle name="Normal 27 2 2 4 2" xfId="4718"/>
    <cellStyle name="Normal 27 2 2 4 2 2" xfId="17365"/>
    <cellStyle name="Normal 27 2 2 4 2 2 2" xfId="52581"/>
    <cellStyle name="Normal 27 2 2 4 2 2 3" xfId="29970"/>
    <cellStyle name="Normal 27 2 2 4 2 3" xfId="13811"/>
    <cellStyle name="Normal 27 2 2 4 2 3 2" xfId="49029"/>
    <cellStyle name="Normal 27 2 2 4 2 4" xfId="39984"/>
    <cellStyle name="Normal 27 2 2 4 2 5" xfId="26418"/>
    <cellStyle name="Normal 27 2 2 4 3" xfId="6188"/>
    <cellStyle name="Normal 27 2 2 4 3 2" xfId="18819"/>
    <cellStyle name="Normal 27 2 2 4 3 2 2" xfId="54035"/>
    <cellStyle name="Normal 27 2 2 4 3 3" xfId="41438"/>
    <cellStyle name="Normal 27 2 2 4 3 4" xfId="31424"/>
    <cellStyle name="Normal 27 2 2 4 4" xfId="7647"/>
    <cellStyle name="Normal 27 2 2 4 4 2" xfId="20273"/>
    <cellStyle name="Normal 27 2 2 4 4 2 2" xfId="55489"/>
    <cellStyle name="Normal 27 2 2 4 4 3" xfId="42892"/>
    <cellStyle name="Normal 27 2 2 4 4 4" xfId="32878"/>
    <cellStyle name="Normal 27 2 2 4 5" xfId="9428"/>
    <cellStyle name="Normal 27 2 2 4 5 2" xfId="22049"/>
    <cellStyle name="Normal 27 2 2 4 5 2 2" xfId="57265"/>
    <cellStyle name="Normal 27 2 2 4 5 3" xfId="44668"/>
    <cellStyle name="Normal 27 2 2 4 5 4" xfId="34654"/>
    <cellStyle name="Normal 27 2 2 4 6" xfId="11222"/>
    <cellStyle name="Normal 27 2 2 4 6 2" xfId="23825"/>
    <cellStyle name="Normal 27 2 2 4 6 2 2" xfId="59041"/>
    <cellStyle name="Normal 27 2 2 4 6 3" xfId="46444"/>
    <cellStyle name="Normal 27 2 2 4 6 4" xfId="36430"/>
    <cellStyle name="Normal 27 2 2 4 7" xfId="15589"/>
    <cellStyle name="Normal 27 2 2 4 7 2" xfId="50805"/>
    <cellStyle name="Normal 27 2 2 4 7 3" xfId="28194"/>
    <cellStyle name="Normal 27 2 2 4 8" xfId="12680"/>
    <cellStyle name="Normal 27 2 2 4 8 2" xfId="47898"/>
    <cellStyle name="Normal 27 2 2 4 9" xfId="38208"/>
    <cellStyle name="Normal 27 2 2 5" xfId="3409"/>
    <cellStyle name="Normal 27 2 2 5 10" xfId="26905"/>
    <cellStyle name="Normal 27 2 2 5 11" xfId="61309"/>
    <cellStyle name="Normal 27 2 2 5 2" xfId="5205"/>
    <cellStyle name="Normal 27 2 2 5 2 2" xfId="17852"/>
    <cellStyle name="Normal 27 2 2 5 2 2 2" xfId="53068"/>
    <cellStyle name="Normal 27 2 2 5 2 3" xfId="40471"/>
    <cellStyle name="Normal 27 2 2 5 2 4" xfId="30457"/>
    <cellStyle name="Normal 27 2 2 5 3" xfId="6675"/>
    <cellStyle name="Normal 27 2 2 5 3 2" xfId="19306"/>
    <cellStyle name="Normal 27 2 2 5 3 2 2" xfId="54522"/>
    <cellStyle name="Normal 27 2 2 5 3 3" xfId="41925"/>
    <cellStyle name="Normal 27 2 2 5 3 4" xfId="31911"/>
    <cellStyle name="Normal 27 2 2 5 4" xfId="8134"/>
    <cellStyle name="Normal 27 2 2 5 4 2" xfId="20760"/>
    <cellStyle name="Normal 27 2 2 5 4 2 2" xfId="55976"/>
    <cellStyle name="Normal 27 2 2 5 4 3" xfId="43379"/>
    <cellStyle name="Normal 27 2 2 5 4 4" xfId="33365"/>
    <cellStyle name="Normal 27 2 2 5 5" xfId="9915"/>
    <cellStyle name="Normal 27 2 2 5 5 2" xfId="22536"/>
    <cellStyle name="Normal 27 2 2 5 5 2 2" xfId="57752"/>
    <cellStyle name="Normal 27 2 2 5 5 3" xfId="45155"/>
    <cellStyle name="Normal 27 2 2 5 5 4" xfId="35141"/>
    <cellStyle name="Normal 27 2 2 5 6" xfId="11709"/>
    <cellStyle name="Normal 27 2 2 5 6 2" xfId="24312"/>
    <cellStyle name="Normal 27 2 2 5 6 2 2" xfId="59528"/>
    <cellStyle name="Normal 27 2 2 5 6 3" xfId="46931"/>
    <cellStyle name="Normal 27 2 2 5 6 4" xfId="36917"/>
    <cellStyle name="Normal 27 2 2 5 7" xfId="16076"/>
    <cellStyle name="Normal 27 2 2 5 7 2" xfId="51292"/>
    <cellStyle name="Normal 27 2 2 5 7 3" xfId="28681"/>
    <cellStyle name="Normal 27 2 2 5 8" xfId="14298"/>
    <cellStyle name="Normal 27 2 2 5 8 2" xfId="49516"/>
    <cellStyle name="Normal 27 2 2 5 9" xfId="38695"/>
    <cellStyle name="Normal 27 2 2 6" xfId="2569"/>
    <cellStyle name="Normal 27 2 2 6 10" xfId="26096"/>
    <cellStyle name="Normal 27 2 2 6 11" xfId="60500"/>
    <cellStyle name="Normal 27 2 2 6 2" xfId="4396"/>
    <cellStyle name="Normal 27 2 2 6 2 2" xfId="17043"/>
    <cellStyle name="Normal 27 2 2 6 2 2 2" xfId="52259"/>
    <cellStyle name="Normal 27 2 2 6 2 3" xfId="39662"/>
    <cellStyle name="Normal 27 2 2 6 2 4" xfId="29648"/>
    <cellStyle name="Normal 27 2 2 6 3" xfId="5866"/>
    <cellStyle name="Normal 27 2 2 6 3 2" xfId="18497"/>
    <cellStyle name="Normal 27 2 2 6 3 2 2" xfId="53713"/>
    <cellStyle name="Normal 27 2 2 6 3 3" xfId="41116"/>
    <cellStyle name="Normal 27 2 2 6 3 4" xfId="31102"/>
    <cellStyle name="Normal 27 2 2 6 4" xfId="7325"/>
    <cellStyle name="Normal 27 2 2 6 4 2" xfId="19951"/>
    <cellStyle name="Normal 27 2 2 6 4 2 2" xfId="55167"/>
    <cellStyle name="Normal 27 2 2 6 4 3" xfId="42570"/>
    <cellStyle name="Normal 27 2 2 6 4 4" xfId="32556"/>
    <cellStyle name="Normal 27 2 2 6 5" xfId="9106"/>
    <cellStyle name="Normal 27 2 2 6 5 2" xfId="21727"/>
    <cellStyle name="Normal 27 2 2 6 5 2 2" xfId="56943"/>
    <cellStyle name="Normal 27 2 2 6 5 3" xfId="44346"/>
    <cellStyle name="Normal 27 2 2 6 5 4" xfId="34332"/>
    <cellStyle name="Normal 27 2 2 6 6" xfId="10900"/>
    <cellStyle name="Normal 27 2 2 6 6 2" xfId="23503"/>
    <cellStyle name="Normal 27 2 2 6 6 2 2" xfId="58719"/>
    <cellStyle name="Normal 27 2 2 6 6 3" xfId="46122"/>
    <cellStyle name="Normal 27 2 2 6 6 4" xfId="36108"/>
    <cellStyle name="Normal 27 2 2 6 7" xfId="15267"/>
    <cellStyle name="Normal 27 2 2 6 7 2" xfId="50483"/>
    <cellStyle name="Normal 27 2 2 6 7 3" xfId="27872"/>
    <cellStyle name="Normal 27 2 2 6 8" xfId="13489"/>
    <cellStyle name="Normal 27 2 2 6 8 2" xfId="48707"/>
    <cellStyle name="Normal 27 2 2 6 9" xfId="37886"/>
    <cellStyle name="Normal 27 2 2 7" xfId="3733"/>
    <cellStyle name="Normal 27 2 2 7 2" xfId="8457"/>
    <cellStyle name="Normal 27 2 2 7 2 2" xfId="21083"/>
    <cellStyle name="Normal 27 2 2 7 2 2 2" xfId="56299"/>
    <cellStyle name="Normal 27 2 2 7 2 3" xfId="43702"/>
    <cellStyle name="Normal 27 2 2 7 2 4" xfId="33688"/>
    <cellStyle name="Normal 27 2 2 7 3" xfId="10238"/>
    <cellStyle name="Normal 27 2 2 7 3 2" xfId="22859"/>
    <cellStyle name="Normal 27 2 2 7 3 2 2" xfId="58075"/>
    <cellStyle name="Normal 27 2 2 7 3 3" xfId="45478"/>
    <cellStyle name="Normal 27 2 2 7 3 4" xfId="35464"/>
    <cellStyle name="Normal 27 2 2 7 4" xfId="12034"/>
    <cellStyle name="Normal 27 2 2 7 4 2" xfId="24635"/>
    <cellStyle name="Normal 27 2 2 7 4 2 2" xfId="59851"/>
    <cellStyle name="Normal 27 2 2 7 4 3" xfId="47254"/>
    <cellStyle name="Normal 27 2 2 7 4 4" xfId="37240"/>
    <cellStyle name="Normal 27 2 2 7 5" xfId="16399"/>
    <cellStyle name="Normal 27 2 2 7 5 2" xfId="51615"/>
    <cellStyle name="Normal 27 2 2 7 5 3" xfId="29004"/>
    <cellStyle name="Normal 27 2 2 7 6" xfId="14621"/>
    <cellStyle name="Normal 27 2 2 7 6 2" xfId="49839"/>
    <cellStyle name="Normal 27 2 2 7 7" xfId="39018"/>
    <cellStyle name="Normal 27 2 2 7 8" xfId="27228"/>
    <cellStyle name="Normal 27 2 2 8" xfId="4071"/>
    <cellStyle name="Normal 27 2 2 8 2" xfId="16721"/>
    <cellStyle name="Normal 27 2 2 8 2 2" xfId="51937"/>
    <cellStyle name="Normal 27 2 2 8 2 3" xfId="29326"/>
    <cellStyle name="Normal 27 2 2 8 3" xfId="13167"/>
    <cellStyle name="Normal 27 2 2 8 3 2" xfId="48385"/>
    <cellStyle name="Normal 27 2 2 8 4" xfId="39340"/>
    <cellStyle name="Normal 27 2 2 8 5" xfId="25774"/>
    <cellStyle name="Normal 27 2 2 9" xfId="5544"/>
    <cellStyle name="Normal 27 2 2 9 2" xfId="18175"/>
    <cellStyle name="Normal 27 2 2 9 2 2" xfId="53391"/>
    <cellStyle name="Normal 27 2 2 9 3" xfId="40794"/>
    <cellStyle name="Normal 27 2 2 9 4" xfId="30780"/>
    <cellStyle name="Normal 27 2 3" xfId="2313"/>
    <cellStyle name="Normal 27 2 3 10" xfId="10626"/>
    <cellStyle name="Normal 27 2 3 10 2" xfId="23237"/>
    <cellStyle name="Normal 27 2 3 10 2 2" xfId="58453"/>
    <cellStyle name="Normal 27 2 3 10 3" xfId="45856"/>
    <cellStyle name="Normal 27 2 3 10 4" xfId="35842"/>
    <cellStyle name="Normal 27 2 3 11" xfId="15025"/>
    <cellStyle name="Normal 27 2 3 11 2" xfId="50241"/>
    <cellStyle name="Normal 27 2 3 11 3" xfId="27630"/>
    <cellStyle name="Normal 27 2 3 12" xfId="12438"/>
    <cellStyle name="Normal 27 2 3 12 2" xfId="47656"/>
    <cellStyle name="Normal 27 2 3 13" xfId="37644"/>
    <cellStyle name="Normal 27 2 3 14" xfId="25045"/>
    <cellStyle name="Normal 27 2 3 15" xfId="60258"/>
    <cellStyle name="Normal 27 2 3 2" xfId="3160"/>
    <cellStyle name="Normal 27 2 3 2 10" xfId="25529"/>
    <cellStyle name="Normal 27 2 3 2 11" xfId="61064"/>
    <cellStyle name="Normal 27 2 3 2 2" xfId="4960"/>
    <cellStyle name="Normal 27 2 3 2 2 2" xfId="17607"/>
    <cellStyle name="Normal 27 2 3 2 2 2 2" xfId="52823"/>
    <cellStyle name="Normal 27 2 3 2 2 2 3" xfId="30212"/>
    <cellStyle name="Normal 27 2 3 2 2 3" xfId="14053"/>
    <cellStyle name="Normal 27 2 3 2 2 3 2" xfId="49271"/>
    <cellStyle name="Normal 27 2 3 2 2 4" xfId="40226"/>
    <cellStyle name="Normal 27 2 3 2 2 5" xfId="26660"/>
    <cellStyle name="Normal 27 2 3 2 3" xfId="6430"/>
    <cellStyle name="Normal 27 2 3 2 3 2" xfId="19061"/>
    <cellStyle name="Normal 27 2 3 2 3 2 2" xfId="54277"/>
    <cellStyle name="Normal 27 2 3 2 3 3" xfId="41680"/>
    <cellStyle name="Normal 27 2 3 2 3 4" xfId="31666"/>
    <cellStyle name="Normal 27 2 3 2 4" xfId="7889"/>
    <cellStyle name="Normal 27 2 3 2 4 2" xfId="20515"/>
    <cellStyle name="Normal 27 2 3 2 4 2 2" xfId="55731"/>
    <cellStyle name="Normal 27 2 3 2 4 3" xfId="43134"/>
    <cellStyle name="Normal 27 2 3 2 4 4" xfId="33120"/>
    <cellStyle name="Normal 27 2 3 2 5" xfId="9670"/>
    <cellStyle name="Normal 27 2 3 2 5 2" xfId="22291"/>
    <cellStyle name="Normal 27 2 3 2 5 2 2" xfId="57507"/>
    <cellStyle name="Normal 27 2 3 2 5 3" xfId="44910"/>
    <cellStyle name="Normal 27 2 3 2 5 4" xfId="34896"/>
    <cellStyle name="Normal 27 2 3 2 6" xfId="11464"/>
    <cellStyle name="Normal 27 2 3 2 6 2" xfId="24067"/>
    <cellStyle name="Normal 27 2 3 2 6 2 2" xfId="59283"/>
    <cellStyle name="Normal 27 2 3 2 6 3" xfId="46686"/>
    <cellStyle name="Normal 27 2 3 2 6 4" xfId="36672"/>
    <cellStyle name="Normal 27 2 3 2 7" xfId="15831"/>
    <cellStyle name="Normal 27 2 3 2 7 2" xfId="51047"/>
    <cellStyle name="Normal 27 2 3 2 7 3" xfId="28436"/>
    <cellStyle name="Normal 27 2 3 2 8" xfId="12922"/>
    <cellStyle name="Normal 27 2 3 2 8 2" xfId="48140"/>
    <cellStyle name="Normal 27 2 3 2 9" xfId="38450"/>
    <cellStyle name="Normal 27 2 3 3" xfId="3489"/>
    <cellStyle name="Normal 27 2 3 3 10" xfId="26985"/>
    <cellStyle name="Normal 27 2 3 3 11" xfId="61389"/>
    <cellStyle name="Normal 27 2 3 3 2" xfId="5285"/>
    <cellStyle name="Normal 27 2 3 3 2 2" xfId="17932"/>
    <cellStyle name="Normal 27 2 3 3 2 2 2" xfId="53148"/>
    <cellStyle name="Normal 27 2 3 3 2 3" xfId="40551"/>
    <cellStyle name="Normal 27 2 3 3 2 4" xfId="30537"/>
    <cellStyle name="Normal 27 2 3 3 3" xfId="6755"/>
    <cellStyle name="Normal 27 2 3 3 3 2" xfId="19386"/>
    <cellStyle name="Normal 27 2 3 3 3 2 2" xfId="54602"/>
    <cellStyle name="Normal 27 2 3 3 3 3" xfId="42005"/>
    <cellStyle name="Normal 27 2 3 3 3 4" xfId="31991"/>
    <cellStyle name="Normal 27 2 3 3 4" xfId="8214"/>
    <cellStyle name="Normal 27 2 3 3 4 2" xfId="20840"/>
    <cellStyle name="Normal 27 2 3 3 4 2 2" xfId="56056"/>
    <cellStyle name="Normal 27 2 3 3 4 3" xfId="43459"/>
    <cellStyle name="Normal 27 2 3 3 4 4" xfId="33445"/>
    <cellStyle name="Normal 27 2 3 3 5" xfId="9995"/>
    <cellStyle name="Normal 27 2 3 3 5 2" xfId="22616"/>
    <cellStyle name="Normal 27 2 3 3 5 2 2" xfId="57832"/>
    <cellStyle name="Normal 27 2 3 3 5 3" xfId="45235"/>
    <cellStyle name="Normal 27 2 3 3 5 4" xfId="35221"/>
    <cellStyle name="Normal 27 2 3 3 6" xfId="11789"/>
    <cellStyle name="Normal 27 2 3 3 6 2" xfId="24392"/>
    <cellStyle name="Normal 27 2 3 3 6 2 2" xfId="59608"/>
    <cellStyle name="Normal 27 2 3 3 6 3" xfId="47011"/>
    <cellStyle name="Normal 27 2 3 3 6 4" xfId="36997"/>
    <cellStyle name="Normal 27 2 3 3 7" xfId="16156"/>
    <cellStyle name="Normal 27 2 3 3 7 2" xfId="51372"/>
    <cellStyle name="Normal 27 2 3 3 7 3" xfId="28761"/>
    <cellStyle name="Normal 27 2 3 3 8" xfId="14378"/>
    <cellStyle name="Normal 27 2 3 3 8 2" xfId="49596"/>
    <cellStyle name="Normal 27 2 3 3 9" xfId="38775"/>
    <cellStyle name="Normal 27 2 3 4" xfId="2650"/>
    <cellStyle name="Normal 27 2 3 4 10" xfId="26176"/>
    <cellStyle name="Normal 27 2 3 4 11" xfId="60580"/>
    <cellStyle name="Normal 27 2 3 4 2" xfId="4476"/>
    <cellStyle name="Normal 27 2 3 4 2 2" xfId="17123"/>
    <cellStyle name="Normal 27 2 3 4 2 2 2" xfId="52339"/>
    <cellStyle name="Normal 27 2 3 4 2 3" xfId="39742"/>
    <cellStyle name="Normal 27 2 3 4 2 4" xfId="29728"/>
    <cellStyle name="Normal 27 2 3 4 3" xfId="5946"/>
    <cellStyle name="Normal 27 2 3 4 3 2" xfId="18577"/>
    <cellStyle name="Normal 27 2 3 4 3 2 2" xfId="53793"/>
    <cellStyle name="Normal 27 2 3 4 3 3" xfId="41196"/>
    <cellStyle name="Normal 27 2 3 4 3 4" xfId="31182"/>
    <cellStyle name="Normal 27 2 3 4 4" xfId="7405"/>
    <cellStyle name="Normal 27 2 3 4 4 2" xfId="20031"/>
    <cellStyle name="Normal 27 2 3 4 4 2 2" xfId="55247"/>
    <cellStyle name="Normal 27 2 3 4 4 3" xfId="42650"/>
    <cellStyle name="Normal 27 2 3 4 4 4" xfId="32636"/>
    <cellStyle name="Normal 27 2 3 4 5" xfId="9186"/>
    <cellStyle name="Normal 27 2 3 4 5 2" xfId="21807"/>
    <cellStyle name="Normal 27 2 3 4 5 2 2" xfId="57023"/>
    <cellStyle name="Normal 27 2 3 4 5 3" xfId="44426"/>
    <cellStyle name="Normal 27 2 3 4 5 4" xfId="34412"/>
    <cellStyle name="Normal 27 2 3 4 6" xfId="10980"/>
    <cellStyle name="Normal 27 2 3 4 6 2" xfId="23583"/>
    <cellStyle name="Normal 27 2 3 4 6 2 2" xfId="58799"/>
    <cellStyle name="Normal 27 2 3 4 6 3" xfId="46202"/>
    <cellStyle name="Normal 27 2 3 4 6 4" xfId="36188"/>
    <cellStyle name="Normal 27 2 3 4 7" xfId="15347"/>
    <cellStyle name="Normal 27 2 3 4 7 2" xfId="50563"/>
    <cellStyle name="Normal 27 2 3 4 7 3" xfId="27952"/>
    <cellStyle name="Normal 27 2 3 4 8" xfId="13569"/>
    <cellStyle name="Normal 27 2 3 4 8 2" xfId="48787"/>
    <cellStyle name="Normal 27 2 3 4 9" xfId="37966"/>
    <cellStyle name="Normal 27 2 3 5" xfId="3814"/>
    <cellStyle name="Normal 27 2 3 5 2" xfId="8537"/>
    <cellStyle name="Normal 27 2 3 5 2 2" xfId="21163"/>
    <cellStyle name="Normal 27 2 3 5 2 2 2" xfId="56379"/>
    <cellStyle name="Normal 27 2 3 5 2 3" xfId="43782"/>
    <cellStyle name="Normal 27 2 3 5 2 4" xfId="33768"/>
    <cellStyle name="Normal 27 2 3 5 3" xfId="10318"/>
    <cellStyle name="Normal 27 2 3 5 3 2" xfId="22939"/>
    <cellStyle name="Normal 27 2 3 5 3 2 2" xfId="58155"/>
    <cellStyle name="Normal 27 2 3 5 3 3" xfId="45558"/>
    <cellStyle name="Normal 27 2 3 5 3 4" xfId="35544"/>
    <cellStyle name="Normal 27 2 3 5 4" xfId="12114"/>
    <cellStyle name="Normal 27 2 3 5 4 2" xfId="24715"/>
    <cellStyle name="Normal 27 2 3 5 4 2 2" xfId="59931"/>
    <cellStyle name="Normal 27 2 3 5 4 3" xfId="47334"/>
    <cellStyle name="Normal 27 2 3 5 4 4" xfId="37320"/>
    <cellStyle name="Normal 27 2 3 5 5" xfId="16479"/>
    <cellStyle name="Normal 27 2 3 5 5 2" xfId="51695"/>
    <cellStyle name="Normal 27 2 3 5 5 3" xfId="29084"/>
    <cellStyle name="Normal 27 2 3 5 6" xfId="14701"/>
    <cellStyle name="Normal 27 2 3 5 6 2" xfId="49919"/>
    <cellStyle name="Normal 27 2 3 5 7" xfId="39098"/>
    <cellStyle name="Normal 27 2 3 5 8" xfId="27308"/>
    <cellStyle name="Normal 27 2 3 6" xfId="4154"/>
    <cellStyle name="Normal 27 2 3 6 2" xfId="16801"/>
    <cellStyle name="Normal 27 2 3 6 2 2" xfId="52017"/>
    <cellStyle name="Normal 27 2 3 6 2 3" xfId="29406"/>
    <cellStyle name="Normal 27 2 3 6 3" xfId="13247"/>
    <cellStyle name="Normal 27 2 3 6 3 2" xfId="48465"/>
    <cellStyle name="Normal 27 2 3 6 4" xfId="39420"/>
    <cellStyle name="Normal 27 2 3 6 5" xfId="25854"/>
    <cellStyle name="Normal 27 2 3 7" xfId="5624"/>
    <cellStyle name="Normal 27 2 3 7 2" xfId="18255"/>
    <cellStyle name="Normal 27 2 3 7 2 2" xfId="53471"/>
    <cellStyle name="Normal 27 2 3 7 3" xfId="40874"/>
    <cellStyle name="Normal 27 2 3 7 4" xfId="30860"/>
    <cellStyle name="Normal 27 2 3 8" xfId="7083"/>
    <cellStyle name="Normal 27 2 3 8 2" xfId="19709"/>
    <cellStyle name="Normal 27 2 3 8 2 2" xfId="54925"/>
    <cellStyle name="Normal 27 2 3 8 3" xfId="42328"/>
    <cellStyle name="Normal 27 2 3 8 4" xfId="32314"/>
    <cellStyle name="Normal 27 2 3 9" xfId="8864"/>
    <cellStyle name="Normal 27 2 3 9 2" xfId="21485"/>
    <cellStyle name="Normal 27 2 3 9 2 2" xfId="56701"/>
    <cellStyle name="Normal 27 2 3 9 3" xfId="44104"/>
    <cellStyle name="Normal 27 2 3 9 4" xfId="34090"/>
    <cellStyle name="Normal 27 2 4" xfId="2995"/>
    <cellStyle name="Normal 27 2 4 10" xfId="25370"/>
    <cellStyle name="Normal 27 2 4 11" xfId="60905"/>
    <cellStyle name="Normal 27 2 4 2" xfId="4801"/>
    <cellStyle name="Normal 27 2 4 2 2" xfId="17448"/>
    <cellStyle name="Normal 27 2 4 2 2 2" xfId="52664"/>
    <cellStyle name="Normal 27 2 4 2 2 3" xfId="30053"/>
    <cellStyle name="Normal 27 2 4 2 3" xfId="13894"/>
    <cellStyle name="Normal 27 2 4 2 3 2" xfId="49112"/>
    <cellStyle name="Normal 27 2 4 2 4" xfId="40067"/>
    <cellStyle name="Normal 27 2 4 2 5" xfId="26501"/>
    <cellStyle name="Normal 27 2 4 3" xfId="6271"/>
    <cellStyle name="Normal 27 2 4 3 2" xfId="18902"/>
    <cellStyle name="Normal 27 2 4 3 2 2" xfId="54118"/>
    <cellStyle name="Normal 27 2 4 3 3" xfId="41521"/>
    <cellStyle name="Normal 27 2 4 3 4" xfId="31507"/>
    <cellStyle name="Normal 27 2 4 4" xfId="7730"/>
    <cellStyle name="Normal 27 2 4 4 2" xfId="20356"/>
    <cellStyle name="Normal 27 2 4 4 2 2" xfId="55572"/>
    <cellStyle name="Normal 27 2 4 4 3" xfId="42975"/>
    <cellStyle name="Normal 27 2 4 4 4" xfId="32961"/>
    <cellStyle name="Normal 27 2 4 5" xfId="9511"/>
    <cellStyle name="Normal 27 2 4 5 2" xfId="22132"/>
    <cellStyle name="Normal 27 2 4 5 2 2" xfId="57348"/>
    <cellStyle name="Normal 27 2 4 5 3" xfId="44751"/>
    <cellStyle name="Normal 27 2 4 5 4" xfId="34737"/>
    <cellStyle name="Normal 27 2 4 6" xfId="11305"/>
    <cellStyle name="Normal 27 2 4 6 2" xfId="23908"/>
    <cellStyle name="Normal 27 2 4 6 2 2" xfId="59124"/>
    <cellStyle name="Normal 27 2 4 6 3" xfId="46527"/>
    <cellStyle name="Normal 27 2 4 6 4" xfId="36513"/>
    <cellStyle name="Normal 27 2 4 7" xfId="15672"/>
    <cellStyle name="Normal 27 2 4 7 2" xfId="50888"/>
    <cellStyle name="Normal 27 2 4 7 3" xfId="28277"/>
    <cellStyle name="Normal 27 2 4 8" xfId="12763"/>
    <cellStyle name="Normal 27 2 4 8 2" xfId="47981"/>
    <cellStyle name="Normal 27 2 4 9" xfId="38291"/>
    <cellStyle name="Normal 27 2 5" xfId="2827"/>
    <cellStyle name="Normal 27 2 5 10" xfId="25215"/>
    <cellStyle name="Normal 27 2 5 11" xfId="60750"/>
    <cellStyle name="Normal 27 2 5 2" xfId="4646"/>
    <cellStyle name="Normal 27 2 5 2 2" xfId="17293"/>
    <cellStyle name="Normal 27 2 5 2 2 2" xfId="52509"/>
    <cellStyle name="Normal 27 2 5 2 2 3" xfId="29898"/>
    <cellStyle name="Normal 27 2 5 2 3" xfId="13739"/>
    <cellStyle name="Normal 27 2 5 2 3 2" xfId="48957"/>
    <cellStyle name="Normal 27 2 5 2 4" xfId="39912"/>
    <cellStyle name="Normal 27 2 5 2 5" xfId="26346"/>
    <cellStyle name="Normal 27 2 5 3" xfId="6116"/>
    <cellStyle name="Normal 27 2 5 3 2" xfId="18747"/>
    <cellStyle name="Normal 27 2 5 3 2 2" xfId="53963"/>
    <cellStyle name="Normal 27 2 5 3 3" xfId="41366"/>
    <cellStyle name="Normal 27 2 5 3 4" xfId="31352"/>
    <cellStyle name="Normal 27 2 5 4" xfId="7575"/>
    <cellStyle name="Normal 27 2 5 4 2" xfId="20201"/>
    <cellStyle name="Normal 27 2 5 4 2 2" xfId="55417"/>
    <cellStyle name="Normal 27 2 5 4 3" xfId="42820"/>
    <cellStyle name="Normal 27 2 5 4 4" xfId="32806"/>
    <cellStyle name="Normal 27 2 5 5" xfId="9356"/>
    <cellStyle name="Normal 27 2 5 5 2" xfId="21977"/>
    <cellStyle name="Normal 27 2 5 5 2 2" xfId="57193"/>
    <cellStyle name="Normal 27 2 5 5 3" xfId="44596"/>
    <cellStyle name="Normal 27 2 5 5 4" xfId="34582"/>
    <cellStyle name="Normal 27 2 5 6" xfId="11150"/>
    <cellStyle name="Normal 27 2 5 6 2" xfId="23753"/>
    <cellStyle name="Normal 27 2 5 6 2 2" xfId="58969"/>
    <cellStyle name="Normal 27 2 5 6 3" xfId="46372"/>
    <cellStyle name="Normal 27 2 5 6 4" xfId="36358"/>
    <cellStyle name="Normal 27 2 5 7" xfId="15517"/>
    <cellStyle name="Normal 27 2 5 7 2" xfId="50733"/>
    <cellStyle name="Normal 27 2 5 7 3" xfId="28122"/>
    <cellStyle name="Normal 27 2 5 8" xfId="12608"/>
    <cellStyle name="Normal 27 2 5 8 2" xfId="47826"/>
    <cellStyle name="Normal 27 2 5 9" xfId="38136"/>
    <cellStyle name="Normal 27 2 6" xfId="3337"/>
    <cellStyle name="Normal 27 2 6 10" xfId="26833"/>
    <cellStyle name="Normal 27 2 6 11" xfId="61237"/>
    <cellStyle name="Normal 27 2 6 2" xfId="5133"/>
    <cellStyle name="Normal 27 2 6 2 2" xfId="17780"/>
    <cellStyle name="Normal 27 2 6 2 2 2" xfId="52996"/>
    <cellStyle name="Normal 27 2 6 2 3" xfId="40399"/>
    <cellStyle name="Normal 27 2 6 2 4" xfId="30385"/>
    <cellStyle name="Normal 27 2 6 3" xfId="6603"/>
    <cellStyle name="Normal 27 2 6 3 2" xfId="19234"/>
    <cellStyle name="Normal 27 2 6 3 2 2" xfId="54450"/>
    <cellStyle name="Normal 27 2 6 3 3" xfId="41853"/>
    <cellStyle name="Normal 27 2 6 3 4" xfId="31839"/>
    <cellStyle name="Normal 27 2 6 4" xfId="8062"/>
    <cellStyle name="Normal 27 2 6 4 2" xfId="20688"/>
    <cellStyle name="Normal 27 2 6 4 2 2" xfId="55904"/>
    <cellStyle name="Normal 27 2 6 4 3" xfId="43307"/>
    <cellStyle name="Normal 27 2 6 4 4" xfId="33293"/>
    <cellStyle name="Normal 27 2 6 5" xfId="9843"/>
    <cellStyle name="Normal 27 2 6 5 2" xfId="22464"/>
    <cellStyle name="Normal 27 2 6 5 2 2" xfId="57680"/>
    <cellStyle name="Normal 27 2 6 5 3" xfId="45083"/>
    <cellStyle name="Normal 27 2 6 5 4" xfId="35069"/>
    <cellStyle name="Normal 27 2 6 6" xfId="11637"/>
    <cellStyle name="Normal 27 2 6 6 2" xfId="24240"/>
    <cellStyle name="Normal 27 2 6 6 2 2" xfId="59456"/>
    <cellStyle name="Normal 27 2 6 6 3" xfId="46859"/>
    <cellStyle name="Normal 27 2 6 6 4" xfId="36845"/>
    <cellStyle name="Normal 27 2 6 7" xfId="16004"/>
    <cellStyle name="Normal 27 2 6 7 2" xfId="51220"/>
    <cellStyle name="Normal 27 2 6 7 3" xfId="28609"/>
    <cellStyle name="Normal 27 2 6 8" xfId="14226"/>
    <cellStyle name="Normal 27 2 6 8 2" xfId="49444"/>
    <cellStyle name="Normal 27 2 6 9" xfId="38623"/>
    <cellStyle name="Normal 27 2 7" xfId="2497"/>
    <cellStyle name="Normal 27 2 7 10" xfId="26024"/>
    <cellStyle name="Normal 27 2 7 11" xfId="60428"/>
    <cellStyle name="Normal 27 2 7 2" xfId="4324"/>
    <cellStyle name="Normal 27 2 7 2 2" xfId="16971"/>
    <cellStyle name="Normal 27 2 7 2 2 2" xfId="52187"/>
    <cellStyle name="Normal 27 2 7 2 3" xfId="39590"/>
    <cellStyle name="Normal 27 2 7 2 4" xfId="29576"/>
    <cellStyle name="Normal 27 2 7 3" xfId="5794"/>
    <cellStyle name="Normal 27 2 7 3 2" xfId="18425"/>
    <cellStyle name="Normal 27 2 7 3 2 2" xfId="53641"/>
    <cellStyle name="Normal 27 2 7 3 3" xfId="41044"/>
    <cellStyle name="Normal 27 2 7 3 4" xfId="31030"/>
    <cellStyle name="Normal 27 2 7 4" xfId="7253"/>
    <cellStyle name="Normal 27 2 7 4 2" xfId="19879"/>
    <cellStyle name="Normal 27 2 7 4 2 2" xfId="55095"/>
    <cellStyle name="Normal 27 2 7 4 3" xfId="42498"/>
    <cellStyle name="Normal 27 2 7 4 4" xfId="32484"/>
    <cellStyle name="Normal 27 2 7 5" xfId="9034"/>
    <cellStyle name="Normal 27 2 7 5 2" xfId="21655"/>
    <cellStyle name="Normal 27 2 7 5 2 2" xfId="56871"/>
    <cellStyle name="Normal 27 2 7 5 3" xfId="44274"/>
    <cellStyle name="Normal 27 2 7 5 4" xfId="34260"/>
    <cellStyle name="Normal 27 2 7 6" xfId="10828"/>
    <cellStyle name="Normal 27 2 7 6 2" xfId="23431"/>
    <cellStyle name="Normal 27 2 7 6 2 2" xfId="58647"/>
    <cellStyle name="Normal 27 2 7 6 3" xfId="46050"/>
    <cellStyle name="Normal 27 2 7 6 4" xfId="36036"/>
    <cellStyle name="Normal 27 2 7 7" xfId="15195"/>
    <cellStyle name="Normal 27 2 7 7 2" xfId="50411"/>
    <cellStyle name="Normal 27 2 7 7 3" xfId="27800"/>
    <cellStyle name="Normal 27 2 7 8" xfId="13417"/>
    <cellStyle name="Normal 27 2 7 8 2" xfId="48635"/>
    <cellStyle name="Normal 27 2 7 9" xfId="37814"/>
    <cellStyle name="Normal 27 2 8" xfId="3661"/>
    <cellStyle name="Normal 27 2 8 2" xfId="8385"/>
    <cellStyle name="Normal 27 2 8 2 2" xfId="21011"/>
    <cellStyle name="Normal 27 2 8 2 2 2" xfId="56227"/>
    <cellStyle name="Normal 27 2 8 2 3" xfId="43630"/>
    <cellStyle name="Normal 27 2 8 2 4" xfId="33616"/>
    <cellStyle name="Normal 27 2 8 3" xfId="10166"/>
    <cellStyle name="Normal 27 2 8 3 2" xfId="22787"/>
    <cellStyle name="Normal 27 2 8 3 2 2" xfId="58003"/>
    <cellStyle name="Normal 27 2 8 3 3" xfId="45406"/>
    <cellStyle name="Normal 27 2 8 3 4" xfId="35392"/>
    <cellStyle name="Normal 27 2 8 4" xfId="11962"/>
    <cellStyle name="Normal 27 2 8 4 2" xfId="24563"/>
    <cellStyle name="Normal 27 2 8 4 2 2" xfId="59779"/>
    <cellStyle name="Normal 27 2 8 4 3" xfId="47182"/>
    <cellStyle name="Normal 27 2 8 4 4" xfId="37168"/>
    <cellStyle name="Normal 27 2 8 5" xfId="16327"/>
    <cellStyle name="Normal 27 2 8 5 2" xfId="51543"/>
    <cellStyle name="Normal 27 2 8 5 3" xfId="28932"/>
    <cellStyle name="Normal 27 2 8 6" xfId="14549"/>
    <cellStyle name="Normal 27 2 8 6 2" xfId="49767"/>
    <cellStyle name="Normal 27 2 8 7" xfId="38946"/>
    <cellStyle name="Normal 27 2 8 8" xfId="27156"/>
    <cellStyle name="Normal 27 2 9" xfId="3993"/>
    <cellStyle name="Normal 27 2 9 2" xfId="16649"/>
    <cellStyle name="Normal 27 2 9 2 2" xfId="51865"/>
    <cellStyle name="Normal 27 2 9 2 3" xfId="29254"/>
    <cellStyle name="Normal 27 2 9 3" xfId="13095"/>
    <cellStyle name="Normal 27 2 9 3 2" xfId="48313"/>
    <cellStyle name="Normal 27 2 9 4" xfId="39268"/>
    <cellStyle name="Normal 27 2 9 5" xfId="25702"/>
    <cellStyle name="Normal 27 2_District Target Attainment" xfId="1150"/>
    <cellStyle name="Normal 27 3" xfId="1285"/>
    <cellStyle name="Normal 27 3 10" xfId="6964"/>
    <cellStyle name="Normal 27 3 10 2" xfId="19591"/>
    <cellStyle name="Normal 27 3 10 2 2" xfId="54807"/>
    <cellStyle name="Normal 27 3 10 3" xfId="42210"/>
    <cellStyle name="Normal 27 3 10 4" xfId="32196"/>
    <cellStyle name="Normal 27 3 11" xfId="8745"/>
    <cellStyle name="Normal 27 3 11 2" xfId="21367"/>
    <cellStyle name="Normal 27 3 11 2 2" xfId="56583"/>
    <cellStyle name="Normal 27 3 11 3" xfId="43986"/>
    <cellStyle name="Normal 27 3 11 4" xfId="33972"/>
    <cellStyle name="Normal 27 3 12" xfId="10627"/>
    <cellStyle name="Normal 27 3 12 2" xfId="23238"/>
    <cellStyle name="Normal 27 3 12 2 2" xfId="58454"/>
    <cellStyle name="Normal 27 3 12 3" xfId="45857"/>
    <cellStyle name="Normal 27 3 12 4" xfId="35843"/>
    <cellStyle name="Normal 27 3 13" xfId="14906"/>
    <cellStyle name="Normal 27 3 13 2" xfId="50123"/>
    <cellStyle name="Normal 27 3 13 3" xfId="27512"/>
    <cellStyle name="Normal 27 3 14" xfId="12320"/>
    <cellStyle name="Normal 27 3 14 2" xfId="47538"/>
    <cellStyle name="Normal 27 3 15" xfId="37525"/>
    <cellStyle name="Normal 27 3 16" xfId="24927"/>
    <cellStyle name="Normal 27 3 17" xfId="60140"/>
    <cellStyle name="Normal 27 3 2" xfId="2350"/>
    <cellStyle name="Normal 27 3 2 10" xfId="10628"/>
    <cellStyle name="Normal 27 3 2 10 2" xfId="23239"/>
    <cellStyle name="Normal 27 3 2 10 2 2" xfId="58455"/>
    <cellStyle name="Normal 27 3 2 10 3" xfId="45858"/>
    <cellStyle name="Normal 27 3 2 10 4" xfId="35844"/>
    <cellStyle name="Normal 27 3 2 11" xfId="15061"/>
    <cellStyle name="Normal 27 3 2 11 2" xfId="50277"/>
    <cellStyle name="Normal 27 3 2 11 3" xfId="27666"/>
    <cellStyle name="Normal 27 3 2 12" xfId="12474"/>
    <cellStyle name="Normal 27 3 2 12 2" xfId="47692"/>
    <cellStyle name="Normal 27 3 2 13" xfId="37680"/>
    <cellStyle name="Normal 27 3 2 14" xfId="25081"/>
    <cellStyle name="Normal 27 3 2 15" xfId="60294"/>
    <cellStyle name="Normal 27 3 2 2" xfId="3196"/>
    <cellStyle name="Normal 27 3 2 2 10" xfId="25565"/>
    <cellStyle name="Normal 27 3 2 2 11" xfId="61100"/>
    <cellStyle name="Normal 27 3 2 2 2" xfId="4996"/>
    <cellStyle name="Normal 27 3 2 2 2 2" xfId="17643"/>
    <cellStyle name="Normal 27 3 2 2 2 2 2" xfId="52859"/>
    <cellStyle name="Normal 27 3 2 2 2 2 3" xfId="30248"/>
    <cellStyle name="Normal 27 3 2 2 2 3" xfId="14089"/>
    <cellStyle name="Normal 27 3 2 2 2 3 2" xfId="49307"/>
    <cellStyle name="Normal 27 3 2 2 2 4" xfId="40262"/>
    <cellStyle name="Normal 27 3 2 2 2 5" xfId="26696"/>
    <cellStyle name="Normal 27 3 2 2 3" xfId="6466"/>
    <cellStyle name="Normal 27 3 2 2 3 2" xfId="19097"/>
    <cellStyle name="Normal 27 3 2 2 3 2 2" xfId="54313"/>
    <cellStyle name="Normal 27 3 2 2 3 3" xfId="41716"/>
    <cellStyle name="Normal 27 3 2 2 3 4" xfId="31702"/>
    <cellStyle name="Normal 27 3 2 2 4" xfId="7925"/>
    <cellStyle name="Normal 27 3 2 2 4 2" xfId="20551"/>
    <cellStyle name="Normal 27 3 2 2 4 2 2" xfId="55767"/>
    <cellStyle name="Normal 27 3 2 2 4 3" xfId="43170"/>
    <cellStyle name="Normal 27 3 2 2 4 4" xfId="33156"/>
    <cellStyle name="Normal 27 3 2 2 5" xfId="9706"/>
    <cellStyle name="Normal 27 3 2 2 5 2" xfId="22327"/>
    <cellStyle name="Normal 27 3 2 2 5 2 2" xfId="57543"/>
    <cellStyle name="Normal 27 3 2 2 5 3" xfId="44946"/>
    <cellStyle name="Normal 27 3 2 2 5 4" xfId="34932"/>
    <cellStyle name="Normal 27 3 2 2 6" xfId="11500"/>
    <cellStyle name="Normal 27 3 2 2 6 2" xfId="24103"/>
    <cellStyle name="Normal 27 3 2 2 6 2 2" xfId="59319"/>
    <cellStyle name="Normal 27 3 2 2 6 3" xfId="46722"/>
    <cellStyle name="Normal 27 3 2 2 6 4" xfId="36708"/>
    <cellStyle name="Normal 27 3 2 2 7" xfId="15867"/>
    <cellStyle name="Normal 27 3 2 2 7 2" xfId="51083"/>
    <cellStyle name="Normal 27 3 2 2 7 3" xfId="28472"/>
    <cellStyle name="Normal 27 3 2 2 8" xfId="12958"/>
    <cellStyle name="Normal 27 3 2 2 8 2" xfId="48176"/>
    <cellStyle name="Normal 27 3 2 2 9" xfId="38486"/>
    <cellStyle name="Normal 27 3 2 3" xfId="3525"/>
    <cellStyle name="Normal 27 3 2 3 10" xfId="27021"/>
    <cellStyle name="Normal 27 3 2 3 11" xfId="61425"/>
    <cellStyle name="Normal 27 3 2 3 2" xfId="5321"/>
    <cellStyle name="Normal 27 3 2 3 2 2" xfId="17968"/>
    <cellStyle name="Normal 27 3 2 3 2 2 2" xfId="53184"/>
    <cellStyle name="Normal 27 3 2 3 2 3" xfId="40587"/>
    <cellStyle name="Normal 27 3 2 3 2 4" xfId="30573"/>
    <cellStyle name="Normal 27 3 2 3 3" xfId="6791"/>
    <cellStyle name="Normal 27 3 2 3 3 2" xfId="19422"/>
    <cellStyle name="Normal 27 3 2 3 3 2 2" xfId="54638"/>
    <cellStyle name="Normal 27 3 2 3 3 3" xfId="42041"/>
    <cellStyle name="Normal 27 3 2 3 3 4" xfId="32027"/>
    <cellStyle name="Normal 27 3 2 3 4" xfId="8250"/>
    <cellStyle name="Normal 27 3 2 3 4 2" xfId="20876"/>
    <cellStyle name="Normal 27 3 2 3 4 2 2" xfId="56092"/>
    <cellStyle name="Normal 27 3 2 3 4 3" xfId="43495"/>
    <cellStyle name="Normal 27 3 2 3 4 4" xfId="33481"/>
    <cellStyle name="Normal 27 3 2 3 5" xfId="10031"/>
    <cellStyle name="Normal 27 3 2 3 5 2" xfId="22652"/>
    <cellStyle name="Normal 27 3 2 3 5 2 2" xfId="57868"/>
    <cellStyle name="Normal 27 3 2 3 5 3" xfId="45271"/>
    <cellStyle name="Normal 27 3 2 3 5 4" xfId="35257"/>
    <cellStyle name="Normal 27 3 2 3 6" xfId="11825"/>
    <cellStyle name="Normal 27 3 2 3 6 2" xfId="24428"/>
    <cellStyle name="Normal 27 3 2 3 6 2 2" xfId="59644"/>
    <cellStyle name="Normal 27 3 2 3 6 3" xfId="47047"/>
    <cellStyle name="Normal 27 3 2 3 6 4" xfId="37033"/>
    <cellStyle name="Normal 27 3 2 3 7" xfId="16192"/>
    <cellStyle name="Normal 27 3 2 3 7 2" xfId="51408"/>
    <cellStyle name="Normal 27 3 2 3 7 3" xfId="28797"/>
    <cellStyle name="Normal 27 3 2 3 8" xfId="14414"/>
    <cellStyle name="Normal 27 3 2 3 8 2" xfId="49632"/>
    <cellStyle name="Normal 27 3 2 3 9" xfId="38811"/>
    <cellStyle name="Normal 27 3 2 4" xfId="2686"/>
    <cellStyle name="Normal 27 3 2 4 10" xfId="26212"/>
    <cellStyle name="Normal 27 3 2 4 11" xfId="60616"/>
    <cellStyle name="Normal 27 3 2 4 2" xfId="4512"/>
    <cellStyle name="Normal 27 3 2 4 2 2" xfId="17159"/>
    <cellStyle name="Normal 27 3 2 4 2 2 2" xfId="52375"/>
    <cellStyle name="Normal 27 3 2 4 2 3" xfId="39778"/>
    <cellStyle name="Normal 27 3 2 4 2 4" xfId="29764"/>
    <cellStyle name="Normal 27 3 2 4 3" xfId="5982"/>
    <cellStyle name="Normal 27 3 2 4 3 2" xfId="18613"/>
    <cellStyle name="Normal 27 3 2 4 3 2 2" xfId="53829"/>
    <cellStyle name="Normal 27 3 2 4 3 3" xfId="41232"/>
    <cellStyle name="Normal 27 3 2 4 3 4" xfId="31218"/>
    <cellStyle name="Normal 27 3 2 4 4" xfId="7441"/>
    <cellStyle name="Normal 27 3 2 4 4 2" xfId="20067"/>
    <cellStyle name="Normal 27 3 2 4 4 2 2" xfId="55283"/>
    <cellStyle name="Normal 27 3 2 4 4 3" xfId="42686"/>
    <cellStyle name="Normal 27 3 2 4 4 4" xfId="32672"/>
    <cellStyle name="Normal 27 3 2 4 5" xfId="9222"/>
    <cellStyle name="Normal 27 3 2 4 5 2" xfId="21843"/>
    <cellStyle name="Normal 27 3 2 4 5 2 2" xfId="57059"/>
    <cellStyle name="Normal 27 3 2 4 5 3" xfId="44462"/>
    <cellStyle name="Normal 27 3 2 4 5 4" xfId="34448"/>
    <cellStyle name="Normal 27 3 2 4 6" xfId="11016"/>
    <cellStyle name="Normal 27 3 2 4 6 2" xfId="23619"/>
    <cellStyle name="Normal 27 3 2 4 6 2 2" xfId="58835"/>
    <cellStyle name="Normal 27 3 2 4 6 3" xfId="46238"/>
    <cellStyle name="Normal 27 3 2 4 6 4" xfId="36224"/>
    <cellStyle name="Normal 27 3 2 4 7" xfId="15383"/>
    <cellStyle name="Normal 27 3 2 4 7 2" xfId="50599"/>
    <cellStyle name="Normal 27 3 2 4 7 3" xfId="27988"/>
    <cellStyle name="Normal 27 3 2 4 8" xfId="13605"/>
    <cellStyle name="Normal 27 3 2 4 8 2" xfId="48823"/>
    <cellStyle name="Normal 27 3 2 4 9" xfId="38002"/>
    <cellStyle name="Normal 27 3 2 5" xfId="3850"/>
    <cellStyle name="Normal 27 3 2 5 2" xfId="8573"/>
    <cellStyle name="Normal 27 3 2 5 2 2" xfId="21199"/>
    <cellStyle name="Normal 27 3 2 5 2 2 2" xfId="56415"/>
    <cellStyle name="Normal 27 3 2 5 2 3" xfId="43818"/>
    <cellStyle name="Normal 27 3 2 5 2 4" xfId="33804"/>
    <cellStyle name="Normal 27 3 2 5 3" xfId="10354"/>
    <cellStyle name="Normal 27 3 2 5 3 2" xfId="22975"/>
    <cellStyle name="Normal 27 3 2 5 3 2 2" xfId="58191"/>
    <cellStyle name="Normal 27 3 2 5 3 3" xfId="45594"/>
    <cellStyle name="Normal 27 3 2 5 3 4" xfId="35580"/>
    <cellStyle name="Normal 27 3 2 5 4" xfId="12150"/>
    <cellStyle name="Normal 27 3 2 5 4 2" xfId="24751"/>
    <cellStyle name="Normal 27 3 2 5 4 2 2" xfId="59967"/>
    <cellStyle name="Normal 27 3 2 5 4 3" xfId="47370"/>
    <cellStyle name="Normal 27 3 2 5 4 4" xfId="37356"/>
    <cellStyle name="Normal 27 3 2 5 5" xfId="16515"/>
    <cellStyle name="Normal 27 3 2 5 5 2" xfId="51731"/>
    <cellStyle name="Normal 27 3 2 5 5 3" xfId="29120"/>
    <cellStyle name="Normal 27 3 2 5 6" xfId="14737"/>
    <cellStyle name="Normal 27 3 2 5 6 2" xfId="49955"/>
    <cellStyle name="Normal 27 3 2 5 7" xfId="39134"/>
    <cellStyle name="Normal 27 3 2 5 8" xfId="27344"/>
    <cellStyle name="Normal 27 3 2 6" xfId="4190"/>
    <cellStyle name="Normal 27 3 2 6 2" xfId="16837"/>
    <cellStyle name="Normal 27 3 2 6 2 2" xfId="52053"/>
    <cellStyle name="Normal 27 3 2 6 2 3" xfId="29442"/>
    <cellStyle name="Normal 27 3 2 6 3" xfId="13283"/>
    <cellStyle name="Normal 27 3 2 6 3 2" xfId="48501"/>
    <cellStyle name="Normal 27 3 2 6 4" xfId="39456"/>
    <cellStyle name="Normal 27 3 2 6 5" xfId="25890"/>
    <cellStyle name="Normal 27 3 2 7" xfId="5660"/>
    <cellStyle name="Normal 27 3 2 7 2" xfId="18291"/>
    <cellStyle name="Normal 27 3 2 7 2 2" xfId="53507"/>
    <cellStyle name="Normal 27 3 2 7 3" xfId="40910"/>
    <cellStyle name="Normal 27 3 2 7 4" xfId="30896"/>
    <cellStyle name="Normal 27 3 2 8" xfId="7119"/>
    <cellStyle name="Normal 27 3 2 8 2" xfId="19745"/>
    <cellStyle name="Normal 27 3 2 8 2 2" xfId="54961"/>
    <cellStyle name="Normal 27 3 2 8 3" xfId="42364"/>
    <cellStyle name="Normal 27 3 2 8 4" xfId="32350"/>
    <cellStyle name="Normal 27 3 2 9" xfId="8900"/>
    <cellStyle name="Normal 27 3 2 9 2" xfId="21521"/>
    <cellStyle name="Normal 27 3 2 9 2 2" xfId="56737"/>
    <cellStyle name="Normal 27 3 2 9 3" xfId="44140"/>
    <cellStyle name="Normal 27 3 2 9 4" xfId="34126"/>
    <cellStyle name="Normal 27 3 3" xfId="3035"/>
    <cellStyle name="Normal 27 3 3 10" xfId="25408"/>
    <cellStyle name="Normal 27 3 3 11" xfId="60943"/>
    <cellStyle name="Normal 27 3 3 2" xfId="4839"/>
    <cellStyle name="Normal 27 3 3 2 2" xfId="17486"/>
    <cellStyle name="Normal 27 3 3 2 2 2" xfId="52702"/>
    <cellStyle name="Normal 27 3 3 2 2 3" xfId="30091"/>
    <cellStyle name="Normal 27 3 3 2 3" xfId="13932"/>
    <cellStyle name="Normal 27 3 3 2 3 2" xfId="49150"/>
    <cellStyle name="Normal 27 3 3 2 4" xfId="40105"/>
    <cellStyle name="Normal 27 3 3 2 5" xfId="26539"/>
    <cellStyle name="Normal 27 3 3 3" xfId="6309"/>
    <cellStyle name="Normal 27 3 3 3 2" xfId="18940"/>
    <cellStyle name="Normal 27 3 3 3 2 2" xfId="54156"/>
    <cellStyle name="Normal 27 3 3 3 3" xfId="41559"/>
    <cellStyle name="Normal 27 3 3 3 4" xfId="31545"/>
    <cellStyle name="Normal 27 3 3 4" xfId="7768"/>
    <cellStyle name="Normal 27 3 3 4 2" xfId="20394"/>
    <cellStyle name="Normal 27 3 3 4 2 2" xfId="55610"/>
    <cellStyle name="Normal 27 3 3 4 3" xfId="43013"/>
    <cellStyle name="Normal 27 3 3 4 4" xfId="32999"/>
    <cellStyle name="Normal 27 3 3 5" xfId="9549"/>
    <cellStyle name="Normal 27 3 3 5 2" xfId="22170"/>
    <cellStyle name="Normal 27 3 3 5 2 2" xfId="57386"/>
    <cellStyle name="Normal 27 3 3 5 3" xfId="44789"/>
    <cellStyle name="Normal 27 3 3 5 4" xfId="34775"/>
    <cellStyle name="Normal 27 3 3 6" xfId="11343"/>
    <cellStyle name="Normal 27 3 3 6 2" xfId="23946"/>
    <cellStyle name="Normal 27 3 3 6 2 2" xfId="59162"/>
    <cellStyle name="Normal 27 3 3 6 3" xfId="46565"/>
    <cellStyle name="Normal 27 3 3 6 4" xfId="36551"/>
    <cellStyle name="Normal 27 3 3 7" xfId="15710"/>
    <cellStyle name="Normal 27 3 3 7 2" xfId="50926"/>
    <cellStyle name="Normal 27 3 3 7 3" xfId="28315"/>
    <cellStyle name="Normal 27 3 3 8" xfId="12801"/>
    <cellStyle name="Normal 27 3 3 8 2" xfId="48019"/>
    <cellStyle name="Normal 27 3 3 9" xfId="38329"/>
    <cellStyle name="Normal 27 3 4" xfId="2862"/>
    <cellStyle name="Normal 27 3 4 10" xfId="25249"/>
    <cellStyle name="Normal 27 3 4 11" xfId="60784"/>
    <cellStyle name="Normal 27 3 4 2" xfId="4680"/>
    <cellStyle name="Normal 27 3 4 2 2" xfId="17327"/>
    <cellStyle name="Normal 27 3 4 2 2 2" xfId="52543"/>
    <cellStyle name="Normal 27 3 4 2 2 3" xfId="29932"/>
    <cellStyle name="Normal 27 3 4 2 3" xfId="13773"/>
    <cellStyle name="Normal 27 3 4 2 3 2" xfId="48991"/>
    <cellStyle name="Normal 27 3 4 2 4" xfId="39946"/>
    <cellStyle name="Normal 27 3 4 2 5" xfId="26380"/>
    <cellStyle name="Normal 27 3 4 3" xfId="6150"/>
    <cellStyle name="Normal 27 3 4 3 2" xfId="18781"/>
    <cellStyle name="Normal 27 3 4 3 2 2" xfId="53997"/>
    <cellStyle name="Normal 27 3 4 3 3" xfId="41400"/>
    <cellStyle name="Normal 27 3 4 3 4" xfId="31386"/>
    <cellStyle name="Normal 27 3 4 4" xfId="7609"/>
    <cellStyle name="Normal 27 3 4 4 2" xfId="20235"/>
    <cellStyle name="Normal 27 3 4 4 2 2" xfId="55451"/>
    <cellStyle name="Normal 27 3 4 4 3" xfId="42854"/>
    <cellStyle name="Normal 27 3 4 4 4" xfId="32840"/>
    <cellStyle name="Normal 27 3 4 5" xfId="9390"/>
    <cellStyle name="Normal 27 3 4 5 2" xfId="22011"/>
    <cellStyle name="Normal 27 3 4 5 2 2" xfId="57227"/>
    <cellStyle name="Normal 27 3 4 5 3" xfId="44630"/>
    <cellStyle name="Normal 27 3 4 5 4" xfId="34616"/>
    <cellStyle name="Normal 27 3 4 6" xfId="11184"/>
    <cellStyle name="Normal 27 3 4 6 2" xfId="23787"/>
    <cellStyle name="Normal 27 3 4 6 2 2" xfId="59003"/>
    <cellStyle name="Normal 27 3 4 6 3" xfId="46406"/>
    <cellStyle name="Normal 27 3 4 6 4" xfId="36392"/>
    <cellStyle name="Normal 27 3 4 7" xfId="15551"/>
    <cellStyle name="Normal 27 3 4 7 2" xfId="50767"/>
    <cellStyle name="Normal 27 3 4 7 3" xfId="28156"/>
    <cellStyle name="Normal 27 3 4 8" xfId="12642"/>
    <cellStyle name="Normal 27 3 4 8 2" xfId="47860"/>
    <cellStyle name="Normal 27 3 4 9" xfId="38170"/>
    <cellStyle name="Normal 27 3 5" xfId="3371"/>
    <cellStyle name="Normal 27 3 5 10" xfId="26867"/>
    <cellStyle name="Normal 27 3 5 11" xfId="61271"/>
    <cellStyle name="Normal 27 3 5 2" xfId="5167"/>
    <cellStyle name="Normal 27 3 5 2 2" xfId="17814"/>
    <cellStyle name="Normal 27 3 5 2 2 2" xfId="53030"/>
    <cellStyle name="Normal 27 3 5 2 3" xfId="40433"/>
    <cellStyle name="Normal 27 3 5 2 4" xfId="30419"/>
    <cellStyle name="Normal 27 3 5 3" xfId="6637"/>
    <cellStyle name="Normal 27 3 5 3 2" xfId="19268"/>
    <cellStyle name="Normal 27 3 5 3 2 2" xfId="54484"/>
    <cellStyle name="Normal 27 3 5 3 3" xfId="41887"/>
    <cellStyle name="Normal 27 3 5 3 4" xfId="31873"/>
    <cellStyle name="Normal 27 3 5 4" xfId="8096"/>
    <cellStyle name="Normal 27 3 5 4 2" xfId="20722"/>
    <cellStyle name="Normal 27 3 5 4 2 2" xfId="55938"/>
    <cellStyle name="Normal 27 3 5 4 3" xfId="43341"/>
    <cellStyle name="Normal 27 3 5 4 4" xfId="33327"/>
    <cellStyle name="Normal 27 3 5 5" xfId="9877"/>
    <cellStyle name="Normal 27 3 5 5 2" xfId="22498"/>
    <cellStyle name="Normal 27 3 5 5 2 2" xfId="57714"/>
    <cellStyle name="Normal 27 3 5 5 3" xfId="45117"/>
    <cellStyle name="Normal 27 3 5 5 4" xfId="35103"/>
    <cellStyle name="Normal 27 3 5 6" xfId="11671"/>
    <cellStyle name="Normal 27 3 5 6 2" xfId="24274"/>
    <cellStyle name="Normal 27 3 5 6 2 2" xfId="59490"/>
    <cellStyle name="Normal 27 3 5 6 3" xfId="46893"/>
    <cellStyle name="Normal 27 3 5 6 4" xfId="36879"/>
    <cellStyle name="Normal 27 3 5 7" xfId="16038"/>
    <cellStyle name="Normal 27 3 5 7 2" xfId="51254"/>
    <cellStyle name="Normal 27 3 5 7 3" xfId="28643"/>
    <cellStyle name="Normal 27 3 5 8" xfId="14260"/>
    <cellStyle name="Normal 27 3 5 8 2" xfId="49478"/>
    <cellStyle name="Normal 27 3 5 9" xfId="38657"/>
    <cellStyle name="Normal 27 3 6" xfId="2531"/>
    <cellStyle name="Normal 27 3 6 10" xfId="26058"/>
    <cellStyle name="Normal 27 3 6 11" xfId="60462"/>
    <cellStyle name="Normal 27 3 6 2" xfId="4358"/>
    <cellStyle name="Normal 27 3 6 2 2" xfId="17005"/>
    <cellStyle name="Normal 27 3 6 2 2 2" xfId="52221"/>
    <cellStyle name="Normal 27 3 6 2 3" xfId="39624"/>
    <cellStyle name="Normal 27 3 6 2 4" xfId="29610"/>
    <cellStyle name="Normal 27 3 6 3" xfId="5828"/>
    <cellStyle name="Normal 27 3 6 3 2" xfId="18459"/>
    <cellStyle name="Normal 27 3 6 3 2 2" xfId="53675"/>
    <cellStyle name="Normal 27 3 6 3 3" xfId="41078"/>
    <cellStyle name="Normal 27 3 6 3 4" xfId="31064"/>
    <cellStyle name="Normal 27 3 6 4" xfId="7287"/>
    <cellStyle name="Normal 27 3 6 4 2" xfId="19913"/>
    <cellStyle name="Normal 27 3 6 4 2 2" xfId="55129"/>
    <cellStyle name="Normal 27 3 6 4 3" xfId="42532"/>
    <cellStyle name="Normal 27 3 6 4 4" xfId="32518"/>
    <cellStyle name="Normal 27 3 6 5" xfId="9068"/>
    <cellStyle name="Normal 27 3 6 5 2" xfId="21689"/>
    <cellStyle name="Normal 27 3 6 5 2 2" xfId="56905"/>
    <cellStyle name="Normal 27 3 6 5 3" xfId="44308"/>
    <cellStyle name="Normal 27 3 6 5 4" xfId="34294"/>
    <cellStyle name="Normal 27 3 6 6" xfId="10862"/>
    <cellStyle name="Normal 27 3 6 6 2" xfId="23465"/>
    <cellStyle name="Normal 27 3 6 6 2 2" xfId="58681"/>
    <cellStyle name="Normal 27 3 6 6 3" xfId="46084"/>
    <cellStyle name="Normal 27 3 6 6 4" xfId="36070"/>
    <cellStyle name="Normal 27 3 6 7" xfId="15229"/>
    <cellStyle name="Normal 27 3 6 7 2" xfId="50445"/>
    <cellStyle name="Normal 27 3 6 7 3" xfId="27834"/>
    <cellStyle name="Normal 27 3 6 8" xfId="13451"/>
    <cellStyle name="Normal 27 3 6 8 2" xfId="48669"/>
    <cellStyle name="Normal 27 3 6 9" xfId="37848"/>
    <cellStyle name="Normal 27 3 7" xfId="3695"/>
    <cellStyle name="Normal 27 3 7 2" xfId="8419"/>
    <cellStyle name="Normal 27 3 7 2 2" xfId="21045"/>
    <cellStyle name="Normal 27 3 7 2 2 2" xfId="56261"/>
    <cellStyle name="Normal 27 3 7 2 3" xfId="43664"/>
    <cellStyle name="Normal 27 3 7 2 4" xfId="33650"/>
    <cellStyle name="Normal 27 3 7 3" xfId="10200"/>
    <cellStyle name="Normal 27 3 7 3 2" xfId="22821"/>
    <cellStyle name="Normal 27 3 7 3 2 2" xfId="58037"/>
    <cellStyle name="Normal 27 3 7 3 3" xfId="45440"/>
    <cellStyle name="Normal 27 3 7 3 4" xfId="35426"/>
    <cellStyle name="Normal 27 3 7 4" xfId="11996"/>
    <cellStyle name="Normal 27 3 7 4 2" xfId="24597"/>
    <cellStyle name="Normal 27 3 7 4 2 2" xfId="59813"/>
    <cellStyle name="Normal 27 3 7 4 3" xfId="47216"/>
    <cellStyle name="Normal 27 3 7 4 4" xfId="37202"/>
    <cellStyle name="Normal 27 3 7 5" xfId="16361"/>
    <cellStyle name="Normal 27 3 7 5 2" xfId="51577"/>
    <cellStyle name="Normal 27 3 7 5 3" xfId="28966"/>
    <cellStyle name="Normal 27 3 7 6" xfId="14583"/>
    <cellStyle name="Normal 27 3 7 6 2" xfId="49801"/>
    <cellStyle name="Normal 27 3 7 7" xfId="38980"/>
    <cellStyle name="Normal 27 3 7 8" xfId="27190"/>
    <cellStyle name="Normal 27 3 8" xfId="4031"/>
    <cellStyle name="Normal 27 3 8 2" xfId="16683"/>
    <cellStyle name="Normal 27 3 8 2 2" xfId="51899"/>
    <cellStyle name="Normal 27 3 8 2 3" xfId="29288"/>
    <cellStyle name="Normal 27 3 8 3" xfId="13129"/>
    <cellStyle name="Normal 27 3 8 3 2" xfId="48347"/>
    <cellStyle name="Normal 27 3 8 4" xfId="39302"/>
    <cellStyle name="Normal 27 3 8 5" xfId="25736"/>
    <cellStyle name="Normal 27 3 9" xfId="5506"/>
    <cellStyle name="Normal 27 3 9 2" xfId="18137"/>
    <cellStyle name="Normal 27 3 9 2 2" xfId="53353"/>
    <cellStyle name="Normal 27 3 9 3" xfId="40756"/>
    <cellStyle name="Normal 27 3 9 4" xfId="30742"/>
    <cellStyle name="Normal 27 4" xfId="2270"/>
    <cellStyle name="Normal 27 4 10" xfId="10629"/>
    <cellStyle name="Normal 27 4 10 2" xfId="23240"/>
    <cellStyle name="Normal 27 4 10 2 2" xfId="58456"/>
    <cellStyle name="Normal 27 4 10 3" xfId="45859"/>
    <cellStyle name="Normal 27 4 10 4" xfId="35845"/>
    <cellStyle name="Normal 27 4 11" xfId="14987"/>
    <cellStyle name="Normal 27 4 11 2" xfId="50203"/>
    <cellStyle name="Normal 27 4 11 3" xfId="27592"/>
    <cellStyle name="Normal 27 4 12" xfId="12400"/>
    <cellStyle name="Normal 27 4 12 2" xfId="47618"/>
    <cellStyle name="Normal 27 4 13" xfId="37606"/>
    <cellStyle name="Normal 27 4 14" xfId="25007"/>
    <cellStyle name="Normal 27 4 15" xfId="60220"/>
    <cellStyle name="Normal 27 4 2" xfId="3122"/>
    <cellStyle name="Normal 27 4 2 10" xfId="25491"/>
    <cellStyle name="Normal 27 4 2 11" xfId="61026"/>
    <cellStyle name="Normal 27 4 2 2" xfId="4922"/>
    <cellStyle name="Normal 27 4 2 2 2" xfId="17569"/>
    <cellStyle name="Normal 27 4 2 2 2 2" xfId="52785"/>
    <cellStyle name="Normal 27 4 2 2 2 3" xfId="30174"/>
    <cellStyle name="Normal 27 4 2 2 3" xfId="14015"/>
    <cellStyle name="Normal 27 4 2 2 3 2" xfId="49233"/>
    <cellStyle name="Normal 27 4 2 2 4" xfId="40188"/>
    <cellStyle name="Normal 27 4 2 2 5" xfId="26622"/>
    <cellStyle name="Normal 27 4 2 3" xfId="6392"/>
    <cellStyle name="Normal 27 4 2 3 2" xfId="19023"/>
    <cellStyle name="Normal 27 4 2 3 2 2" xfId="54239"/>
    <cellStyle name="Normal 27 4 2 3 3" xfId="41642"/>
    <cellStyle name="Normal 27 4 2 3 4" xfId="31628"/>
    <cellStyle name="Normal 27 4 2 4" xfId="7851"/>
    <cellStyle name="Normal 27 4 2 4 2" xfId="20477"/>
    <cellStyle name="Normal 27 4 2 4 2 2" xfId="55693"/>
    <cellStyle name="Normal 27 4 2 4 3" xfId="43096"/>
    <cellStyle name="Normal 27 4 2 4 4" xfId="33082"/>
    <cellStyle name="Normal 27 4 2 5" xfId="9632"/>
    <cellStyle name="Normal 27 4 2 5 2" xfId="22253"/>
    <cellStyle name="Normal 27 4 2 5 2 2" xfId="57469"/>
    <cellStyle name="Normal 27 4 2 5 3" xfId="44872"/>
    <cellStyle name="Normal 27 4 2 5 4" xfId="34858"/>
    <cellStyle name="Normal 27 4 2 6" xfId="11426"/>
    <cellStyle name="Normal 27 4 2 6 2" xfId="24029"/>
    <cellStyle name="Normal 27 4 2 6 2 2" xfId="59245"/>
    <cellStyle name="Normal 27 4 2 6 3" xfId="46648"/>
    <cellStyle name="Normal 27 4 2 6 4" xfId="36634"/>
    <cellStyle name="Normal 27 4 2 7" xfId="15793"/>
    <cellStyle name="Normal 27 4 2 7 2" xfId="51009"/>
    <cellStyle name="Normal 27 4 2 7 3" xfId="28398"/>
    <cellStyle name="Normal 27 4 2 8" xfId="12884"/>
    <cellStyle name="Normal 27 4 2 8 2" xfId="48102"/>
    <cellStyle name="Normal 27 4 2 9" xfId="38412"/>
    <cellStyle name="Normal 27 4 3" xfId="3451"/>
    <cellStyle name="Normal 27 4 3 10" xfId="26947"/>
    <cellStyle name="Normal 27 4 3 11" xfId="61351"/>
    <cellStyle name="Normal 27 4 3 2" xfId="5247"/>
    <cellStyle name="Normal 27 4 3 2 2" xfId="17894"/>
    <cellStyle name="Normal 27 4 3 2 2 2" xfId="53110"/>
    <cellStyle name="Normal 27 4 3 2 3" xfId="40513"/>
    <cellStyle name="Normal 27 4 3 2 4" xfId="30499"/>
    <cellStyle name="Normal 27 4 3 3" xfId="6717"/>
    <cellStyle name="Normal 27 4 3 3 2" xfId="19348"/>
    <cellStyle name="Normal 27 4 3 3 2 2" xfId="54564"/>
    <cellStyle name="Normal 27 4 3 3 3" xfId="41967"/>
    <cellStyle name="Normal 27 4 3 3 4" xfId="31953"/>
    <cellStyle name="Normal 27 4 3 4" xfId="8176"/>
    <cellStyle name="Normal 27 4 3 4 2" xfId="20802"/>
    <cellStyle name="Normal 27 4 3 4 2 2" xfId="56018"/>
    <cellStyle name="Normal 27 4 3 4 3" xfId="43421"/>
    <cellStyle name="Normal 27 4 3 4 4" xfId="33407"/>
    <cellStyle name="Normal 27 4 3 5" xfId="9957"/>
    <cellStyle name="Normal 27 4 3 5 2" xfId="22578"/>
    <cellStyle name="Normal 27 4 3 5 2 2" xfId="57794"/>
    <cellStyle name="Normal 27 4 3 5 3" xfId="45197"/>
    <cellStyle name="Normal 27 4 3 5 4" xfId="35183"/>
    <cellStyle name="Normal 27 4 3 6" xfId="11751"/>
    <cellStyle name="Normal 27 4 3 6 2" xfId="24354"/>
    <cellStyle name="Normal 27 4 3 6 2 2" xfId="59570"/>
    <cellStyle name="Normal 27 4 3 6 3" xfId="46973"/>
    <cellStyle name="Normal 27 4 3 6 4" xfId="36959"/>
    <cellStyle name="Normal 27 4 3 7" xfId="16118"/>
    <cellStyle name="Normal 27 4 3 7 2" xfId="51334"/>
    <cellStyle name="Normal 27 4 3 7 3" xfId="28723"/>
    <cellStyle name="Normal 27 4 3 8" xfId="14340"/>
    <cellStyle name="Normal 27 4 3 8 2" xfId="49558"/>
    <cellStyle name="Normal 27 4 3 9" xfId="38737"/>
    <cellStyle name="Normal 27 4 4" xfId="2612"/>
    <cellStyle name="Normal 27 4 4 10" xfId="26138"/>
    <cellStyle name="Normal 27 4 4 11" xfId="60542"/>
    <cellStyle name="Normal 27 4 4 2" xfId="4438"/>
    <cellStyle name="Normal 27 4 4 2 2" xfId="17085"/>
    <cellStyle name="Normal 27 4 4 2 2 2" xfId="52301"/>
    <cellStyle name="Normal 27 4 4 2 3" xfId="39704"/>
    <cellStyle name="Normal 27 4 4 2 4" xfId="29690"/>
    <cellStyle name="Normal 27 4 4 3" xfId="5908"/>
    <cellStyle name="Normal 27 4 4 3 2" xfId="18539"/>
    <cellStyle name="Normal 27 4 4 3 2 2" xfId="53755"/>
    <cellStyle name="Normal 27 4 4 3 3" xfId="41158"/>
    <cellStyle name="Normal 27 4 4 3 4" xfId="31144"/>
    <cellStyle name="Normal 27 4 4 4" xfId="7367"/>
    <cellStyle name="Normal 27 4 4 4 2" xfId="19993"/>
    <cellStyle name="Normal 27 4 4 4 2 2" xfId="55209"/>
    <cellStyle name="Normal 27 4 4 4 3" xfId="42612"/>
    <cellStyle name="Normal 27 4 4 4 4" xfId="32598"/>
    <cellStyle name="Normal 27 4 4 5" xfId="9148"/>
    <cellStyle name="Normal 27 4 4 5 2" xfId="21769"/>
    <cellStyle name="Normal 27 4 4 5 2 2" xfId="56985"/>
    <cellStyle name="Normal 27 4 4 5 3" xfId="44388"/>
    <cellStyle name="Normal 27 4 4 5 4" xfId="34374"/>
    <cellStyle name="Normal 27 4 4 6" xfId="10942"/>
    <cellStyle name="Normal 27 4 4 6 2" xfId="23545"/>
    <cellStyle name="Normal 27 4 4 6 2 2" xfId="58761"/>
    <cellStyle name="Normal 27 4 4 6 3" xfId="46164"/>
    <cellStyle name="Normal 27 4 4 6 4" xfId="36150"/>
    <cellStyle name="Normal 27 4 4 7" xfId="15309"/>
    <cellStyle name="Normal 27 4 4 7 2" xfId="50525"/>
    <cellStyle name="Normal 27 4 4 7 3" xfId="27914"/>
    <cellStyle name="Normal 27 4 4 8" xfId="13531"/>
    <cellStyle name="Normal 27 4 4 8 2" xfId="48749"/>
    <cellStyle name="Normal 27 4 4 9" xfId="37928"/>
    <cellStyle name="Normal 27 4 5" xfId="3776"/>
    <cellStyle name="Normal 27 4 5 2" xfId="8499"/>
    <cellStyle name="Normal 27 4 5 2 2" xfId="21125"/>
    <cellStyle name="Normal 27 4 5 2 2 2" xfId="56341"/>
    <cellStyle name="Normal 27 4 5 2 3" xfId="43744"/>
    <cellStyle name="Normal 27 4 5 2 4" xfId="33730"/>
    <cellStyle name="Normal 27 4 5 3" xfId="10280"/>
    <cellStyle name="Normal 27 4 5 3 2" xfId="22901"/>
    <cellStyle name="Normal 27 4 5 3 2 2" xfId="58117"/>
    <cellStyle name="Normal 27 4 5 3 3" xfId="45520"/>
    <cellStyle name="Normal 27 4 5 3 4" xfId="35506"/>
    <cellStyle name="Normal 27 4 5 4" xfId="12076"/>
    <cellStyle name="Normal 27 4 5 4 2" xfId="24677"/>
    <cellStyle name="Normal 27 4 5 4 2 2" xfId="59893"/>
    <cellStyle name="Normal 27 4 5 4 3" xfId="47296"/>
    <cellStyle name="Normal 27 4 5 4 4" xfId="37282"/>
    <cellStyle name="Normal 27 4 5 5" xfId="16441"/>
    <cellStyle name="Normal 27 4 5 5 2" xfId="51657"/>
    <cellStyle name="Normal 27 4 5 5 3" xfId="29046"/>
    <cellStyle name="Normal 27 4 5 6" xfId="14663"/>
    <cellStyle name="Normal 27 4 5 6 2" xfId="49881"/>
    <cellStyle name="Normal 27 4 5 7" xfId="39060"/>
    <cellStyle name="Normal 27 4 5 8" xfId="27270"/>
    <cellStyle name="Normal 27 4 6" xfId="4116"/>
    <cellStyle name="Normal 27 4 6 2" xfId="16763"/>
    <cellStyle name="Normal 27 4 6 2 2" xfId="51979"/>
    <cellStyle name="Normal 27 4 6 2 3" xfId="29368"/>
    <cellStyle name="Normal 27 4 6 3" xfId="13209"/>
    <cellStyle name="Normal 27 4 6 3 2" xfId="48427"/>
    <cellStyle name="Normal 27 4 6 4" xfId="39382"/>
    <cellStyle name="Normal 27 4 6 5" xfId="25816"/>
    <cellStyle name="Normal 27 4 7" xfId="5586"/>
    <cellStyle name="Normal 27 4 7 2" xfId="18217"/>
    <cellStyle name="Normal 27 4 7 2 2" xfId="53433"/>
    <cellStyle name="Normal 27 4 7 3" xfId="40836"/>
    <cellStyle name="Normal 27 4 7 4" xfId="30822"/>
    <cellStyle name="Normal 27 4 8" xfId="7045"/>
    <cellStyle name="Normal 27 4 8 2" xfId="19671"/>
    <cellStyle name="Normal 27 4 8 2 2" xfId="54887"/>
    <cellStyle name="Normal 27 4 8 3" xfId="42290"/>
    <cellStyle name="Normal 27 4 8 4" xfId="32276"/>
    <cellStyle name="Normal 27 4 9" xfId="8826"/>
    <cellStyle name="Normal 27 4 9 2" xfId="21447"/>
    <cellStyle name="Normal 27 4 9 2 2" xfId="56663"/>
    <cellStyle name="Normal 27 4 9 3" xfId="44066"/>
    <cellStyle name="Normal 27 4 9 4" xfId="34052"/>
    <cellStyle name="Normal 27 5" xfId="2947"/>
    <cellStyle name="Normal 27 5 10" xfId="25329"/>
    <cellStyle name="Normal 27 5 11" xfId="60864"/>
    <cellStyle name="Normal 27 5 2" xfId="4760"/>
    <cellStyle name="Normal 27 5 2 2" xfId="17407"/>
    <cellStyle name="Normal 27 5 2 2 2" xfId="52623"/>
    <cellStyle name="Normal 27 5 2 2 3" xfId="30012"/>
    <cellStyle name="Normal 27 5 2 3" xfId="13853"/>
    <cellStyle name="Normal 27 5 2 3 2" xfId="49071"/>
    <cellStyle name="Normal 27 5 2 4" xfId="40026"/>
    <cellStyle name="Normal 27 5 2 5" xfId="26460"/>
    <cellStyle name="Normal 27 5 3" xfId="6230"/>
    <cellStyle name="Normal 27 5 3 2" xfId="18861"/>
    <cellStyle name="Normal 27 5 3 2 2" xfId="54077"/>
    <cellStyle name="Normal 27 5 3 3" xfId="41480"/>
    <cellStyle name="Normal 27 5 3 4" xfId="31466"/>
    <cellStyle name="Normal 27 5 4" xfId="7689"/>
    <cellStyle name="Normal 27 5 4 2" xfId="20315"/>
    <cellStyle name="Normal 27 5 4 2 2" xfId="55531"/>
    <cellStyle name="Normal 27 5 4 3" xfId="42934"/>
    <cellStyle name="Normal 27 5 4 4" xfId="32920"/>
    <cellStyle name="Normal 27 5 5" xfId="9470"/>
    <cellStyle name="Normal 27 5 5 2" xfId="22091"/>
    <cellStyle name="Normal 27 5 5 2 2" xfId="57307"/>
    <cellStyle name="Normal 27 5 5 3" xfId="44710"/>
    <cellStyle name="Normal 27 5 5 4" xfId="34696"/>
    <cellStyle name="Normal 27 5 6" xfId="11264"/>
    <cellStyle name="Normal 27 5 6 2" xfId="23867"/>
    <cellStyle name="Normal 27 5 6 2 2" xfId="59083"/>
    <cellStyle name="Normal 27 5 6 3" xfId="46486"/>
    <cellStyle name="Normal 27 5 6 4" xfId="36472"/>
    <cellStyle name="Normal 27 5 7" xfId="15631"/>
    <cellStyle name="Normal 27 5 7 2" xfId="50847"/>
    <cellStyle name="Normal 27 5 7 3" xfId="28236"/>
    <cellStyle name="Normal 27 5 8" xfId="12722"/>
    <cellStyle name="Normal 27 5 8 2" xfId="47940"/>
    <cellStyle name="Normal 27 5 9" xfId="38250"/>
    <cellStyle name="Normal 27 6" xfId="2784"/>
    <cellStyle name="Normal 27 6 10" xfId="25177"/>
    <cellStyle name="Normal 27 6 11" xfId="60712"/>
    <cellStyle name="Normal 27 6 2" xfId="4608"/>
    <cellStyle name="Normal 27 6 2 2" xfId="17255"/>
    <cellStyle name="Normal 27 6 2 2 2" xfId="52471"/>
    <cellStyle name="Normal 27 6 2 2 3" xfId="29860"/>
    <cellStyle name="Normal 27 6 2 3" xfId="13701"/>
    <cellStyle name="Normal 27 6 2 3 2" xfId="48919"/>
    <cellStyle name="Normal 27 6 2 4" xfId="39874"/>
    <cellStyle name="Normal 27 6 2 5" xfId="26308"/>
    <cellStyle name="Normal 27 6 3" xfId="6078"/>
    <cellStyle name="Normal 27 6 3 2" xfId="18709"/>
    <cellStyle name="Normal 27 6 3 2 2" xfId="53925"/>
    <cellStyle name="Normal 27 6 3 3" xfId="41328"/>
    <cellStyle name="Normal 27 6 3 4" xfId="31314"/>
    <cellStyle name="Normal 27 6 4" xfId="7537"/>
    <cellStyle name="Normal 27 6 4 2" xfId="20163"/>
    <cellStyle name="Normal 27 6 4 2 2" xfId="55379"/>
    <cellStyle name="Normal 27 6 4 3" xfId="42782"/>
    <cellStyle name="Normal 27 6 4 4" xfId="32768"/>
    <cellStyle name="Normal 27 6 5" xfId="9318"/>
    <cellStyle name="Normal 27 6 5 2" xfId="21939"/>
    <cellStyle name="Normal 27 6 5 2 2" xfId="57155"/>
    <cellStyle name="Normal 27 6 5 3" xfId="44558"/>
    <cellStyle name="Normal 27 6 5 4" xfId="34544"/>
    <cellStyle name="Normal 27 6 6" xfId="11112"/>
    <cellStyle name="Normal 27 6 6 2" xfId="23715"/>
    <cellStyle name="Normal 27 6 6 2 2" xfId="58931"/>
    <cellStyle name="Normal 27 6 6 3" xfId="46334"/>
    <cellStyle name="Normal 27 6 6 4" xfId="36320"/>
    <cellStyle name="Normal 27 6 7" xfId="15479"/>
    <cellStyle name="Normal 27 6 7 2" xfId="50695"/>
    <cellStyle name="Normal 27 6 7 3" xfId="28084"/>
    <cellStyle name="Normal 27 6 8" xfId="12570"/>
    <cellStyle name="Normal 27 6 8 2" xfId="47788"/>
    <cellStyle name="Normal 27 6 9" xfId="38098"/>
    <cellStyle name="Normal 27 7" xfId="3299"/>
    <cellStyle name="Normal 27 7 10" xfId="26795"/>
    <cellStyle name="Normal 27 7 11" xfId="61199"/>
    <cellStyle name="Normal 27 7 2" xfId="5095"/>
    <cellStyle name="Normal 27 7 2 2" xfId="17742"/>
    <cellStyle name="Normal 27 7 2 2 2" xfId="52958"/>
    <cellStyle name="Normal 27 7 2 3" xfId="40361"/>
    <cellStyle name="Normal 27 7 2 4" xfId="30347"/>
    <cellStyle name="Normal 27 7 3" xfId="6565"/>
    <cellStyle name="Normal 27 7 3 2" xfId="19196"/>
    <cellStyle name="Normal 27 7 3 2 2" xfId="54412"/>
    <cellStyle name="Normal 27 7 3 3" xfId="41815"/>
    <cellStyle name="Normal 27 7 3 4" xfId="31801"/>
    <cellStyle name="Normal 27 7 4" xfId="8024"/>
    <cellStyle name="Normal 27 7 4 2" xfId="20650"/>
    <cellStyle name="Normal 27 7 4 2 2" xfId="55866"/>
    <cellStyle name="Normal 27 7 4 3" xfId="43269"/>
    <cellStyle name="Normal 27 7 4 4" xfId="33255"/>
    <cellStyle name="Normal 27 7 5" xfId="9805"/>
    <cellStyle name="Normal 27 7 5 2" xfId="22426"/>
    <cellStyle name="Normal 27 7 5 2 2" xfId="57642"/>
    <cellStyle name="Normal 27 7 5 3" xfId="45045"/>
    <cellStyle name="Normal 27 7 5 4" xfId="35031"/>
    <cellStyle name="Normal 27 7 6" xfId="11599"/>
    <cellStyle name="Normal 27 7 6 2" xfId="24202"/>
    <cellStyle name="Normal 27 7 6 2 2" xfId="59418"/>
    <cellStyle name="Normal 27 7 6 3" xfId="46821"/>
    <cellStyle name="Normal 27 7 6 4" xfId="36807"/>
    <cellStyle name="Normal 27 7 7" xfId="15966"/>
    <cellStyle name="Normal 27 7 7 2" xfId="51182"/>
    <cellStyle name="Normal 27 7 7 3" xfId="28571"/>
    <cellStyle name="Normal 27 7 8" xfId="14188"/>
    <cellStyle name="Normal 27 7 8 2" xfId="49406"/>
    <cellStyle name="Normal 27 7 9" xfId="38585"/>
    <cellStyle name="Normal 27 8" xfId="2454"/>
    <cellStyle name="Normal 27 8 10" xfId="25986"/>
    <cellStyle name="Normal 27 8 11" xfId="60390"/>
    <cellStyle name="Normal 27 8 2" xfId="4286"/>
    <cellStyle name="Normal 27 8 2 2" xfId="16933"/>
    <cellStyle name="Normal 27 8 2 2 2" xfId="52149"/>
    <cellStyle name="Normal 27 8 2 3" xfId="39552"/>
    <cellStyle name="Normal 27 8 2 4" xfId="29538"/>
    <cellStyle name="Normal 27 8 3" xfId="5756"/>
    <cellStyle name="Normal 27 8 3 2" xfId="18387"/>
    <cellStyle name="Normal 27 8 3 2 2" xfId="53603"/>
    <cellStyle name="Normal 27 8 3 3" xfId="41006"/>
    <cellStyle name="Normal 27 8 3 4" xfId="30992"/>
    <cellStyle name="Normal 27 8 4" xfId="7215"/>
    <cellStyle name="Normal 27 8 4 2" xfId="19841"/>
    <cellStyle name="Normal 27 8 4 2 2" xfId="55057"/>
    <cellStyle name="Normal 27 8 4 3" xfId="42460"/>
    <cellStyle name="Normal 27 8 4 4" xfId="32446"/>
    <cellStyle name="Normal 27 8 5" xfId="8996"/>
    <cellStyle name="Normal 27 8 5 2" xfId="21617"/>
    <cellStyle name="Normal 27 8 5 2 2" xfId="56833"/>
    <cellStyle name="Normal 27 8 5 3" xfId="44236"/>
    <cellStyle name="Normal 27 8 5 4" xfId="34222"/>
    <cellStyle name="Normal 27 8 6" xfId="10790"/>
    <cellStyle name="Normal 27 8 6 2" xfId="23393"/>
    <cellStyle name="Normal 27 8 6 2 2" xfId="58609"/>
    <cellStyle name="Normal 27 8 6 3" xfId="46012"/>
    <cellStyle name="Normal 27 8 6 4" xfId="35998"/>
    <cellStyle name="Normal 27 8 7" xfId="15157"/>
    <cellStyle name="Normal 27 8 7 2" xfId="50373"/>
    <cellStyle name="Normal 27 8 7 3" xfId="27762"/>
    <cellStyle name="Normal 27 8 8" xfId="13379"/>
    <cellStyle name="Normal 27 8 8 2" xfId="48597"/>
    <cellStyle name="Normal 27 8 9" xfId="37776"/>
    <cellStyle name="Normal 27 9" xfId="3623"/>
    <cellStyle name="Normal 27 9 2" xfId="8347"/>
    <cellStyle name="Normal 27 9 2 2" xfId="20973"/>
    <cellStyle name="Normal 27 9 2 2 2" xfId="56189"/>
    <cellStyle name="Normal 27 9 2 3" xfId="43592"/>
    <cellStyle name="Normal 27 9 2 4" xfId="33578"/>
    <cellStyle name="Normal 27 9 3" xfId="10128"/>
    <cellStyle name="Normal 27 9 3 2" xfId="22749"/>
    <cellStyle name="Normal 27 9 3 2 2" xfId="57965"/>
    <cellStyle name="Normal 27 9 3 3" xfId="45368"/>
    <cellStyle name="Normal 27 9 3 4" xfId="35354"/>
    <cellStyle name="Normal 27 9 4" xfId="11924"/>
    <cellStyle name="Normal 27 9 4 2" xfId="24525"/>
    <cellStyle name="Normal 27 9 4 2 2" xfId="59741"/>
    <cellStyle name="Normal 27 9 4 3" xfId="47144"/>
    <cellStyle name="Normal 27 9 4 4" xfId="37130"/>
    <cellStyle name="Normal 27 9 5" xfId="16289"/>
    <cellStyle name="Normal 27 9 5 2" xfId="51505"/>
    <cellStyle name="Normal 27 9 5 3" xfId="28894"/>
    <cellStyle name="Normal 27 9 6" xfId="14511"/>
    <cellStyle name="Normal 27 9 6 2" xfId="49729"/>
    <cellStyle name="Normal 27 9 7" xfId="38908"/>
    <cellStyle name="Normal 27 9 8" xfId="27118"/>
    <cellStyle name="Normal 27_District Target Attainment" xfId="1149"/>
    <cellStyle name="Normal 28" xfId="2430"/>
    <cellStyle name="Normal 28 10" xfId="10630"/>
    <cellStyle name="Normal 28 10 2" xfId="23241"/>
    <cellStyle name="Normal 28 10 2 2" xfId="58457"/>
    <cellStyle name="Normal 28 10 3" xfId="45860"/>
    <cellStyle name="Normal 28 10 4" xfId="35846"/>
    <cellStyle name="Normal 28 11" xfId="15135"/>
    <cellStyle name="Normal 28 11 2" xfId="50351"/>
    <cellStyle name="Normal 28 11 3" xfId="27740"/>
    <cellStyle name="Normal 28 12" xfId="12548"/>
    <cellStyle name="Normal 28 12 2" xfId="47766"/>
    <cellStyle name="Normal 28 13" xfId="37754"/>
    <cellStyle name="Normal 28 14" xfId="25155"/>
    <cellStyle name="Normal 28 15" xfId="60368"/>
    <cellStyle name="Normal 28 2" xfId="3270"/>
    <cellStyle name="Normal 28 2 10" xfId="25639"/>
    <cellStyle name="Normal 28 2 11" xfId="61174"/>
    <cellStyle name="Normal 28 2 2" xfId="5070"/>
    <cellStyle name="Normal 28 2 2 2" xfId="17717"/>
    <cellStyle name="Normal 28 2 2 2 2" xfId="52933"/>
    <cellStyle name="Normal 28 2 2 2 3" xfId="30322"/>
    <cellStyle name="Normal 28 2 2 3" xfId="14163"/>
    <cellStyle name="Normal 28 2 2 3 2" xfId="49381"/>
    <cellStyle name="Normal 28 2 2 4" xfId="40336"/>
    <cellStyle name="Normal 28 2 2 5" xfId="26770"/>
    <cellStyle name="Normal 28 2 3" xfId="6540"/>
    <cellStyle name="Normal 28 2 3 2" xfId="19171"/>
    <cellStyle name="Normal 28 2 3 2 2" xfId="54387"/>
    <cellStyle name="Normal 28 2 3 3" xfId="41790"/>
    <cellStyle name="Normal 28 2 3 4" xfId="31776"/>
    <cellStyle name="Normal 28 2 4" xfId="7999"/>
    <cellStyle name="Normal 28 2 4 2" xfId="20625"/>
    <cellStyle name="Normal 28 2 4 2 2" xfId="55841"/>
    <cellStyle name="Normal 28 2 4 3" xfId="43244"/>
    <cellStyle name="Normal 28 2 4 4" xfId="33230"/>
    <cellStyle name="Normal 28 2 5" xfId="9780"/>
    <cellStyle name="Normal 28 2 5 2" xfId="22401"/>
    <cellStyle name="Normal 28 2 5 2 2" xfId="57617"/>
    <cellStyle name="Normal 28 2 5 3" xfId="45020"/>
    <cellStyle name="Normal 28 2 5 4" xfId="35006"/>
    <cellStyle name="Normal 28 2 6" xfId="11574"/>
    <cellStyle name="Normal 28 2 6 2" xfId="24177"/>
    <cellStyle name="Normal 28 2 6 2 2" xfId="59393"/>
    <cellStyle name="Normal 28 2 6 3" xfId="46796"/>
    <cellStyle name="Normal 28 2 6 4" xfId="36782"/>
    <cellStyle name="Normal 28 2 7" xfId="15941"/>
    <cellStyle name="Normal 28 2 7 2" xfId="51157"/>
    <cellStyle name="Normal 28 2 7 3" xfId="28546"/>
    <cellStyle name="Normal 28 2 8" xfId="13032"/>
    <cellStyle name="Normal 28 2 8 2" xfId="48250"/>
    <cellStyle name="Normal 28 2 9" xfId="38560"/>
    <cellStyle name="Normal 28 3" xfId="3599"/>
    <cellStyle name="Normal 28 3 10" xfId="27095"/>
    <cellStyle name="Normal 28 3 11" xfId="61499"/>
    <cellStyle name="Normal 28 3 2" xfId="5395"/>
    <cellStyle name="Normal 28 3 2 2" xfId="18042"/>
    <cellStyle name="Normal 28 3 2 2 2" xfId="53258"/>
    <cellStyle name="Normal 28 3 2 3" xfId="40661"/>
    <cellStyle name="Normal 28 3 2 4" xfId="30647"/>
    <cellStyle name="Normal 28 3 3" xfId="6865"/>
    <cellStyle name="Normal 28 3 3 2" xfId="19496"/>
    <cellStyle name="Normal 28 3 3 2 2" xfId="54712"/>
    <cellStyle name="Normal 28 3 3 3" xfId="42115"/>
    <cellStyle name="Normal 28 3 3 4" xfId="32101"/>
    <cellStyle name="Normal 28 3 4" xfId="8324"/>
    <cellStyle name="Normal 28 3 4 2" xfId="20950"/>
    <cellStyle name="Normal 28 3 4 2 2" xfId="56166"/>
    <cellStyle name="Normal 28 3 4 3" xfId="43569"/>
    <cellStyle name="Normal 28 3 4 4" xfId="33555"/>
    <cellStyle name="Normal 28 3 5" xfId="10105"/>
    <cellStyle name="Normal 28 3 5 2" xfId="22726"/>
    <cellStyle name="Normal 28 3 5 2 2" xfId="57942"/>
    <cellStyle name="Normal 28 3 5 3" xfId="45345"/>
    <cellStyle name="Normal 28 3 5 4" xfId="35331"/>
    <cellStyle name="Normal 28 3 6" xfId="11899"/>
    <cellStyle name="Normal 28 3 6 2" xfId="24502"/>
    <cellStyle name="Normal 28 3 6 2 2" xfId="59718"/>
    <cellStyle name="Normal 28 3 6 3" xfId="47121"/>
    <cellStyle name="Normal 28 3 6 4" xfId="37107"/>
    <cellStyle name="Normal 28 3 7" xfId="16266"/>
    <cellStyle name="Normal 28 3 7 2" xfId="51482"/>
    <cellStyle name="Normal 28 3 7 3" xfId="28871"/>
    <cellStyle name="Normal 28 3 8" xfId="14488"/>
    <cellStyle name="Normal 28 3 8 2" xfId="49706"/>
    <cellStyle name="Normal 28 3 9" xfId="38885"/>
    <cellStyle name="Normal 28 4" xfId="2760"/>
    <cellStyle name="Normal 28 4 10" xfId="26286"/>
    <cellStyle name="Normal 28 4 11" xfId="60690"/>
    <cellStyle name="Normal 28 4 2" xfId="4586"/>
    <cellStyle name="Normal 28 4 2 2" xfId="17233"/>
    <cellStyle name="Normal 28 4 2 2 2" xfId="52449"/>
    <cellStyle name="Normal 28 4 2 3" xfId="39852"/>
    <cellStyle name="Normal 28 4 2 4" xfId="29838"/>
    <cellStyle name="Normal 28 4 3" xfId="6056"/>
    <cellStyle name="Normal 28 4 3 2" xfId="18687"/>
    <cellStyle name="Normal 28 4 3 2 2" xfId="53903"/>
    <cellStyle name="Normal 28 4 3 3" xfId="41306"/>
    <cellStyle name="Normal 28 4 3 4" xfId="31292"/>
    <cellStyle name="Normal 28 4 4" xfId="7515"/>
    <cellStyle name="Normal 28 4 4 2" xfId="20141"/>
    <cellStyle name="Normal 28 4 4 2 2" xfId="55357"/>
    <cellStyle name="Normal 28 4 4 3" xfId="42760"/>
    <cellStyle name="Normal 28 4 4 4" xfId="32746"/>
    <cellStyle name="Normal 28 4 5" xfId="9296"/>
    <cellStyle name="Normal 28 4 5 2" xfId="21917"/>
    <cellStyle name="Normal 28 4 5 2 2" xfId="57133"/>
    <cellStyle name="Normal 28 4 5 3" xfId="44536"/>
    <cellStyle name="Normal 28 4 5 4" xfId="34522"/>
    <cellStyle name="Normal 28 4 6" xfId="11090"/>
    <cellStyle name="Normal 28 4 6 2" xfId="23693"/>
    <cellStyle name="Normal 28 4 6 2 2" xfId="58909"/>
    <cellStyle name="Normal 28 4 6 3" xfId="46312"/>
    <cellStyle name="Normal 28 4 6 4" xfId="36298"/>
    <cellStyle name="Normal 28 4 7" xfId="15457"/>
    <cellStyle name="Normal 28 4 7 2" xfId="50673"/>
    <cellStyle name="Normal 28 4 7 3" xfId="28062"/>
    <cellStyle name="Normal 28 4 8" xfId="13679"/>
    <cellStyle name="Normal 28 4 8 2" xfId="48897"/>
    <cellStyle name="Normal 28 4 9" xfId="38076"/>
    <cellStyle name="Normal 28 5" xfId="3924"/>
    <cellStyle name="Normal 28 5 2" xfId="8647"/>
    <cellStyle name="Normal 28 5 2 2" xfId="21273"/>
    <cellStyle name="Normal 28 5 2 2 2" xfId="56489"/>
    <cellStyle name="Normal 28 5 2 3" xfId="43892"/>
    <cellStyle name="Normal 28 5 2 4" xfId="33878"/>
    <cellStyle name="Normal 28 5 3" xfId="10428"/>
    <cellStyle name="Normal 28 5 3 2" xfId="23049"/>
    <cellStyle name="Normal 28 5 3 2 2" xfId="58265"/>
    <cellStyle name="Normal 28 5 3 3" xfId="45668"/>
    <cellStyle name="Normal 28 5 3 4" xfId="35654"/>
    <cellStyle name="Normal 28 5 4" xfId="12224"/>
    <cellStyle name="Normal 28 5 4 2" xfId="24825"/>
    <cellStyle name="Normal 28 5 4 2 2" xfId="60041"/>
    <cellStyle name="Normal 28 5 4 3" xfId="47444"/>
    <cellStyle name="Normal 28 5 4 4" xfId="37430"/>
    <cellStyle name="Normal 28 5 5" xfId="16589"/>
    <cellStyle name="Normal 28 5 5 2" xfId="51805"/>
    <cellStyle name="Normal 28 5 5 3" xfId="29194"/>
    <cellStyle name="Normal 28 5 6" xfId="14811"/>
    <cellStyle name="Normal 28 5 6 2" xfId="50029"/>
    <cellStyle name="Normal 28 5 7" xfId="39208"/>
    <cellStyle name="Normal 28 5 8" xfId="27418"/>
    <cellStyle name="Normal 28 6" xfId="4264"/>
    <cellStyle name="Normal 28 6 2" xfId="16911"/>
    <cellStyle name="Normal 28 6 2 2" xfId="52127"/>
    <cellStyle name="Normal 28 6 2 3" xfId="29516"/>
    <cellStyle name="Normal 28 6 3" xfId="13357"/>
    <cellStyle name="Normal 28 6 3 2" xfId="48575"/>
    <cellStyle name="Normal 28 6 4" xfId="39530"/>
    <cellStyle name="Normal 28 6 5" xfId="25964"/>
    <cellStyle name="Normal 28 7" xfId="5734"/>
    <cellStyle name="Normal 28 7 2" xfId="18365"/>
    <cellStyle name="Normal 28 7 2 2" xfId="53581"/>
    <cellStyle name="Normal 28 7 3" xfId="40984"/>
    <cellStyle name="Normal 28 7 4" xfId="30970"/>
    <cellStyle name="Normal 28 8" xfId="7193"/>
    <cellStyle name="Normal 28 8 2" xfId="19819"/>
    <cellStyle name="Normal 28 8 2 2" xfId="55035"/>
    <cellStyle name="Normal 28 8 3" xfId="42438"/>
    <cellStyle name="Normal 28 8 4" xfId="32424"/>
    <cellStyle name="Normal 28 9" xfId="8974"/>
    <cellStyle name="Normal 28 9 2" xfId="21595"/>
    <cellStyle name="Normal 28 9 2 2" xfId="56811"/>
    <cellStyle name="Normal 28 9 3" xfId="44214"/>
    <cellStyle name="Normal 28 9 4" xfId="34200"/>
    <cellStyle name="Normal 29" xfId="2431"/>
    <cellStyle name="Normal 29 10" xfId="10631"/>
    <cellStyle name="Normal 29 10 2" xfId="23242"/>
    <cellStyle name="Normal 29 10 2 2" xfId="58458"/>
    <cellStyle name="Normal 29 10 3" xfId="45861"/>
    <cellStyle name="Normal 29 10 4" xfId="35847"/>
    <cellStyle name="Normal 29 11" xfId="15136"/>
    <cellStyle name="Normal 29 11 2" xfId="50352"/>
    <cellStyle name="Normal 29 11 3" xfId="27741"/>
    <cellStyle name="Normal 29 12" xfId="12549"/>
    <cellStyle name="Normal 29 12 2" xfId="47767"/>
    <cellStyle name="Normal 29 13" xfId="37755"/>
    <cellStyle name="Normal 29 14" xfId="25156"/>
    <cellStyle name="Normal 29 15" xfId="60369"/>
    <cellStyle name="Normal 29 2" xfId="3271"/>
    <cellStyle name="Normal 29 2 10" xfId="25640"/>
    <cellStyle name="Normal 29 2 11" xfId="61175"/>
    <cellStyle name="Normal 29 2 2" xfId="5071"/>
    <cellStyle name="Normal 29 2 2 2" xfId="17718"/>
    <cellStyle name="Normal 29 2 2 2 2" xfId="52934"/>
    <cellStyle name="Normal 29 2 2 2 3" xfId="30323"/>
    <cellStyle name="Normal 29 2 2 3" xfId="14164"/>
    <cellStyle name="Normal 29 2 2 3 2" xfId="49382"/>
    <cellStyle name="Normal 29 2 2 4" xfId="40337"/>
    <cellStyle name="Normal 29 2 2 5" xfId="26771"/>
    <cellStyle name="Normal 29 2 3" xfId="6541"/>
    <cellStyle name="Normal 29 2 3 2" xfId="19172"/>
    <cellStyle name="Normal 29 2 3 2 2" xfId="54388"/>
    <cellStyle name="Normal 29 2 3 3" xfId="41791"/>
    <cellStyle name="Normal 29 2 3 4" xfId="31777"/>
    <cellStyle name="Normal 29 2 4" xfId="8000"/>
    <cellStyle name="Normal 29 2 4 2" xfId="20626"/>
    <cellStyle name="Normal 29 2 4 2 2" xfId="55842"/>
    <cellStyle name="Normal 29 2 4 3" xfId="43245"/>
    <cellStyle name="Normal 29 2 4 4" xfId="33231"/>
    <cellStyle name="Normal 29 2 5" xfId="9781"/>
    <cellStyle name="Normal 29 2 5 2" xfId="22402"/>
    <cellStyle name="Normal 29 2 5 2 2" xfId="57618"/>
    <cellStyle name="Normal 29 2 5 3" xfId="45021"/>
    <cellStyle name="Normal 29 2 5 4" xfId="35007"/>
    <cellStyle name="Normal 29 2 6" xfId="11575"/>
    <cellStyle name="Normal 29 2 6 2" xfId="24178"/>
    <cellStyle name="Normal 29 2 6 2 2" xfId="59394"/>
    <cellStyle name="Normal 29 2 6 3" xfId="46797"/>
    <cellStyle name="Normal 29 2 6 4" xfId="36783"/>
    <cellStyle name="Normal 29 2 7" xfId="15942"/>
    <cellStyle name="Normal 29 2 7 2" xfId="51158"/>
    <cellStyle name="Normal 29 2 7 3" xfId="28547"/>
    <cellStyle name="Normal 29 2 8" xfId="13033"/>
    <cellStyle name="Normal 29 2 8 2" xfId="48251"/>
    <cellStyle name="Normal 29 2 9" xfId="38561"/>
    <cellStyle name="Normal 29 3" xfId="3600"/>
    <cellStyle name="Normal 29 3 10" xfId="27096"/>
    <cellStyle name="Normal 29 3 11" xfId="61500"/>
    <cellStyle name="Normal 29 3 2" xfId="5396"/>
    <cellStyle name="Normal 29 3 2 2" xfId="18043"/>
    <cellStyle name="Normal 29 3 2 2 2" xfId="53259"/>
    <cellStyle name="Normal 29 3 2 3" xfId="40662"/>
    <cellStyle name="Normal 29 3 2 4" xfId="30648"/>
    <cellStyle name="Normal 29 3 3" xfId="6866"/>
    <cellStyle name="Normal 29 3 3 2" xfId="19497"/>
    <cellStyle name="Normal 29 3 3 2 2" xfId="54713"/>
    <cellStyle name="Normal 29 3 3 3" xfId="42116"/>
    <cellStyle name="Normal 29 3 3 4" xfId="32102"/>
    <cellStyle name="Normal 29 3 4" xfId="8325"/>
    <cellStyle name="Normal 29 3 4 2" xfId="20951"/>
    <cellStyle name="Normal 29 3 4 2 2" xfId="56167"/>
    <cellStyle name="Normal 29 3 4 3" xfId="43570"/>
    <cellStyle name="Normal 29 3 4 4" xfId="33556"/>
    <cellStyle name="Normal 29 3 5" xfId="10106"/>
    <cellStyle name="Normal 29 3 5 2" xfId="22727"/>
    <cellStyle name="Normal 29 3 5 2 2" xfId="57943"/>
    <cellStyle name="Normal 29 3 5 3" xfId="45346"/>
    <cellStyle name="Normal 29 3 5 4" xfId="35332"/>
    <cellStyle name="Normal 29 3 6" xfId="11900"/>
    <cellStyle name="Normal 29 3 6 2" xfId="24503"/>
    <cellStyle name="Normal 29 3 6 2 2" xfId="59719"/>
    <cellStyle name="Normal 29 3 6 3" xfId="47122"/>
    <cellStyle name="Normal 29 3 6 4" xfId="37108"/>
    <cellStyle name="Normal 29 3 7" xfId="16267"/>
    <cellStyle name="Normal 29 3 7 2" xfId="51483"/>
    <cellStyle name="Normal 29 3 7 3" xfId="28872"/>
    <cellStyle name="Normal 29 3 8" xfId="14489"/>
    <cellStyle name="Normal 29 3 8 2" xfId="49707"/>
    <cellStyle name="Normal 29 3 9" xfId="38886"/>
    <cellStyle name="Normal 29 4" xfId="2761"/>
    <cellStyle name="Normal 29 4 10" xfId="26287"/>
    <cellStyle name="Normal 29 4 11" xfId="60691"/>
    <cellStyle name="Normal 29 4 2" xfId="4587"/>
    <cellStyle name="Normal 29 4 2 2" xfId="17234"/>
    <cellStyle name="Normal 29 4 2 2 2" xfId="52450"/>
    <cellStyle name="Normal 29 4 2 3" xfId="39853"/>
    <cellStyle name="Normal 29 4 2 4" xfId="29839"/>
    <cellStyle name="Normal 29 4 3" xfId="6057"/>
    <cellStyle name="Normal 29 4 3 2" xfId="18688"/>
    <cellStyle name="Normal 29 4 3 2 2" xfId="53904"/>
    <cellStyle name="Normal 29 4 3 3" xfId="41307"/>
    <cellStyle name="Normal 29 4 3 4" xfId="31293"/>
    <cellStyle name="Normal 29 4 4" xfId="7516"/>
    <cellStyle name="Normal 29 4 4 2" xfId="20142"/>
    <cellStyle name="Normal 29 4 4 2 2" xfId="55358"/>
    <cellStyle name="Normal 29 4 4 3" xfId="42761"/>
    <cellStyle name="Normal 29 4 4 4" xfId="32747"/>
    <cellStyle name="Normal 29 4 5" xfId="9297"/>
    <cellStyle name="Normal 29 4 5 2" xfId="21918"/>
    <cellStyle name="Normal 29 4 5 2 2" xfId="57134"/>
    <cellStyle name="Normal 29 4 5 3" xfId="44537"/>
    <cellStyle name="Normal 29 4 5 4" xfId="34523"/>
    <cellStyle name="Normal 29 4 6" xfId="11091"/>
    <cellStyle name="Normal 29 4 6 2" xfId="23694"/>
    <cellStyle name="Normal 29 4 6 2 2" xfId="58910"/>
    <cellStyle name="Normal 29 4 6 3" xfId="46313"/>
    <cellStyle name="Normal 29 4 6 4" xfId="36299"/>
    <cellStyle name="Normal 29 4 7" xfId="15458"/>
    <cellStyle name="Normal 29 4 7 2" xfId="50674"/>
    <cellStyle name="Normal 29 4 7 3" xfId="28063"/>
    <cellStyle name="Normal 29 4 8" xfId="13680"/>
    <cellStyle name="Normal 29 4 8 2" xfId="48898"/>
    <cellStyle name="Normal 29 4 9" xfId="38077"/>
    <cellStyle name="Normal 29 5" xfId="3925"/>
    <cellStyle name="Normal 29 5 2" xfId="8648"/>
    <cellStyle name="Normal 29 5 2 2" xfId="21274"/>
    <cellStyle name="Normal 29 5 2 2 2" xfId="56490"/>
    <cellStyle name="Normal 29 5 2 3" xfId="43893"/>
    <cellStyle name="Normal 29 5 2 4" xfId="33879"/>
    <cellStyle name="Normal 29 5 3" xfId="10429"/>
    <cellStyle name="Normal 29 5 3 2" xfId="23050"/>
    <cellStyle name="Normal 29 5 3 2 2" xfId="58266"/>
    <cellStyle name="Normal 29 5 3 3" xfId="45669"/>
    <cellStyle name="Normal 29 5 3 4" xfId="35655"/>
    <cellStyle name="Normal 29 5 4" xfId="12225"/>
    <cellStyle name="Normal 29 5 4 2" xfId="24826"/>
    <cellStyle name="Normal 29 5 4 2 2" xfId="60042"/>
    <cellStyle name="Normal 29 5 4 3" xfId="47445"/>
    <cellStyle name="Normal 29 5 4 4" xfId="37431"/>
    <cellStyle name="Normal 29 5 5" xfId="16590"/>
    <cellStyle name="Normal 29 5 5 2" xfId="51806"/>
    <cellStyle name="Normal 29 5 5 3" xfId="29195"/>
    <cellStyle name="Normal 29 5 6" xfId="14812"/>
    <cellStyle name="Normal 29 5 6 2" xfId="50030"/>
    <cellStyle name="Normal 29 5 7" xfId="39209"/>
    <cellStyle name="Normal 29 5 8" xfId="27419"/>
    <cellStyle name="Normal 29 6" xfId="4265"/>
    <cellStyle name="Normal 29 6 2" xfId="16912"/>
    <cellStyle name="Normal 29 6 2 2" xfId="52128"/>
    <cellStyle name="Normal 29 6 2 3" xfId="29517"/>
    <cellStyle name="Normal 29 6 3" xfId="13358"/>
    <cellStyle name="Normal 29 6 3 2" xfId="48576"/>
    <cellStyle name="Normal 29 6 4" xfId="39531"/>
    <cellStyle name="Normal 29 6 5" xfId="25965"/>
    <cellStyle name="Normal 29 7" xfId="5735"/>
    <cellStyle name="Normal 29 7 2" xfId="18366"/>
    <cellStyle name="Normal 29 7 2 2" xfId="53582"/>
    <cellStyle name="Normal 29 7 3" xfId="40985"/>
    <cellStyle name="Normal 29 7 4" xfId="30971"/>
    <cellStyle name="Normal 29 8" xfId="7194"/>
    <cellStyle name="Normal 29 8 2" xfId="19820"/>
    <cellStyle name="Normal 29 8 2 2" xfId="55036"/>
    <cellStyle name="Normal 29 8 3" xfId="42439"/>
    <cellStyle name="Normal 29 8 4" xfId="32425"/>
    <cellStyle name="Normal 29 9" xfId="8975"/>
    <cellStyle name="Normal 29 9 2" xfId="21596"/>
    <cellStyle name="Normal 29 9 2 2" xfId="56812"/>
    <cellStyle name="Normal 29 9 3" xfId="44215"/>
    <cellStyle name="Normal 29 9 4" xfId="34201"/>
    <cellStyle name="Normal 3" xfId="33"/>
    <cellStyle name="Normal 3 2" xfId="599"/>
    <cellStyle name="Normal 3 2 2" xfId="600"/>
    <cellStyle name="Normal 3 2 2 10" xfId="2996"/>
    <cellStyle name="Normal 3 2 2 10 10" xfId="25371"/>
    <cellStyle name="Normal 3 2 2 10 11" xfId="60906"/>
    <cellStyle name="Normal 3 2 2 10 2" xfId="4802"/>
    <cellStyle name="Normal 3 2 2 10 2 2" xfId="17449"/>
    <cellStyle name="Normal 3 2 2 10 2 2 2" xfId="52665"/>
    <cellStyle name="Normal 3 2 2 10 2 2 3" xfId="30054"/>
    <cellStyle name="Normal 3 2 2 10 2 3" xfId="13895"/>
    <cellStyle name="Normal 3 2 2 10 2 3 2" xfId="49113"/>
    <cellStyle name="Normal 3 2 2 10 2 4" xfId="40068"/>
    <cellStyle name="Normal 3 2 2 10 2 5" xfId="26502"/>
    <cellStyle name="Normal 3 2 2 10 3" xfId="6272"/>
    <cellStyle name="Normal 3 2 2 10 3 2" xfId="18903"/>
    <cellStyle name="Normal 3 2 2 10 3 2 2" xfId="54119"/>
    <cellStyle name="Normal 3 2 2 10 3 3" xfId="41522"/>
    <cellStyle name="Normal 3 2 2 10 3 4" xfId="31508"/>
    <cellStyle name="Normal 3 2 2 10 4" xfId="7731"/>
    <cellStyle name="Normal 3 2 2 10 4 2" xfId="20357"/>
    <cellStyle name="Normal 3 2 2 10 4 2 2" xfId="55573"/>
    <cellStyle name="Normal 3 2 2 10 4 3" xfId="42976"/>
    <cellStyle name="Normal 3 2 2 10 4 4" xfId="32962"/>
    <cellStyle name="Normal 3 2 2 10 5" xfId="9512"/>
    <cellStyle name="Normal 3 2 2 10 5 2" xfId="22133"/>
    <cellStyle name="Normal 3 2 2 10 5 2 2" xfId="57349"/>
    <cellStyle name="Normal 3 2 2 10 5 3" xfId="44752"/>
    <cellStyle name="Normal 3 2 2 10 5 4" xfId="34738"/>
    <cellStyle name="Normal 3 2 2 10 6" xfId="11306"/>
    <cellStyle name="Normal 3 2 2 10 6 2" xfId="23909"/>
    <cellStyle name="Normal 3 2 2 10 6 2 2" xfId="59125"/>
    <cellStyle name="Normal 3 2 2 10 6 3" xfId="46528"/>
    <cellStyle name="Normal 3 2 2 10 6 4" xfId="36514"/>
    <cellStyle name="Normal 3 2 2 10 7" xfId="15673"/>
    <cellStyle name="Normal 3 2 2 10 7 2" xfId="50889"/>
    <cellStyle name="Normal 3 2 2 10 7 3" xfId="28278"/>
    <cellStyle name="Normal 3 2 2 10 8" xfId="12764"/>
    <cellStyle name="Normal 3 2 2 10 8 2" xfId="47982"/>
    <cellStyle name="Normal 3 2 2 10 9" xfId="38292"/>
    <cellStyle name="Normal 3 2 2 11" xfId="2828"/>
    <cellStyle name="Normal 3 2 2 11 10" xfId="25216"/>
    <cellStyle name="Normal 3 2 2 11 11" xfId="60751"/>
    <cellStyle name="Normal 3 2 2 11 2" xfId="4647"/>
    <cellStyle name="Normal 3 2 2 11 2 2" xfId="17294"/>
    <cellStyle name="Normal 3 2 2 11 2 2 2" xfId="52510"/>
    <cellStyle name="Normal 3 2 2 11 2 2 3" xfId="29899"/>
    <cellStyle name="Normal 3 2 2 11 2 3" xfId="13740"/>
    <cellStyle name="Normal 3 2 2 11 2 3 2" xfId="48958"/>
    <cellStyle name="Normal 3 2 2 11 2 4" xfId="39913"/>
    <cellStyle name="Normal 3 2 2 11 2 5" xfId="26347"/>
    <cellStyle name="Normal 3 2 2 11 3" xfId="6117"/>
    <cellStyle name="Normal 3 2 2 11 3 2" xfId="18748"/>
    <cellStyle name="Normal 3 2 2 11 3 2 2" xfId="53964"/>
    <cellStyle name="Normal 3 2 2 11 3 3" xfId="41367"/>
    <cellStyle name="Normal 3 2 2 11 3 4" xfId="31353"/>
    <cellStyle name="Normal 3 2 2 11 4" xfId="7576"/>
    <cellStyle name="Normal 3 2 2 11 4 2" xfId="20202"/>
    <cellStyle name="Normal 3 2 2 11 4 2 2" xfId="55418"/>
    <cellStyle name="Normal 3 2 2 11 4 3" xfId="42821"/>
    <cellStyle name="Normal 3 2 2 11 4 4" xfId="32807"/>
    <cellStyle name="Normal 3 2 2 11 5" xfId="9357"/>
    <cellStyle name="Normal 3 2 2 11 5 2" xfId="21978"/>
    <cellStyle name="Normal 3 2 2 11 5 2 2" xfId="57194"/>
    <cellStyle name="Normal 3 2 2 11 5 3" xfId="44597"/>
    <cellStyle name="Normal 3 2 2 11 5 4" xfId="34583"/>
    <cellStyle name="Normal 3 2 2 11 6" xfId="11151"/>
    <cellStyle name="Normal 3 2 2 11 6 2" xfId="23754"/>
    <cellStyle name="Normal 3 2 2 11 6 2 2" xfId="58970"/>
    <cellStyle name="Normal 3 2 2 11 6 3" xfId="46373"/>
    <cellStyle name="Normal 3 2 2 11 6 4" xfId="36359"/>
    <cellStyle name="Normal 3 2 2 11 7" xfId="15518"/>
    <cellStyle name="Normal 3 2 2 11 7 2" xfId="50734"/>
    <cellStyle name="Normal 3 2 2 11 7 3" xfId="28123"/>
    <cellStyle name="Normal 3 2 2 11 8" xfId="12609"/>
    <cellStyle name="Normal 3 2 2 11 8 2" xfId="47827"/>
    <cellStyle name="Normal 3 2 2 11 9" xfId="38137"/>
    <cellStyle name="Normal 3 2 2 12" xfId="3338"/>
    <cellStyle name="Normal 3 2 2 12 10" xfId="26834"/>
    <cellStyle name="Normal 3 2 2 12 11" xfId="61238"/>
    <cellStyle name="Normal 3 2 2 12 2" xfId="5134"/>
    <cellStyle name="Normal 3 2 2 12 2 2" xfId="17781"/>
    <cellStyle name="Normal 3 2 2 12 2 2 2" xfId="52997"/>
    <cellStyle name="Normal 3 2 2 12 2 3" xfId="40400"/>
    <cellStyle name="Normal 3 2 2 12 2 4" xfId="30386"/>
    <cellStyle name="Normal 3 2 2 12 3" xfId="6604"/>
    <cellStyle name="Normal 3 2 2 12 3 2" xfId="19235"/>
    <cellStyle name="Normal 3 2 2 12 3 2 2" xfId="54451"/>
    <cellStyle name="Normal 3 2 2 12 3 3" xfId="41854"/>
    <cellStyle name="Normal 3 2 2 12 3 4" xfId="31840"/>
    <cellStyle name="Normal 3 2 2 12 4" xfId="8063"/>
    <cellStyle name="Normal 3 2 2 12 4 2" xfId="20689"/>
    <cellStyle name="Normal 3 2 2 12 4 2 2" xfId="55905"/>
    <cellStyle name="Normal 3 2 2 12 4 3" xfId="43308"/>
    <cellStyle name="Normal 3 2 2 12 4 4" xfId="33294"/>
    <cellStyle name="Normal 3 2 2 12 5" xfId="9844"/>
    <cellStyle name="Normal 3 2 2 12 5 2" xfId="22465"/>
    <cellStyle name="Normal 3 2 2 12 5 2 2" xfId="57681"/>
    <cellStyle name="Normal 3 2 2 12 5 3" xfId="45084"/>
    <cellStyle name="Normal 3 2 2 12 5 4" xfId="35070"/>
    <cellStyle name="Normal 3 2 2 12 6" xfId="11638"/>
    <cellStyle name="Normal 3 2 2 12 6 2" xfId="24241"/>
    <cellStyle name="Normal 3 2 2 12 6 2 2" xfId="59457"/>
    <cellStyle name="Normal 3 2 2 12 6 3" xfId="46860"/>
    <cellStyle name="Normal 3 2 2 12 6 4" xfId="36846"/>
    <cellStyle name="Normal 3 2 2 12 7" xfId="16005"/>
    <cellStyle name="Normal 3 2 2 12 7 2" xfId="51221"/>
    <cellStyle name="Normal 3 2 2 12 7 3" xfId="28610"/>
    <cellStyle name="Normal 3 2 2 12 8" xfId="14227"/>
    <cellStyle name="Normal 3 2 2 12 8 2" xfId="49445"/>
    <cellStyle name="Normal 3 2 2 12 9" xfId="38624"/>
    <cellStyle name="Normal 3 2 2 13" xfId="2498"/>
    <cellStyle name="Normal 3 2 2 13 10" xfId="26025"/>
    <cellStyle name="Normal 3 2 2 13 11" xfId="60429"/>
    <cellStyle name="Normal 3 2 2 13 2" xfId="4325"/>
    <cellStyle name="Normal 3 2 2 13 2 2" xfId="16972"/>
    <cellStyle name="Normal 3 2 2 13 2 2 2" xfId="52188"/>
    <cellStyle name="Normal 3 2 2 13 2 3" xfId="39591"/>
    <cellStyle name="Normal 3 2 2 13 2 4" xfId="29577"/>
    <cellStyle name="Normal 3 2 2 13 3" xfId="5795"/>
    <cellStyle name="Normal 3 2 2 13 3 2" xfId="18426"/>
    <cellStyle name="Normal 3 2 2 13 3 2 2" xfId="53642"/>
    <cellStyle name="Normal 3 2 2 13 3 3" xfId="41045"/>
    <cellStyle name="Normal 3 2 2 13 3 4" xfId="31031"/>
    <cellStyle name="Normal 3 2 2 13 4" xfId="7254"/>
    <cellStyle name="Normal 3 2 2 13 4 2" xfId="19880"/>
    <cellStyle name="Normal 3 2 2 13 4 2 2" xfId="55096"/>
    <cellStyle name="Normal 3 2 2 13 4 3" xfId="42499"/>
    <cellStyle name="Normal 3 2 2 13 4 4" xfId="32485"/>
    <cellStyle name="Normal 3 2 2 13 5" xfId="9035"/>
    <cellStyle name="Normal 3 2 2 13 5 2" xfId="21656"/>
    <cellStyle name="Normal 3 2 2 13 5 2 2" xfId="56872"/>
    <cellStyle name="Normal 3 2 2 13 5 3" xfId="44275"/>
    <cellStyle name="Normal 3 2 2 13 5 4" xfId="34261"/>
    <cellStyle name="Normal 3 2 2 13 6" xfId="10829"/>
    <cellStyle name="Normal 3 2 2 13 6 2" xfId="23432"/>
    <cellStyle name="Normal 3 2 2 13 6 2 2" xfId="58648"/>
    <cellStyle name="Normal 3 2 2 13 6 3" xfId="46051"/>
    <cellStyle name="Normal 3 2 2 13 6 4" xfId="36037"/>
    <cellStyle name="Normal 3 2 2 13 7" xfId="15196"/>
    <cellStyle name="Normal 3 2 2 13 7 2" xfId="50412"/>
    <cellStyle name="Normal 3 2 2 13 7 3" xfId="27801"/>
    <cellStyle name="Normal 3 2 2 13 8" xfId="13418"/>
    <cellStyle name="Normal 3 2 2 13 8 2" xfId="48636"/>
    <cellStyle name="Normal 3 2 2 13 9" xfId="37815"/>
    <cellStyle name="Normal 3 2 2 14" xfId="3662"/>
    <cellStyle name="Normal 3 2 2 14 2" xfId="8386"/>
    <cellStyle name="Normal 3 2 2 14 2 2" xfId="21012"/>
    <cellStyle name="Normal 3 2 2 14 2 2 2" xfId="56228"/>
    <cellStyle name="Normal 3 2 2 14 2 3" xfId="43631"/>
    <cellStyle name="Normal 3 2 2 14 2 4" xfId="33617"/>
    <cellStyle name="Normal 3 2 2 14 3" xfId="10167"/>
    <cellStyle name="Normal 3 2 2 14 3 2" xfId="22788"/>
    <cellStyle name="Normal 3 2 2 14 3 2 2" xfId="58004"/>
    <cellStyle name="Normal 3 2 2 14 3 3" xfId="45407"/>
    <cellStyle name="Normal 3 2 2 14 3 4" xfId="35393"/>
    <cellStyle name="Normal 3 2 2 14 4" xfId="11963"/>
    <cellStyle name="Normal 3 2 2 14 4 2" xfId="24564"/>
    <cellStyle name="Normal 3 2 2 14 4 2 2" xfId="59780"/>
    <cellStyle name="Normal 3 2 2 14 4 3" xfId="47183"/>
    <cellStyle name="Normal 3 2 2 14 4 4" xfId="37169"/>
    <cellStyle name="Normal 3 2 2 14 5" xfId="16328"/>
    <cellStyle name="Normal 3 2 2 14 5 2" xfId="51544"/>
    <cellStyle name="Normal 3 2 2 14 5 3" xfId="28933"/>
    <cellStyle name="Normal 3 2 2 14 6" xfId="14550"/>
    <cellStyle name="Normal 3 2 2 14 6 2" xfId="49768"/>
    <cellStyle name="Normal 3 2 2 14 7" xfId="38947"/>
    <cellStyle name="Normal 3 2 2 14 8" xfId="27157"/>
    <cellStyle name="Normal 3 2 2 15" xfId="3994"/>
    <cellStyle name="Normal 3 2 2 15 2" xfId="16650"/>
    <cellStyle name="Normal 3 2 2 15 2 2" xfId="51866"/>
    <cellStyle name="Normal 3 2 2 15 2 3" xfId="29255"/>
    <cellStyle name="Normal 3 2 2 15 3" xfId="13096"/>
    <cellStyle name="Normal 3 2 2 15 3 2" xfId="48314"/>
    <cellStyle name="Normal 3 2 2 15 4" xfId="39269"/>
    <cellStyle name="Normal 3 2 2 15 5" xfId="25703"/>
    <cellStyle name="Normal 3 2 2 16" xfId="5473"/>
    <cellStyle name="Normal 3 2 2 16 2" xfId="18104"/>
    <cellStyle name="Normal 3 2 2 16 2 2" xfId="53320"/>
    <cellStyle name="Normal 3 2 2 16 3" xfId="40723"/>
    <cellStyle name="Normal 3 2 2 16 4" xfId="30709"/>
    <cellStyle name="Normal 3 2 2 17" xfId="6929"/>
    <cellStyle name="Normal 3 2 2 17 2" xfId="19558"/>
    <cellStyle name="Normal 3 2 2 17 2 2" xfId="54774"/>
    <cellStyle name="Normal 3 2 2 17 3" xfId="42177"/>
    <cellStyle name="Normal 3 2 2 17 4" xfId="32163"/>
    <cellStyle name="Normal 3 2 2 18" xfId="8711"/>
    <cellStyle name="Normal 3 2 2 18 2" xfId="21334"/>
    <cellStyle name="Normal 3 2 2 18 2 2" xfId="56550"/>
    <cellStyle name="Normal 3 2 2 18 3" xfId="43953"/>
    <cellStyle name="Normal 3 2 2 18 4" xfId="33939"/>
    <cellStyle name="Normal 3 2 2 19" xfId="10632"/>
    <cellStyle name="Normal 3 2 2 19 2" xfId="23243"/>
    <cellStyle name="Normal 3 2 2 19 2 2" xfId="58459"/>
    <cellStyle name="Normal 3 2 2 19 3" xfId="45862"/>
    <cellStyle name="Normal 3 2 2 19 4" xfId="35848"/>
    <cellStyle name="Normal 3 2 2 2" xfId="601"/>
    <cellStyle name="Normal 3 2 2 2 2" xfId="1780"/>
    <cellStyle name="Normal 3 2 2 2_District Target Attainment" xfId="1152"/>
    <cellStyle name="Normal 3 2 2 20" xfId="14873"/>
    <cellStyle name="Normal 3 2 2 20 2" xfId="50090"/>
    <cellStyle name="Normal 3 2 2 20 3" xfId="27479"/>
    <cellStyle name="Normal 3 2 2 21" xfId="12287"/>
    <cellStyle name="Normal 3 2 2 21 2" xfId="47505"/>
    <cellStyle name="Normal 3 2 2 22" xfId="37492"/>
    <cellStyle name="Normal 3 2 2 23" xfId="24894"/>
    <cellStyle name="Normal 3 2 2 24" xfId="60107"/>
    <cellStyle name="Normal 3 2 2 3" xfId="602"/>
    <cellStyle name="Normal 3 2 2 3 10" xfId="5474"/>
    <cellStyle name="Normal 3 2 2 3 10 2" xfId="18105"/>
    <cellStyle name="Normal 3 2 2 3 10 2 2" xfId="53321"/>
    <cellStyle name="Normal 3 2 2 3 10 3" xfId="40724"/>
    <cellStyle name="Normal 3 2 2 3 10 4" xfId="30710"/>
    <cellStyle name="Normal 3 2 2 3 11" xfId="6930"/>
    <cellStyle name="Normal 3 2 2 3 11 2" xfId="19559"/>
    <cellStyle name="Normal 3 2 2 3 11 2 2" xfId="54775"/>
    <cellStyle name="Normal 3 2 2 3 11 3" xfId="42178"/>
    <cellStyle name="Normal 3 2 2 3 11 4" xfId="32164"/>
    <cellStyle name="Normal 3 2 2 3 12" xfId="8712"/>
    <cellStyle name="Normal 3 2 2 3 12 2" xfId="21335"/>
    <cellStyle name="Normal 3 2 2 3 12 2 2" xfId="56551"/>
    <cellStyle name="Normal 3 2 2 3 12 3" xfId="43954"/>
    <cellStyle name="Normal 3 2 2 3 12 4" xfId="33940"/>
    <cellStyle name="Normal 3 2 2 3 13" xfId="10633"/>
    <cellStyle name="Normal 3 2 2 3 13 2" xfId="23244"/>
    <cellStyle name="Normal 3 2 2 3 13 2 2" xfId="58460"/>
    <cellStyle name="Normal 3 2 2 3 13 3" xfId="45863"/>
    <cellStyle name="Normal 3 2 2 3 13 4" xfId="35849"/>
    <cellStyle name="Normal 3 2 2 3 14" xfId="14874"/>
    <cellStyle name="Normal 3 2 2 3 14 2" xfId="50091"/>
    <cellStyle name="Normal 3 2 2 3 14 3" xfId="27480"/>
    <cellStyle name="Normal 3 2 2 3 15" xfId="12288"/>
    <cellStyle name="Normal 3 2 2 3 15 2" xfId="47506"/>
    <cellStyle name="Normal 3 2 2 3 16" xfId="37493"/>
    <cellStyle name="Normal 3 2 2 3 17" xfId="24895"/>
    <cellStyle name="Normal 3 2 2 3 18" xfId="60108"/>
    <cellStyle name="Normal 3 2 2 3 2" xfId="1781"/>
    <cellStyle name="Normal 3 2 2 3 2 10" xfId="7004"/>
    <cellStyle name="Normal 3 2 2 3 2 10 2" xfId="19631"/>
    <cellStyle name="Normal 3 2 2 3 2 10 2 2" xfId="54847"/>
    <cellStyle name="Normal 3 2 2 3 2 10 3" xfId="42250"/>
    <cellStyle name="Normal 3 2 2 3 2 10 4" xfId="32236"/>
    <cellStyle name="Normal 3 2 2 3 2 11" xfId="8785"/>
    <cellStyle name="Normal 3 2 2 3 2 11 2" xfId="21407"/>
    <cellStyle name="Normal 3 2 2 3 2 11 2 2" xfId="56623"/>
    <cellStyle name="Normal 3 2 2 3 2 11 3" xfId="44026"/>
    <cellStyle name="Normal 3 2 2 3 2 11 4" xfId="34012"/>
    <cellStyle name="Normal 3 2 2 3 2 12" xfId="10634"/>
    <cellStyle name="Normal 3 2 2 3 2 12 2" xfId="23245"/>
    <cellStyle name="Normal 3 2 2 3 2 12 2 2" xfId="58461"/>
    <cellStyle name="Normal 3 2 2 3 2 12 3" xfId="45864"/>
    <cellStyle name="Normal 3 2 2 3 2 12 4" xfId="35850"/>
    <cellStyle name="Normal 3 2 2 3 2 13" xfId="14946"/>
    <cellStyle name="Normal 3 2 2 3 2 13 2" xfId="50163"/>
    <cellStyle name="Normal 3 2 2 3 2 13 3" xfId="27552"/>
    <cellStyle name="Normal 3 2 2 3 2 14" xfId="12360"/>
    <cellStyle name="Normal 3 2 2 3 2 14 2" xfId="47578"/>
    <cellStyle name="Normal 3 2 2 3 2 15" xfId="37565"/>
    <cellStyle name="Normal 3 2 2 3 2 16" xfId="24967"/>
    <cellStyle name="Normal 3 2 2 3 2 17" xfId="60180"/>
    <cellStyle name="Normal 3 2 2 3 2 2" xfId="2390"/>
    <cellStyle name="Normal 3 2 2 3 2 2 10" xfId="10635"/>
    <cellStyle name="Normal 3 2 2 3 2 2 10 2" xfId="23246"/>
    <cellStyle name="Normal 3 2 2 3 2 2 10 2 2" xfId="58462"/>
    <cellStyle name="Normal 3 2 2 3 2 2 10 3" xfId="45865"/>
    <cellStyle name="Normal 3 2 2 3 2 2 10 4" xfId="35851"/>
    <cellStyle name="Normal 3 2 2 3 2 2 11" xfId="15101"/>
    <cellStyle name="Normal 3 2 2 3 2 2 11 2" xfId="50317"/>
    <cellStyle name="Normal 3 2 2 3 2 2 11 3" xfId="27706"/>
    <cellStyle name="Normal 3 2 2 3 2 2 12" xfId="12514"/>
    <cellStyle name="Normal 3 2 2 3 2 2 12 2" xfId="47732"/>
    <cellStyle name="Normal 3 2 2 3 2 2 13" xfId="37720"/>
    <cellStyle name="Normal 3 2 2 3 2 2 14" xfId="25121"/>
    <cellStyle name="Normal 3 2 2 3 2 2 15" xfId="60334"/>
    <cellStyle name="Normal 3 2 2 3 2 2 2" xfId="3236"/>
    <cellStyle name="Normal 3 2 2 3 2 2 2 10" xfId="25605"/>
    <cellStyle name="Normal 3 2 2 3 2 2 2 11" xfId="61140"/>
    <cellStyle name="Normal 3 2 2 3 2 2 2 2" xfId="5036"/>
    <cellStyle name="Normal 3 2 2 3 2 2 2 2 2" xfId="17683"/>
    <cellStyle name="Normal 3 2 2 3 2 2 2 2 2 2" xfId="52899"/>
    <cellStyle name="Normal 3 2 2 3 2 2 2 2 2 3" xfId="30288"/>
    <cellStyle name="Normal 3 2 2 3 2 2 2 2 3" xfId="14129"/>
    <cellStyle name="Normal 3 2 2 3 2 2 2 2 3 2" xfId="49347"/>
    <cellStyle name="Normal 3 2 2 3 2 2 2 2 4" xfId="40302"/>
    <cellStyle name="Normal 3 2 2 3 2 2 2 2 5" xfId="26736"/>
    <cellStyle name="Normal 3 2 2 3 2 2 2 3" xfId="6506"/>
    <cellStyle name="Normal 3 2 2 3 2 2 2 3 2" xfId="19137"/>
    <cellStyle name="Normal 3 2 2 3 2 2 2 3 2 2" xfId="54353"/>
    <cellStyle name="Normal 3 2 2 3 2 2 2 3 3" xfId="41756"/>
    <cellStyle name="Normal 3 2 2 3 2 2 2 3 4" xfId="31742"/>
    <cellStyle name="Normal 3 2 2 3 2 2 2 4" xfId="7965"/>
    <cellStyle name="Normal 3 2 2 3 2 2 2 4 2" xfId="20591"/>
    <cellStyle name="Normal 3 2 2 3 2 2 2 4 2 2" xfId="55807"/>
    <cellStyle name="Normal 3 2 2 3 2 2 2 4 3" xfId="43210"/>
    <cellStyle name="Normal 3 2 2 3 2 2 2 4 4" xfId="33196"/>
    <cellStyle name="Normal 3 2 2 3 2 2 2 5" xfId="9746"/>
    <cellStyle name="Normal 3 2 2 3 2 2 2 5 2" xfId="22367"/>
    <cellStyle name="Normal 3 2 2 3 2 2 2 5 2 2" xfId="57583"/>
    <cellStyle name="Normal 3 2 2 3 2 2 2 5 3" xfId="44986"/>
    <cellStyle name="Normal 3 2 2 3 2 2 2 5 4" xfId="34972"/>
    <cellStyle name="Normal 3 2 2 3 2 2 2 6" xfId="11540"/>
    <cellStyle name="Normal 3 2 2 3 2 2 2 6 2" xfId="24143"/>
    <cellStyle name="Normal 3 2 2 3 2 2 2 6 2 2" xfId="59359"/>
    <cellStyle name="Normal 3 2 2 3 2 2 2 6 3" xfId="46762"/>
    <cellStyle name="Normal 3 2 2 3 2 2 2 6 4" xfId="36748"/>
    <cellStyle name="Normal 3 2 2 3 2 2 2 7" xfId="15907"/>
    <cellStyle name="Normal 3 2 2 3 2 2 2 7 2" xfId="51123"/>
    <cellStyle name="Normal 3 2 2 3 2 2 2 7 3" xfId="28512"/>
    <cellStyle name="Normal 3 2 2 3 2 2 2 8" xfId="12998"/>
    <cellStyle name="Normal 3 2 2 3 2 2 2 8 2" xfId="48216"/>
    <cellStyle name="Normal 3 2 2 3 2 2 2 9" xfId="38526"/>
    <cellStyle name="Normal 3 2 2 3 2 2 3" xfId="3565"/>
    <cellStyle name="Normal 3 2 2 3 2 2 3 10" xfId="27061"/>
    <cellStyle name="Normal 3 2 2 3 2 2 3 11" xfId="61465"/>
    <cellStyle name="Normal 3 2 2 3 2 2 3 2" xfId="5361"/>
    <cellStyle name="Normal 3 2 2 3 2 2 3 2 2" xfId="18008"/>
    <cellStyle name="Normal 3 2 2 3 2 2 3 2 2 2" xfId="53224"/>
    <cellStyle name="Normal 3 2 2 3 2 2 3 2 3" xfId="40627"/>
    <cellStyle name="Normal 3 2 2 3 2 2 3 2 4" xfId="30613"/>
    <cellStyle name="Normal 3 2 2 3 2 2 3 3" xfId="6831"/>
    <cellStyle name="Normal 3 2 2 3 2 2 3 3 2" xfId="19462"/>
    <cellStyle name="Normal 3 2 2 3 2 2 3 3 2 2" xfId="54678"/>
    <cellStyle name="Normal 3 2 2 3 2 2 3 3 3" xfId="42081"/>
    <cellStyle name="Normal 3 2 2 3 2 2 3 3 4" xfId="32067"/>
    <cellStyle name="Normal 3 2 2 3 2 2 3 4" xfId="8290"/>
    <cellStyle name="Normal 3 2 2 3 2 2 3 4 2" xfId="20916"/>
    <cellStyle name="Normal 3 2 2 3 2 2 3 4 2 2" xfId="56132"/>
    <cellStyle name="Normal 3 2 2 3 2 2 3 4 3" xfId="43535"/>
    <cellStyle name="Normal 3 2 2 3 2 2 3 4 4" xfId="33521"/>
    <cellStyle name="Normal 3 2 2 3 2 2 3 5" xfId="10071"/>
    <cellStyle name="Normal 3 2 2 3 2 2 3 5 2" xfId="22692"/>
    <cellStyle name="Normal 3 2 2 3 2 2 3 5 2 2" xfId="57908"/>
    <cellStyle name="Normal 3 2 2 3 2 2 3 5 3" xfId="45311"/>
    <cellStyle name="Normal 3 2 2 3 2 2 3 5 4" xfId="35297"/>
    <cellStyle name="Normal 3 2 2 3 2 2 3 6" xfId="11865"/>
    <cellStyle name="Normal 3 2 2 3 2 2 3 6 2" xfId="24468"/>
    <cellStyle name="Normal 3 2 2 3 2 2 3 6 2 2" xfId="59684"/>
    <cellStyle name="Normal 3 2 2 3 2 2 3 6 3" xfId="47087"/>
    <cellStyle name="Normal 3 2 2 3 2 2 3 6 4" xfId="37073"/>
    <cellStyle name="Normal 3 2 2 3 2 2 3 7" xfId="16232"/>
    <cellStyle name="Normal 3 2 2 3 2 2 3 7 2" xfId="51448"/>
    <cellStyle name="Normal 3 2 2 3 2 2 3 7 3" xfId="28837"/>
    <cellStyle name="Normal 3 2 2 3 2 2 3 8" xfId="14454"/>
    <cellStyle name="Normal 3 2 2 3 2 2 3 8 2" xfId="49672"/>
    <cellStyle name="Normal 3 2 2 3 2 2 3 9" xfId="38851"/>
    <cellStyle name="Normal 3 2 2 3 2 2 4" xfId="2726"/>
    <cellStyle name="Normal 3 2 2 3 2 2 4 10" xfId="26252"/>
    <cellStyle name="Normal 3 2 2 3 2 2 4 11" xfId="60656"/>
    <cellStyle name="Normal 3 2 2 3 2 2 4 2" xfId="4552"/>
    <cellStyle name="Normal 3 2 2 3 2 2 4 2 2" xfId="17199"/>
    <cellStyle name="Normal 3 2 2 3 2 2 4 2 2 2" xfId="52415"/>
    <cellStyle name="Normal 3 2 2 3 2 2 4 2 3" xfId="39818"/>
    <cellStyle name="Normal 3 2 2 3 2 2 4 2 4" xfId="29804"/>
    <cellStyle name="Normal 3 2 2 3 2 2 4 3" xfId="6022"/>
    <cellStyle name="Normal 3 2 2 3 2 2 4 3 2" xfId="18653"/>
    <cellStyle name="Normal 3 2 2 3 2 2 4 3 2 2" xfId="53869"/>
    <cellStyle name="Normal 3 2 2 3 2 2 4 3 3" xfId="41272"/>
    <cellStyle name="Normal 3 2 2 3 2 2 4 3 4" xfId="31258"/>
    <cellStyle name="Normal 3 2 2 3 2 2 4 4" xfId="7481"/>
    <cellStyle name="Normal 3 2 2 3 2 2 4 4 2" xfId="20107"/>
    <cellStyle name="Normal 3 2 2 3 2 2 4 4 2 2" xfId="55323"/>
    <cellStyle name="Normal 3 2 2 3 2 2 4 4 3" xfId="42726"/>
    <cellStyle name="Normal 3 2 2 3 2 2 4 4 4" xfId="32712"/>
    <cellStyle name="Normal 3 2 2 3 2 2 4 5" xfId="9262"/>
    <cellStyle name="Normal 3 2 2 3 2 2 4 5 2" xfId="21883"/>
    <cellStyle name="Normal 3 2 2 3 2 2 4 5 2 2" xfId="57099"/>
    <cellStyle name="Normal 3 2 2 3 2 2 4 5 3" xfId="44502"/>
    <cellStyle name="Normal 3 2 2 3 2 2 4 5 4" xfId="34488"/>
    <cellStyle name="Normal 3 2 2 3 2 2 4 6" xfId="11056"/>
    <cellStyle name="Normal 3 2 2 3 2 2 4 6 2" xfId="23659"/>
    <cellStyle name="Normal 3 2 2 3 2 2 4 6 2 2" xfId="58875"/>
    <cellStyle name="Normal 3 2 2 3 2 2 4 6 3" xfId="46278"/>
    <cellStyle name="Normal 3 2 2 3 2 2 4 6 4" xfId="36264"/>
    <cellStyle name="Normal 3 2 2 3 2 2 4 7" xfId="15423"/>
    <cellStyle name="Normal 3 2 2 3 2 2 4 7 2" xfId="50639"/>
    <cellStyle name="Normal 3 2 2 3 2 2 4 7 3" xfId="28028"/>
    <cellStyle name="Normal 3 2 2 3 2 2 4 8" xfId="13645"/>
    <cellStyle name="Normal 3 2 2 3 2 2 4 8 2" xfId="48863"/>
    <cellStyle name="Normal 3 2 2 3 2 2 4 9" xfId="38042"/>
    <cellStyle name="Normal 3 2 2 3 2 2 5" xfId="3890"/>
    <cellStyle name="Normal 3 2 2 3 2 2 5 2" xfId="8613"/>
    <cellStyle name="Normal 3 2 2 3 2 2 5 2 2" xfId="21239"/>
    <cellStyle name="Normal 3 2 2 3 2 2 5 2 2 2" xfId="56455"/>
    <cellStyle name="Normal 3 2 2 3 2 2 5 2 3" xfId="43858"/>
    <cellStyle name="Normal 3 2 2 3 2 2 5 2 4" xfId="33844"/>
    <cellStyle name="Normal 3 2 2 3 2 2 5 3" xfId="10394"/>
    <cellStyle name="Normal 3 2 2 3 2 2 5 3 2" xfId="23015"/>
    <cellStyle name="Normal 3 2 2 3 2 2 5 3 2 2" xfId="58231"/>
    <cellStyle name="Normal 3 2 2 3 2 2 5 3 3" xfId="45634"/>
    <cellStyle name="Normal 3 2 2 3 2 2 5 3 4" xfId="35620"/>
    <cellStyle name="Normal 3 2 2 3 2 2 5 4" xfId="12190"/>
    <cellStyle name="Normal 3 2 2 3 2 2 5 4 2" xfId="24791"/>
    <cellStyle name="Normal 3 2 2 3 2 2 5 4 2 2" xfId="60007"/>
    <cellStyle name="Normal 3 2 2 3 2 2 5 4 3" xfId="47410"/>
    <cellStyle name="Normal 3 2 2 3 2 2 5 4 4" xfId="37396"/>
    <cellStyle name="Normal 3 2 2 3 2 2 5 5" xfId="16555"/>
    <cellStyle name="Normal 3 2 2 3 2 2 5 5 2" xfId="51771"/>
    <cellStyle name="Normal 3 2 2 3 2 2 5 5 3" xfId="29160"/>
    <cellStyle name="Normal 3 2 2 3 2 2 5 6" xfId="14777"/>
    <cellStyle name="Normal 3 2 2 3 2 2 5 6 2" xfId="49995"/>
    <cellStyle name="Normal 3 2 2 3 2 2 5 7" xfId="39174"/>
    <cellStyle name="Normal 3 2 2 3 2 2 5 8" xfId="27384"/>
    <cellStyle name="Normal 3 2 2 3 2 2 6" xfId="4230"/>
    <cellStyle name="Normal 3 2 2 3 2 2 6 2" xfId="16877"/>
    <cellStyle name="Normal 3 2 2 3 2 2 6 2 2" xfId="52093"/>
    <cellStyle name="Normal 3 2 2 3 2 2 6 2 3" xfId="29482"/>
    <cellStyle name="Normal 3 2 2 3 2 2 6 3" xfId="13323"/>
    <cellStyle name="Normal 3 2 2 3 2 2 6 3 2" xfId="48541"/>
    <cellStyle name="Normal 3 2 2 3 2 2 6 4" xfId="39496"/>
    <cellStyle name="Normal 3 2 2 3 2 2 6 5" xfId="25930"/>
    <cellStyle name="Normal 3 2 2 3 2 2 7" xfId="5700"/>
    <cellStyle name="Normal 3 2 2 3 2 2 7 2" xfId="18331"/>
    <cellStyle name="Normal 3 2 2 3 2 2 7 2 2" xfId="53547"/>
    <cellStyle name="Normal 3 2 2 3 2 2 7 3" xfId="40950"/>
    <cellStyle name="Normal 3 2 2 3 2 2 7 4" xfId="30936"/>
    <cellStyle name="Normal 3 2 2 3 2 2 8" xfId="7159"/>
    <cellStyle name="Normal 3 2 2 3 2 2 8 2" xfId="19785"/>
    <cellStyle name="Normal 3 2 2 3 2 2 8 2 2" xfId="55001"/>
    <cellStyle name="Normal 3 2 2 3 2 2 8 3" xfId="42404"/>
    <cellStyle name="Normal 3 2 2 3 2 2 8 4" xfId="32390"/>
    <cellStyle name="Normal 3 2 2 3 2 2 9" xfId="8940"/>
    <cellStyle name="Normal 3 2 2 3 2 2 9 2" xfId="21561"/>
    <cellStyle name="Normal 3 2 2 3 2 2 9 2 2" xfId="56777"/>
    <cellStyle name="Normal 3 2 2 3 2 2 9 3" xfId="44180"/>
    <cellStyle name="Normal 3 2 2 3 2 2 9 4" xfId="34166"/>
    <cellStyle name="Normal 3 2 2 3 2 3" xfId="3076"/>
    <cellStyle name="Normal 3 2 2 3 2 3 10" xfId="25448"/>
    <cellStyle name="Normal 3 2 2 3 2 3 11" xfId="60983"/>
    <cellStyle name="Normal 3 2 2 3 2 3 2" xfId="4879"/>
    <cellStyle name="Normal 3 2 2 3 2 3 2 2" xfId="17526"/>
    <cellStyle name="Normal 3 2 2 3 2 3 2 2 2" xfId="52742"/>
    <cellStyle name="Normal 3 2 2 3 2 3 2 2 3" xfId="30131"/>
    <cellStyle name="Normal 3 2 2 3 2 3 2 3" xfId="13972"/>
    <cellStyle name="Normal 3 2 2 3 2 3 2 3 2" xfId="49190"/>
    <cellStyle name="Normal 3 2 2 3 2 3 2 4" xfId="40145"/>
    <cellStyle name="Normal 3 2 2 3 2 3 2 5" xfId="26579"/>
    <cellStyle name="Normal 3 2 2 3 2 3 3" xfId="6349"/>
    <cellStyle name="Normal 3 2 2 3 2 3 3 2" xfId="18980"/>
    <cellStyle name="Normal 3 2 2 3 2 3 3 2 2" xfId="54196"/>
    <cellStyle name="Normal 3 2 2 3 2 3 3 3" xfId="41599"/>
    <cellStyle name="Normal 3 2 2 3 2 3 3 4" xfId="31585"/>
    <cellStyle name="Normal 3 2 2 3 2 3 4" xfId="7808"/>
    <cellStyle name="Normal 3 2 2 3 2 3 4 2" xfId="20434"/>
    <cellStyle name="Normal 3 2 2 3 2 3 4 2 2" xfId="55650"/>
    <cellStyle name="Normal 3 2 2 3 2 3 4 3" xfId="43053"/>
    <cellStyle name="Normal 3 2 2 3 2 3 4 4" xfId="33039"/>
    <cellStyle name="Normal 3 2 2 3 2 3 5" xfId="9589"/>
    <cellStyle name="Normal 3 2 2 3 2 3 5 2" xfId="22210"/>
    <cellStyle name="Normal 3 2 2 3 2 3 5 2 2" xfId="57426"/>
    <cellStyle name="Normal 3 2 2 3 2 3 5 3" xfId="44829"/>
    <cellStyle name="Normal 3 2 2 3 2 3 5 4" xfId="34815"/>
    <cellStyle name="Normal 3 2 2 3 2 3 6" xfId="11383"/>
    <cellStyle name="Normal 3 2 2 3 2 3 6 2" xfId="23986"/>
    <cellStyle name="Normal 3 2 2 3 2 3 6 2 2" xfId="59202"/>
    <cellStyle name="Normal 3 2 2 3 2 3 6 3" xfId="46605"/>
    <cellStyle name="Normal 3 2 2 3 2 3 6 4" xfId="36591"/>
    <cellStyle name="Normal 3 2 2 3 2 3 7" xfId="15750"/>
    <cellStyle name="Normal 3 2 2 3 2 3 7 2" xfId="50966"/>
    <cellStyle name="Normal 3 2 2 3 2 3 7 3" xfId="28355"/>
    <cellStyle name="Normal 3 2 2 3 2 3 8" xfId="12841"/>
    <cellStyle name="Normal 3 2 2 3 2 3 8 2" xfId="48059"/>
    <cellStyle name="Normal 3 2 2 3 2 3 9" xfId="38369"/>
    <cellStyle name="Normal 3 2 2 3 2 4" xfId="2902"/>
    <cellStyle name="Normal 3 2 2 3 2 4 10" xfId="25289"/>
    <cellStyle name="Normal 3 2 2 3 2 4 11" xfId="60824"/>
    <cellStyle name="Normal 3 2 2 3 2 4 2" xfId="4720"/>
    <cellStyle name="Normal 3 2 2 3 2 4 2 2" xfId="17367"/>
    <cellStyle name="Normal 3 2 2 3 2 4 2 2 2" xfId="52583"/>
    <cellStyle name="Normal 3 2 2 3 2 4 2 2 3" xfId="29972"/>
    <cellStyle name="Normal 3 2 2 3 2 4 2 3" xfId="13813"/>
    <cellStyle name="Normal 3 2 2 3 2 4 2 3 2" xfId="49031"/>
    <cellStyle name="Normal 3 2 2 3 2 4 2 4" xfId="39986"/>
    <cellStyle name="Normal 3 2 2 3 2 4 2 5" xfId="26420"/>
    <cellStyle name="Normal 3 2 2 3 2 4 3" xfId="6190"/>
    <cellStyle name="Normal 3 2 2 3 2 4 3 2" xfId="18821"/>
    <cellStyle name="Normal 3 2 2 3 2 4 3 2 2" xfId="54037"/>
    <cellStyle name="Normal 3 2 2 3 2 4 3 3" xfId="41440"/>
    <cellStyle name="Normal 3 2 2 3 2 4 3 4" xfId="31426"/>
    <cellStyle name="Normal 3 2 2 3 2 4 4" xfId="7649"/>
    <cellStyle name="Normal 3 2 2 3 2 4 4 2" xfId="20275"/>
    <cellStyle name="Normal 3 2 2 3 2 4 4 2 2" xfId="55491"/>
    <cellStyle name="Normal 3 2 2 3 2 4 4 3" xfId="42894"/>
    <cellStyle name="Normal 3 2 2 3 2 4 4 4" xfId="32880"/>
    <cellStyle name="Normal 3 2 2 3 2 4 5" xfId="9430"/>
    <cellStyle name="Normal 3 2 2 3 2 4 5 2" xfId="22051"/>
    <cellStyle name="Normal 3 2 2 3 2 4 5 2 2" xfId="57267"/>
    <cellStyle name="Normal 3 2 2 3 2 4 5 3" xfId="44670"/>
    <cellStyle name="Normal 3 2 2 3 2 4 5 4" xfId="34656"/>
    <cellStyle name="Normal 3 2 2 3 2 4 6" xfId="11224"/>
    <cellStyle name="Normal 3 2 2 3 2 4 6 2" xfId="23827"/>
    <cellStyle name="Normal 3 2 2 3 2 4 6 2 2" xfId="59043"/>
    <cellStyle name="Normal 3 2 2 3 2 4 6 3" xfId="46446"/>
    <cellStyle name="Normal 3 2 2 3 2 4 6 4" xfId="36432"/>
    <cellStyle name="Normal 3 2 2 3 2 4 7" xfId="15591"/>
    <cellStyle name="Normal 3 2 2 3 2 4 7 2" xfId="50807"/>
    <cellStyle name="Normal 3 2 2 3 2 4 7 3" xfId="28196"/>
    <cellStyle name="Normal 3 2 2 3 2 4 8" xfId="12682"/>
    <cellStyle name="Normal 3 2 2 3 2 4 8 2" xfId="47900"/>
    <cellStyle name="Normal 3 2 2 3 2 4 9" xfId="38210"/>
    <cellStyle name="Normal 3 2 2 3 2 5" xfId="3411"/>
    <cellStyle name="Normal 3 2 2 3 2 5 10" xfId="26907"/>
    <cellStyle name="Normal 3 2 2 3 2 5 11" xfId="61311"/>
    <cellStyle name="Normal 3 2 2 3 2 5 2" xfId="5207"/>
    <cellStyle name="Normal 3 2 2 3 2 5 2 2" xfId="17854"/>
    <cellStyle name="Normal 3 2 2 3 2 5 2 2 2" xfId="53070"/>
    <cellStyle name="Normal 3 2 2 3 2 5 2 3" xfId="40473"/>
    <cellStyle name="Normal 3 2 2 3 2 5 2 4" xfId="30459"/>
    <cellStyle name="Normal 3 2 2 3 2 5 3" xfId="6677"/>
    <cellStyle name="Normal 3 2 2 3 2 5 3 2" xfId="19308"/>
    <cellStyle name="Normal 3 2 2 3 2 5 3 2 2" xfId="54524"/>
    <cellStyle name="Normal 3 2 2 3 2 5 3 3" xfId="41927"/>
    <cellStyle name="Normal 3 2 2 3 2 5 3 4" xfId="31913"/>
    <cellStyle name="Normal 3 2 2 3 2 5 4" xfId="8136"/>
    <cellStyle name="Normal 3 2 2 3 2 5 4 2" xfId="20762"/>
    <cellStyle name="Normal 3 2 2 3 2 5 4 2 2" xfId="55978"/>
    <cellStyle name="Normal 3 2 2 3 2 5 4 3" xfId="43381"/>
    <cellStyle name="Normal 3 2 2 3 2 5 4 4" xfId="33367"/>
    <cellStyle name="Normal 3 2 2 3 2 5 5" xfId="9917"/>
    <cellStyle name="Normal 3 2 2 3 2 5 5 2" xfId="22538"/>
    <cellStyle name="Normal 3 2 2 3 2 5 5 2 2" xfId="57754"/>
    <cellStyle name="Normal 3 2 2 3 2 5 5 3" xfId="45157"/>
    <cellStyle name="Normal 3 2 2 3 2 5 5 4" xfId="35143"/>
    <cellStyle name="Normal 3 2 2 3 2 5 6" xfId="11711"/>
    <cellStyle name="Normal 3 2 2 3 2 5 6 2" xfId="24314"/>
    <cellStyle name="Normal 3 2 2 3 2 5 6 2 2" xfId="59530"/>
    <cellStyle name="Normal 3 2 2 3 2 5 6 3" xfId="46933"/>
    <cellStyle name="Normal 3 2 2 3 2 5 6 4" xfId="36919"/>
    <cellStyle name="Normal 3 2 2 3 2 5 7" xfId="16078"/>
    <cellStyle name="Normal 3 2 2 3 2 5 7 2" xfId="51294"/>
    <cellStyle name="Normal 3 2 2 3 2 5 7 3" xfId="28683"/>
    <cellStyle name="Normal 3 2 2 3 2 5 8" xfId="14300"/>
    <cellStyle name="Normal 3 2 2 3 2 5 8 2" xfId="49518"/>
    <cellStyle name="Normal 3 2 2 3 2 5 9" xfId="38697"/>
    <cellStyle name="Normal 3 2 2 3 2 6" xfId="2571"/>
    <cellStyle name="Normal 3 2 2 3 2 6 10" xfId="26098"/>
    <cellStyle name="Normal 3 2 2 3 2 6 11" xfId="60502"/>
    <cellStyle name="Normal 3 2 2 3 2 6 2" xfId="4398"/>
    <cellStyle name="Normal 3 2 2 3 2 6 2 2" xfId="17045"/>
    <cellStyle name="Normal 3 2 2 3 2 6 2 2 2" xfId="52261"/>
    <cellStyle name="Normal 3 2 2 3 2 6 2 3" xfId="39664"/>
    <cellStyle name="Normal 3 2 2 3 2 6 2 4" xfId="29650"/>
    <cellStyle name="Normal 3 2 2 3 2 6 3" xfId="5868"/>
    <cellStyle name="Normal 3 2 2 3 2 6 3 2" xfId="18499"/>
    <cellStyle name="Normal 3 2 2 3 2 6 3 2 2" xfId="53715"/>
    <cellStyle name="Normal 3 2 2 3 2 6 3 3" xfId="41118"/>
    <cellStyle name="Normal 3 2 2 3 2 6 3 4" xfId="31104"/>
    <cellStyle name="Normal 3 2 2 3 2 6 4" xfId="7327"/>
    <cellStyle name="Normal 3 2 2 3 2 6 4 2" xfId="19953"/>
    <cellStyle name="Normal 3 2 2 3 2 6 4 2 2" xfId="55169"/>
    <cellStyle name="Normal 3 2 2 3 2 6 4 3" xfId="42572"/>
    <cellStyle name="Normal 3 2 2 3 2 6 4 4" xfId="32558"/>
    <cellStyle name="Normal 3 2 2 3 2 6 5" xfId="9108"/>
    <cellStyle name="Normal 3 2 2 3 2 6 5 2" xfId="21729"/>
    <cellStyle name="Normal 3 2 2 3 2 6 5 2 2" xfId="56945"/>
    <cellStyle name="Normal 3 2 2 3 2 6 5 3" xfId="44348"/>
    <cellStyle name="Normal 3 2 2 3 2 6 5 4" xfId="34334"/>
    <cellStyle name="Normal 3 2 2 3 2 6 6" xfId="10902"/>
    <cellStyle name="Normal 3 2 2 3 2 6 6 2" xfId="23505"/>
    <cellStyle name="Normal 3 2 2 3 2 6 6 2 2" xfId="58721"/>
    <cellStyle name="Normal 3 2 2 3 2 6 6 3" xfId="46124"/>
    <cellStyle name="Normal 3 2 2 3 2 6 6 4" xfId="36110"/>
    <cellStyle name="Normal 3 2 2 3 2 6 7" xfId="15269"/>
    <cellStyle name="Normal 3 2 2 3 2 6 7 2" xfId="50485"/>
    <cellStyle name="Normal 3 2 2 3 2 6 7 3" xfId="27874"/>
    <cellStyle name="Normal 3 2 2 3 2 6 8" xfId="13491"/>
    <cellStyle name="Normal 3 2 2 3 2 6 8 2" xfId="48709"/>
    <cellStyle name="Normal 3 2 2 3 2 6 9" xfId="37888"/>
    <cellStyle name="Normal 3 2 2 3 2 7" xfId="3735"/>
    <cellStyle name="Normal 3 2 2 3 2 7 2" xfId="8459"/>
    <cellStyle name="Normal 3 2 2 3 2 7 2 2" xfId="21085"/>
    <cellStyle name="Normal 3 2 2 3 2 7 2 2 2" xfId="56301"/>
    <cellStyle name="Normal 3 2 2 3 2 7 2 3" xfId="43704"/>
    <cellStyle name="Normal 3 2 2 3 2 7 2 4" xfId="33690"/>
    <cellStyle name="Normal 3 2 2 3 2 7 3" xfId="10240"/>
    <cellStyle name="Normal 3 2 2 3 2 7 3 2" xfId="22861"/>
    <cellStyle name="Normal 3 2 2 3 2 7 3 2 2" xfId="58077"/>
    <cellStyle name="Normal 3 2 2 3 2 7 3 3" xfId="45480"/>
    <cellStyle name="Normal 3 2 2 3 2 7 3 4" xfId="35466"/>
    <cellStyle name="Normal 3 2 2 3 2 7 4" xfId="12036"/>
    <cellStyle name="Normal 3 2 2 3 2 7 4 2" xfId="24637"/>
    <cellStyle name="Normal 3 2 2 3 2 7 4 2 2" xfId="59853"/>
    <cellStyle name="Normal 3 2 2 3 2 7 4 3" xfId="47256"/>
    <cellStyle name="Normal 3 2 2 3 2 7 4 4" xfId="37242"/>
    <cellStyle name="Normal 3 2 2 3 2 7 5" xfId="16401"/>
    <cellStyle name="Normal 3 2 2 3 2 7 5 2" xfId="51617"/>
    <cellStyle name="Normal 3 2 2 3 2 7 5 3" xfId="29006"/>
    <cellStyle name="Normal 3 2 2 3 2 7 6" xfId="14623"/>
    <cellStyle name="Normal 3 2 2 3 2 7 6 2" xfId="49841"/>
    <cellStyle name="Normal 3 2 2 3 2 7 7" xfId="39020"/>
    <cellStyle name="Normal 3 2 2 3 2 7 8" xfId="27230"/>
    <cellStyle name="Normal 3 2 2 3 2 8" xfId="4073"/>
    <cellStyle name="Normal 3 2 2 3 2 8 2" xfId="16723"/>
    <cellStyle name="Normal 3 2 2 3 2 8 2 2" xfId="51939"/>
    <cellStyle name="Normal 3 2 2 3 2 8 2 3" xfId="29328"/>
    <cellStyle name="Normal 3 2 2 3 2 8 3" xfId="13169"/>
    <cellStyle name="Normal 3 2 2 3 2 8 3 2" xfId="48387"/>
    <cellStyle name="Normal 3 2 2 3 2 8 4" xfId="39342"/>
    <cellStyle name="Normal 3 2 2 3 2 8 5" xfId="25776"/>
    <cellStyle name="Normal 3 2 2 3 2 9" xfId="5546"/>
    <cellStyle name="Normal 3 2 2 3 2 9 2" xfId="18177"/>
    <cellStyle name="Normal 3 2 2 3 2 9 2 2" xfId="53393"/>
    <cellStyle name="Normal 3 2 2 3 2 9 3" xfId="40796"/>
    <cellStyle name="Normal 3 2 2 3 2 9 4" xfId="30782"/>
    <cellStyle name="Normal 3 2 2 3 3" xfId="2315"/>
    <cellStyle name="Normal 3 2 2 3 3 10" xfId="10636"/>
    <cellStyle name="Normal 3 2 2 3 3 10 2" xfId="23247"/>
    <cellStyle name="Normal 3 2 2 3 3 10 2 2" xfId="58463"/>
    <cellStyle name="Normal 3 2 2 3 3 10 3" xfId="45866"/>
    <cellStyle name="Normal 3 2 2 3 3 10 4" xfId="35852"/>
    <cellStyle name="Normal 3 2 2 3 3 11" xfId="15027"/>
    <cellStyle name="Normal 3 2 2 3 3 11 2" xfId="50243"/>
    <cellStyle name="Normal 3 2 2 3 3 11 3" xfId="27632"/>
    <cellStyle name="Normal 3 2 2 3 3 12" xfId="12440"/>
    <cellStyle name="Normal 3 2 2 3 3 12 2" xfId="47658"/>
    <cellStyle name="Normal 3 2 2 3 3 13" xfId="37646"/>
    <cellStyle name="Normal 3 2 2 3 3 14" xfId="25047"/>
    <cellStyle name="Normal 3 2 2 3 3 15" xfId="60260"/>
    <cellStyle name="Normal 3 2 2 3 3 2" xfId="3162"/>
    <cellStyle name="Normal 3 2 2 3 3 2 10" xfId="25531"/>
    <cellStyle name="Normal 3 2 2 3 3 2 11" xfId="61066"/>
    <cellStyle name="Normal 3 2 2 3 3 2 2" xfId="4962"/>
    <cellStyle name="Normal 3 2 2 3 3 2 2 2" xfId="17609"/>
    <cellStyle name="Normal 3 2 2 3 3 2 2 2 2" xfId="52825"/>
    <cellStyle name="Normal 3 2 2 3 3 2 2 2 3" xfId="30214"/>
    <cellStyle name="Normal 3 2 2 3 3 2 2 3" xfId="14055"/>
    <cellStyle name="Normal 3 2 2 3 3 2 2 3 2" xfId="49273"/>
    <cellStyle name="Normal 3 2 2 3 3 2 2 4" xfId="40228"/>
    <cellStyle name="Normal 3 2 2 3 3 2 2 5" xfId="26662"/>
    <cellStyle name="Normal 3 2 2 3 3 2 3" xfId="6432"/>
    <cellStyle name="Normal 3 2 2 3 3 2 3 2" xfId="19063"/>
    <cellStyle name="Normal 3 2 2 3 3 2 3 2 2" xfId="54279"/>
    <cellStyle name="Normal 3 2 2 3 3 2 3 3" xfId="41682"/>
    <cellStyle name="Normal 3 2 2 3 3 2 3 4" xfId="31668"/>
    <cellStyle name="Normal 3 2 2 3 3 2 4" xfId="7891"/>
    <cellStyle name="Normal 3 2 2 3 3 2 4 2" xfId="20517"/>
    <cellStyle name="Normal 3 2 2 3 3 2 4 2 2" xfId="55733"/>
    <cellStyle name="Normal 3 2 2 3 3 2 4 3" xfId="43136"/>
    <cellStyle name="Normal 3 2 2 3 3 2 4 4" xfId="33122"/>
    <cellStyle name="Normal 3 2 2 3 3 2 5" xfId="9672"/>
    <cellStyle name="Normal 3 2 2 3 3 2 5 2" xfId="22293"/>
    <cellStyle name="Normal 3 2 2 3 3 2 5 2 2" xfId="57509"/>
    <cellStyle name="Normal 3 2 2 3 3 2 5 3" xfId="44912"/>
    <cellStyle name="Normal 3 2 2 3 3 2 5 4" xfId="34898"/>
    <cellStyle name="Normal 3 2 2 3 3 2 6" xfId="11466"/>
    <cellStyle name="Normal 3 2 2 3 3 2 6 2" xfId="24069"/>
    <cellStyle name="Normal 3 2 2 3 3 2 6 2 2" xfId="59285"/>
    <cellStyle name="Normal 3 2 2 3 3 2 6 3" xfId="46688"/>
    <cellStyle name="Normal 3 2 2 3 3 2 6 4" xfId="36674"/>
    <cellStyle name="Normal 3 2 2 3 3 2 7" xfId="15833"/>
    <cellStyle name="Normal 3 2 2 3 3 2 7 2" xfId="51049"/>
    <cellStyle name="Normal 3 2 2 3 3 2 7 3" xfId="28438"/>
    <cellStyle name="Normal 3 2 2 3 3 2 8" xfId="12924"/>
    <cellStyle name="Normal 3 2 2 3 3 2 8 2" xfId="48142"/>
    <cellStyle name="Normal 3 2 2 3 3 2 9" xfId="38452"/>
    <cellStyle name="Normal 3 2 2 3 3 3" xfId="3491"/>
    <cellStyle name="Normal 3 2 2 3 3 3 10" xfId="26987"/>
    <cellStyle name="Normal 3 2 2 3 3 3 11" xfId="61391"/>
    <cellStyle name="Normal 3 2 2 3 3 3 2" xfId="5287"/>
    <cellStyle name="Normal 3 2 2 3 3 3 2 2" xfId="17934"/>
    <cellStyle name="Normal 3 2 2 3 3 3 2 2 2" xfId="53150"/>
    <cellStyle name="Normal 3 2 2 3 3 3 2 3" xfId="40553"/>
    <cellStyle name="Normal 3 2 2 3 3 3 2 4" xfId="30539"/>
    <cellStyle name="Normal 3 2 2 3 3 3 3" xfId="6757"/>
    <cellStyle name="Normal 3 2 2 3 3 3 3 2" xfId="19388"/>
    <cellStyle name="Normal 3 2 2 3 3 3 3 2 2" xfId="54604"/>
    <cellStyle name="Normal 3 2 2 3 3 3 3 3" xfId="42007"/>
    <cellStyle name="Normal 3 2 2 3 3 3 3 4" xfId="31993"/>
    <cellStyle name="Normal 3 2 2 3 3 3 4" xfId="8216"/>
    <cellStyle name="Normal 3 2 2 3 3 3 4 2" xfId="20842"/>
    <cellStyle name="Normal 3 2 2 3 3 3 4 2 2" xfId="56058"/>
    <cellStyle name="Normal 3 2 2 3 3 3 4 3" xfId="43461"/>
    <cellStyle name="Normal 3 2 2 3 3 3 4 4" xfId="33447"/>
    <cellStyle name="Normal 3 2 2 3 3 3 5" xfId="9997"/>
    <cellStyle name="Normal 3 2 2 3 3 3 5 2" xfId="22618"/>
    <cellStyle name="Normal 3 2 2 3 3 3 5 2 2" xfId="57834"/>
    <cellStyle name="Normal 3 2 2 3 3 3 5 3" xfId="45237"/>
    <cellStyle name="Normal 3 2 2 3 3 3 5 4" xfId="35223"/>
    <cellStyle name="Normal 3 2 2 3 3 3 6" xfId="11791"/>
    <cellStyle name="Normal 3 2 2 3 3 3 6 2" xfId="24394"/>
    <cellStyle name="Normal 3 2 2 3 3 3 6 2 2" xfId="59610"/>
    <cellStyle name="Normal 3 2 2 3 3 3 6 3" xfId="47013"/>
    <cellStyle name="Normal 3 2 2 3 3 3 6 4" xfId="36999"/>
    <cellStyle name="Normal 3 2 2 3 3 3 7" xfId="16158"/>
    <cellStyle name="Normal 3 2 2 3 3 3 7 2" xfId="51374"/>
    <cellStyle name="Normal 3 2 2 3 3 3 7 3" xfId="28763"/>
    <cellStyle name="Normal 3 2 2 3 3 3 8" xfId="14380"/>
    <cellStyle name="Normal 3 2 2 3 3 3 8 2" xfId="49598"/>
    <cellStyle name="Normal 3 2 2 3 3 3 9" xfId="38777"/>
    <cellStyle name="Normal 3 2 2 3 3 4" xfId="2652"/>
    <cellStyle name="Normal 3 2 2 3 3 4 10" xfId="26178"/>
    <cellStyle name="Normal 3 2 2 3 3 4 11" xfId="60582"/>
    <cellStyle name="Normal 3 2 2 3 3 4 2" xfId="4478"/>
    <cellStyle name="Normal 3 2 2 3 3 4 2 2" xfId="17125"/>
    <cellStyle name="Normal 3 2 2 3 3 4 2 2 2" xfId="52341"/>
    <cellStyle name="Normal 3 2 2 3 3 4 2 3" xfId="39744"/>
    <cellStyle name="Normal 3 2 2 3 3 4 2 4" xfId="29730"/>
    <cellStyle name="Normal 3 2 2 3 3 4 3" xfId="5948"/>
    <cellStyle name="Normal 3 2 2 3 3 4 3 2" xfId="18579"/>
    <cellStyle name="Normal 3 2 2 3 3 4 3 2 2" xfId="53795"/>
    <cellStyle name="Normal 3 2 2 3 3 4 3 3" xfId="41198"/>
    <cellStyle name="Normal 3 2 2 3 3 4 3 4" xfId="31184"/>
    <cellStyle name="Normal 3 2 2 3 3 4 4" xfId="7407"/>
    <cellStyle name="Normal 3 2 2 3 3 4 4 2" xfId="20033"/>
    <cellStyle name="Normal 3 2 2 3 3 4 4 2 2" xfId="55249"/>
    <cellStyle name="Normal 3 2 2 3 3 4 4 3" xfId="42652"/>
    <cellStyle name="Normal 3 2 2 3 3 4 4 4" xfId="32638"/>
    <cellStyle name="Normal 3 2 2 3 3 4 5" xfId="9188"/>
    <cellStyle name="Normal 3 2 2 3 3 4 5 2" xfId="21809"/>
    <cellStyle name="Normal 3 2 2 3 3 4 5 2 2" xfId="57025"/>
    <cellStyle name="Normal 3 2 2 3 3 4 5 3" xfId="44428"/>
    <cellStyle name="Normal 3 2 2 3 3 4 5 4" xfId="34414"/>
    <cellStyle name="Normal 3 2 2 3 3 4 6" xfId="10982"/>
    <cellStyle name="Normal 3 2 2 3 3 4 6 2" xfId="23585"/>
    <cellStyle name="Normal 3 2 2 3 3 4 6 2 2" xfId="58801"/>
    <cellStyle name="Normal 3 2 2 3 3 4 6 3" xfId="46204"/>
    <cellStyle name="Normal 3 2 2 3 3 4 6 4" xfId="36190"/>
    <cellStyle name="Normal 3 2 2 3 3 4 7" xfId="15349"/>
    <cellStyle name="Normal 3 2 2 3 3 4 7 2" xfId="50565"/>
    <cellStyle name="Normal 3 2 2 3 3 4 7 3" xfId="27954"/>
    <cellStyle name="Normal 3 2 2 3 3 4 8" xfId="13571"/>
    <cellStyle name="Normal 3 2 2 3 3 4 8 2" xfId="48789"/>
    <cellStyle name="Normal 3 2 2 3 3 4 9" xfId="37968"/>
    <cellStyle name="Normal 3 2 2 3 3 5" xfId="3816"/>
    <cellStyle name="Normal 3 2 2 3 3 5 2" xfId="8539"/>
    <cellStyle name="Normal 3 2 2 3 3 5 2 2" xfId="21165"/>
    <cellStyle name="Normal 3 2 2 3 3 5 2 2 2" xfId="56381"/>
    <cellStyle name="Normal 3 2 2 3 3 5 2 3" xfId="43784"/>
    <cellStyle name="Normal 3 2 2 3 3 5 2 4" xfId="33770"/>
    <cellStyle name="Normal 3 2 2 3 3 5 3" xfId="10320"/>
    <cellStyle name="Normal 3 2 2 3 3 5 3 2" xfId="22941"/>
    <cellStyle name="Normal 3 2 2 3 3 5 3 2 2" xfId="58157"/>
    <cellStyle name="Normal 3 2 2 3 3 5 3 3" xfId="45560"/>
    <cellStyle name="Normal 3 2 2 3 3 5 3 4" xfId="35546"/>
    <cellStyle name="Normal 3 2 2 3 3 5 4" xfId="12116"/>
    <cellStyle name="Normal 3 2 2 3 3 5 4 2" xfId="24717"/>
    <cellStyle name="Normal 3 2 2 3 3 5 4 2 2" xfId="59933"/>
    <cellStyle name="Normal 3 2 2 3 3 5 4 3" xfId="47336"/>
    <cellStyle name="Normal 3 2 2 3 3 5 4 4" xfId="37322"/>
    <cellStyle name="Normal 3 2 2 3 3 5 5" xfId="16481"/>
    <cellStyle name="Normal 3 2 2 3 3 5 5 2" xfId="51697"/>
    <cellStyle name="Normal 3 2 2 3 3 5 5 3" xfId="29086"/>
    <cellStyle name="Normal 3 2 2 3 3 5 6" xfId="14703"/>
    <cellStyle name="Normal 3 2 2 3 3 5 6 2" xfId="49921"/>
    <cellStyle name="Normal 3 2 2 3 3 5 7" xfId="39100"/>
    <cellStyle name="Normal 3 2 2 3 3 5 8" xfId="27310"/>
    <cellStyle name="Normal 3 2 2 3 3 6" xfId="4156"/>
    <cellStyle name="Normal 3 2 2 3 3 6 2" xfId="16803"/>
    <cellStyle name="Normal 3 2 2 3 3 6 2 2" xfId="52019"/>
    <cellStyle name="Normal 3 2 2 3 3 6 2 3" xfId="29408"/>
    <cellStyle name="Normal 3 2 2 3 3 6 3" xfId="13249"/>
    <cellStyle name="Normal 3 2 2 3 3 6 3 2" xfId="48467"/>
    <cellStyle name="Normal 3 2 2 3 3 6 4" xfId="39422"/>
    <cellStyle name="Normal 3 2 2 3 3 6 5" xfId="25856"/>
    <cellStyle name="Normal 3 2 2 3 3 7" xfId="5626"/>
    <cellStyle name="Normal 3 2 2 3 3 7 2" xfId="18257"/>
    <cellStyle name="Normal 3 2 2 3 3 7 2 2" xfId="53473"/>
    <cellStyle name="Normal 3 2 2 3 3 7 3" xfId="40876"/>
    <cellStyle name="Normal 3 2 2 3 3 7 4" xfId="30862"/>
    <cellStyle name="Normal 3 2 2 3 3 8" xfId="7085"/>
    <cellStyle name="Normal 3 2 2 3 3 8 2" xfId="19711"/>
    <cellStyle name="Normal 3 2 2 3 3 8 2 2" xfId="54927"/>
    <cellStyle name="Normal 3 2 2 3 3 8 3" xfId="42330"/>
    <cellStyle name="Normal 3 2 2 3 3 8 4" xfId="32316"/>
    <cellStyle name="Normal 3 2 2 3 3 9" xfId="8866"/>
    <cellStyle name="Normal 3 2 2 3 3 9 2" xfId="21487"/>
    <cellStyle name="Normal 3 2 2 3 3 9 2 2" xfId="56703"/>
    <cellStyle name="Normal 3 2 2 3 3 9 3" xfId="44106"/>
    <cellStyle name="Normal 3 2 2 3 3 9 4" xfId="34092"/>
    <cellStyle name="Normal 3 2 2 3 4" xfId="2997"/>
    <cellStyle name="Normal 3 2 2 3 4 10" xfId="25372"/>
    <cellStyle name="Normal 3 2 2 3 4 11" xfId="60907"/>
    <cellStyle name="Normal 3 2 2 3 4 2" xfId="4803"/>
    <cellStyle name="Normal 3 2 2 3 4 2 2" xfId="17450"/>
    <cellStyle name="Normal 3 2 2 3 4 2 2 2" xfId="52666"/>
    <cellStyle name="Normal 3 2 2 3 4 2 2 3" xfId="30055"/>
    <cellStyle name="Normal 3 2 2 3 4 2 3" xfId="13896"/>
    <cellStyle name="Normal 3 2 2 3 4 2 3 2" xfId="49114"/>
    <cellStyle name="Normal 3 2 2 3 4 2 4" xfId="40069"/>
    <cellStyle name="Normal 3 2 2 3 4 2 5" xfId="26503"/>
    <cellStyle name="Normal 3 2 2 3 4 3" xfId="6273"/>
    <cellStyle name="Normal 3 2 2 3 4 3 2" xfId="18904"/>
    <cellStyle name="Normal 3 2 2 3 4 3 2 2" xfId="54120"/>
    <cellStyle name="Normal 3 2 2 3 4 3 3" xfId="41523"/>
    <cellStyle name="Normal 3 2 2 3 4 3 4" xfId="31509"/>
    <cellStyle name="Normal 3 2 2 3 4 4" xfId="7732"/>
    <cellStyle name="Normal 3 2 2 3 4 4 2" xfId="20358"/>
    <cellStyle name="Normal 3 2 2 3 4 4 2 2" xfId="55574"/>
    <cellStyle name="Normal 3 2 2 3 4 4 3" xfId="42977"/>
    <cellStyle name="Normal 3 2 2 3 4 4 4" xfId="32963"/>
    <cellStyle name="Normal 3 2 2 3 4 5" xfId="9513"/>
    <cellStyle name="Normal 3 2 2 3 4 5 2" xfId="22134"/>
    <cellStyle name="Normal 3 2 2 3 4 5 2 2" xfId="57350"/>
    <cellStyle name="Normal 3 2 2 3 4 5 3" xfId="44753"/>
    <cellStyle name="Normal 3 2 2 3 4 5 4" xfId="34739"/>
    <cellStyle name="Normal 3 2 2 3 4 6" xfId="11307"/>
    <cellStyle name="Normal 3 2 2 3 4 6 2" xfId="23910"/>
    <cellStyle name="Normal 3 2 2 3 4 6 2 2" xfId="59126"/>
    <cellStyle name="Normal 3 2 2 3 4 6 3" xfId="46529"/>
    <cellStyle name="Normal 3 2 2 3 4 6 4" xfId="36515"/>
    <cellStyle name="Normal 3 2 2 3 4 7" xfId="15674"/>
    <cellStyle name="Normal 3 2 2 3 4 7 2" xfId="50890"/>
    <cellStyle name="Normal 3 2 2 3 4 7 3" xfId="28279"/>
    <cellStyle name="Normal 3 2 2 3 4 8" xfId="12765"/>
    <cellStyle name="Normal 3 2 2 3 4 8 2" xfId="47983"/>
    <cellStyle name="Normal 3 2 2 3 4 9" xfId="38293"/>
    <cellStyle name="Normal 3 2 2 3 5" xfId="2829"/>
    <cellStyle name="Normal 3 2 2 3 5 10" xfId="25217"/>
    <cellStyle name="Normal 3 2 2 3 5 11" xfId="60752"/>
    <cellStyle name="Normal 3 2 2 3 5 2" xfId="4648"/>
    <cellStyle name="Normal 3 2 2 3 5 2 2" xfId="17295"/>
    <cellStyle name="Normal 3 2 2 3 5 2 2 2" xfId="52511"/>
    <cellStyle name="Normal 3 2 2 3 5 2 2 3" xfId="29900"/>
    <cellStyle name="Normal 3 2 2 3 5 2 3" xfId="13741"/>
    <cellStyle name="Normal 3 2 2 3 5 2 3 2" xfId="48959"/>
    <cellStyle name="Normal 3 2 2 3 5 2 4" xfId="39914"/>
    <cellStyle name="Normal 3 2 2 3 5 2 5" xfId="26348"/>
    <cellStyle name="Normal 3 2 2 3 5 3" xfId="6118"/>
    <cellStyle name="Normal 3 2 2 3 5 3 2" xfId="18749"/>
    <cellStyle name="Normal 3 2 2 3 5 3 2 2" xfId="53965"/>
    <cellStyle name="Normal 3 2 2 3 5 3 3" xfId="41368"/>
    <cellStyle name="Normal 3 2 2 3 5 3 4" xfId="31354"/>
    <cellStyle name="Normal 3 2 2 3 5 4" xfId="7577"/>
    <cellStyle name="Normal 3 2 2 3 5 4 2" xfId="20203"/>
    <cellStyle name="Normal 3 2 2 3 5 4 2 2" xfId="55419"/>
    <cellStyle name="Normal 3 2 2 3 5 4 3" xfId="42822"/>
    <cellStyle name="Normal 3 2 2 3 5 4 4" xfId="32808"/>
    <cellStyle name="Normal 3 2 2 3 5 5" xfId="9358"/>
    <cellStyle name="Normal 3 2 2 3 5 5 2" xfId="21979"/>
    <cellStyle name="Normal 3 2 2 3 5 5 2 2" xfId="57195"/>
    <cellStyle name="Normal 3 2 2 3 5 5 3" xfId="44598"/>
    <cellStyle name="Normal 3 2 2 3 5 5 4" xfId="34584"/>
    <cellStyle name="Normal 3 2 2 3 5 6" xfId="11152"/>
    <cellStyle name="Normal 3 2 2 3 5 6 2" xfId="23755"/>
    <cellStyle name="Normal 3 2 2 3 5 6 2 2" xfId="58971"/>
    <cellStyle name="Normal 3 2 2 3 5 6 3" xfId="46374"/>
    <cellStyle name="Normal 3 2 2 3 5 6 4" xfId="36360"/>
    <cellStyle name="Normal 3 2 2 3 5 7" xfId="15519"/>
    <cellStyle name="Normal 3 2 2 3 5 7 2" xfId="50735"/>
    <cellStyle name="Normal 3 2 2 3 5 7 3" xfId="28124"/>
    <cellStyle name="Normal 3 2 2 3 5 8" xfId="12610"/>
    <cellStyle name="Normal 3 2 2 3 5 8 2" xfId="47828"/>
    <cellStyle name="Normal 3 2 2 3 5 9" xfId="38138"/>
    <cellStyle name="Normal 3 2 2 3 6" xfId="3339"/>
    <cellStyle name="Normal 3 2 2 3 6 10" xfId="26835"/>
    <cellStyle name="Normal 3 2 2 3 6 11" xfId="61239"/>
    <cellStyle name="Normal 3 2 2 3 6 2" xfId="5135"/>
    <cellStyle name="Normal 3 2 2 3 6 2 2" xfId="17782"/>
    <cellStyle name="Normal 3 2 2 3 6 2 2 2" xfId="52998"/>
    <cellStyle name="Normal 3 2 2 3 6 2 3" xfId="40401"/>
    <cellStyle name="Normal 3 2 2 3 6 2 4" xfId="30387"/>
    <cellStyle name="Normal 3 2 2 3 6 3" xfId="6605"/>
    <cellStyle name="Normal 3 2 2 3 6 3 2" xfId="19236"/>
    <cellStyle name="Normal 3 2 2 3 6 3 2 2" xfId="54452"/>
    <cellStyle name="Normal 3 2 2 3 6 3 3" xfId="41855"/>
    <cellStyle name="Normal 3 2 2 3 6 3 4" xfId="31841"/>
    <cellStyle name="Normal 3 2 2 3 6 4" xfId="8064"/>
    <cellStyle name="Normal 3 2 2 3 6 4 2" xfId="20690"/>
    <cellStyle name="Normal 3 2 2 3 6 4 2 2" xfId="55906"/>
    <cellStyle name="Normal 3 2 2 3 6 4 3" xfId="43309"/>
    <cellStyle name="Normal 3 2 2 3 6 4 4" xfId="33295"/>
    <cellStyle name="Normal 3 2 2 3 6 5" xfId="9845"/>
    <cellStyle name="Normal 3 2 2 3 6 5 2" xfId="22466"/>
    <cellStyle name="Normal 3 2 2 3 6 5 2 2" xfId="57682"/>
    <cellStyle name="Normal 3 2 2 3 6 5 3" xfId="45085"/>
    <cellStyle name="Normal 3 2 2 3 6 5 4" xfId="35071"/>
    <cellStyle name="Normal 3 2 2 3 6 6" xfId="11639"/>
    <cellStyle name="Normal 3 2 2 3 6 6 2" xfId="24242"/>
    <cellStyle name="Normal 3 2 2 3 6 6 2 2" xfId="59458"/>
    <cellStyle name="Normal 3 2 2 3 6 6 3" xfId="46861"/>
    <cellStyle name="Normal 3 2 2 3 6 6 4" xfId="36847"/>
    <cellStyle name="Normal 3 2 2 3 6 7" xfId="16006"/>
    <cellStyle name="Normal 3 2 2 3 6 7 2" xfId="51222"/>
    <cellStyle name="Normal 3 2 2 3 6 7 3" xfId="28611"/>
    <cellStyle name="Normal 3 2 2 3 6 8" xfId="14228"/>
    <cellStyle name="Normal 3 2 2 3 6 8 2" xfId="49446"/>
    <cellStyle name="Normal 3 2 2 3 6 9" xfId="38625"/>
    <cellStyle name="Normal 3 2 2 3 7" xfId="2499"/>
    <cellStyle name="Normal 3 2 2 3 7 10" xfId="26026"/>
    <cellStyle name="Normal 3 2 2 3 7 11" xfId="60430"/>
    <cellStyle name="Normal 3 2 2 3 7 2" xfId="4326"/>
    <cellStyle name="Normal 3 2 2 3 7 2 2" xfId="16973"/>
    <cellStyle name="Normal 3 2 2 3 7 2 2 2" xfId="52189"/>
    <cellStyle name="Normal 3 2 2 3 7 2 3" xfId="39592"/>
    <cellStyle name="Normal 3 2 2 3 7 2 4" xfId="29578"/>
    <cellStyle name="Normal 3 2 2 3 7 3" xfId="5796"/>
    <cellStyle name="Normal 3 2 2 3 7 3 2" xfId="18427"/>
    <cellStyle name="Normal 3 2 2 3 7 3 2 2" xfId="53643"/>
    <cellStyle name="Normal 3 2 2 3 7 3 3" xfId="41046"/>
    <cellStyle name="Normal 3 2 2 3 7 3 4" xfId="31032"/>
    <cellStyle name="Normal 3 2 2 3 7 4" xfId="7255"/>
    <cellStyle name="Normal 3 2 2 3 7 4 2" xfId="19881"/>
    <cellStyle name="Normal 3 2 2 3 7 4 2 2" xfId="55097"/>
    <cellStyle name="Normal 3 2 2 3 7 4 3" xfId="42500"/>
    <cellStyle name="Normal 3 2 2 3 7 4 4" xfId="32486"/>
    <cellStyle name="Normal 3 2 2 3 7 5" xfId="9036"/>
    <cellStyle name="Normal 3 2 2 3 7 5 2" xfId="21657"/>
    <cellStyle name="Normal 3 2 2 3 7 5 2 2" xfId="56873"/>
    <cellStyle name="Normal 3 2 2 3 7 5 3" xfId="44276"/>
    <cellStyle name="Normal 3 2 2 3 7 5 4" xfId="34262"/>
    <cellStyle name="Normal 3 2 2 3 7 6" xfId="10830"/>
    <cellStyle name="Normal 3 2 2 3 7 6 2" xfId="23433"/>
    <cellStyle name="Normal 3 2 2 3 7 6 2 2" xfId="58649"/>
    <cellStyle name="Normal 3 2 2 3 7 6 3" xfId="46052"/>
    <cellStyle name="Normal 3 2 2 3 7 6 4" xfId="36038"/>
    <cellStyle name="Normal 3 2 2 3 7 7" xfId="15197"/>
    <cellStyle name="Normal 3 2 2 3 7 7 2" xfId="50413"/>
    <cellStyle name="Normal 3 2 2 3 7 7 3" xfId="27802"/>
    <cellStyle name="Normal 3 2 2 3 7 8" xfId="13419"/>
    <cellStyle name="Normal 3 2 2 3 7 8 2" xfId="48637"/>
    <cellStyle name="Normal 3 2 2 3 7 9" xfId="37816"/>
    <cellStyle name="Normal 3 2 2 3 8" xfId="3663"/>
    <cellStyle name="Normal 3 2 2 3 8 2" xfId="8387"/>
    <cellStyle name="Normal 3 2 2 3 8 2 2" xfId="21013"/>
    <cellStyle name="Normal 3 2 2 3 8 2 2 2" xfId="56229"/>
    <cellStyle name="Normal 3 2 2 3 8 2 3" xfId="43632"/>
    <cellStyle name="Normal 3 2 2 3 8 2 4" xfId="33618"/>
    <cellStyle name="Normal 3 2 2 3 8 3" xfId="10168"/>
    <cellStyle name="Normal 3 2 2 3 8 3 2" xfId="22789"/>
    <cellStyle name="Normal 3 2 2 3 8 3 2 2" xfId="58005"/>
    <cellStyle name="Normal 3 2 2 3 8 3 3" xfId="45408"/>
    <cellStyle name="Normal 3 2 2 3 8 3 4" xfId="35394"/>
    <cellStyle name="Normal 3 2 2 3 8 4" xfId="11964"/>
    <cellStyle name="Normal 3 2 2 3 8 4 2" xfId="24565"/>
    <cellStyle name="Normal 3 2 2 3 8 4 2 2" xfId="59781"/>
    <cellStyle name="Normal 3 2 2 3 8 4 3" xfId="47184"/>
    <cellStyle name="Normal 3 2 2 3 8 4 4" xfId="37170"/>
    <cellStyle name="Normal 3 2 2 3 8 5" xfId="16329"/>
    <cellStyle name="Normal 3 2 2 3 8 5 2" xfId="51545"/>
    <cellStyle name="Normal 3 2 2 3 8 5 3" xfId="28934"/>
    <cellStyle name="Normal 3 2 2 3 8 6" xfId="14551"/>
    <cellStyle name="Normal 3 2 2 3 8 6 2" xfId="49769"/>
    <cellStyle name="Normal 3 2 2 3 8 7" xfId="38948"/>
    <cellStyle name="Normal 3 2 2 3 8 8" xfId="27158"/>
    <cellStyle name="Normal 3 2 2 3 9" xfId="3995"/>
    <cellStyle name="Normal 3 2 2 3 9 2" xfId="16651"/>
    <cellStyle name="Normal 3 2 2 3 9 2 2" xfId="51867"/>
    <cellStyle name="Normal 3 2 2 3 9 2 3" xfId="29256"/>
    <cellStyle name="Normal 3 2 2 3 9 3" xfId="13097"/>
    <cellStyle name="Normal 3 2 2 3 9 3 2" xfId="48315"/>
    <cellStyle name="Normal 3 2 2 3 9 4" xfId="39270"/>
    <cellStyle name="Normal 3 2 2 3 9 5" xfId="25704"/>
    <cellStyle name="Normal 3 2 2 3_District Target Attainment" xfId="1153"/>
    <cellStyle name="Normal 3 2 2 4" xfId="603"/>
    <cellStyle name="Normal 3 2 2 5" xfId="604"/>
    <cellStyle name="Normal 3 2 2 5 10" xfId="5475"/>
    <cellStyle name="Normal 3 2 2 5 10 2" xfId="18106"/>
    <cellStyle name="Normal 3 2 2 5 10 2 2" xfId="53322"/>
    <cellStyle name="Normal 3 2 2 5 10 3" xfId="40725"/>
    <cellStyle name="Normal 3 2 2 5 10 4" xfId="30711"/>
    <cellStyle name="Normal 3 2 2 5 11" xfId="6931"/>
    <cellStyle name="Normal 3 2 2 5 11 2" xfId="19560"/>
    <cellStyle name="Normal 3 2 2 5 11 2 2" xfId="54776"/>
    <cellStyle name="Normal 3 2 2 5 11 3" xfId="42179"/>
    <cellStyle name="Normal 3 2 2 5 11 4" xfId="32165"/>
    <cellStyle name="Normal 3 2 2 5 12" xfId="8713"/>
    <cellStyle name="Normal 3 2 2 5 12 2" xfId="21336"/>
    <cellStyle name="Normal 3 2 2 5 12 2 2" xfId="56552"/>
    <cellStyle name="Normal 3 2 2 5 12 3" xfId="43955"/>
    <cellStyle name="Normal 3 2 2 5 12 4" xfId="33941"/>
    <cellStyle name="Normal 3 2 2 5 13" xfId="10637"/>
    <cellStyle name="Normal 3 2 2 5 13 2" xfId="23248"/>
    <cellStyle name="Normal 3 2 2 5 13 2 2" xfId="58464"/>
    <cellStyle name="Normal 3 2 2 5 13 3" xfId="45867"/>
    <cellStyle name="Normal 3 2 2 5 13 4" xfId="35853"/>
    <cellStyle name="Normal 3 2 2 5 14" xfId="14875"/>
    <cellStyle name="Normal 3 2 2 5 14 2" xfId="50092"/>
    <cellStyle name="Normal 3 2 2 5 14 3" xfId="27481"/>
    <cellStyle name="Normal 3 2 2 5 15" xfId="12289"/>
    <cellStyle name="Normal 3 2 2 5 15 2" xfId="47507"/>
    <cellStyle name="Normal 3 2 2 5 16" xfId="37494"/>
    <cellStyle name="Normal 3 2 2 5 17" xfId="24896"/>
    <cellStyle name="Normal 3 2 2 5 18" xfId="60109"/>
    <cellStyle name="Normal 3 2 2 5 2" xfId="1782"/>
    <cellStyle name="Normal 3 2 2 5 2 10" xfId="7005"/>
    <cellStyle name="Normal 3 2 2 5 2 10 2" xfId="19632"/>
    <cellStyle name="Normal 3 2 2 5 2 10 2 2" xfId="54848"/>
    <cellStyle name="Normal 3 2 2 5 2 10 3" xfId="42251"/>
    <cellStyle name="Normal 3 2 2 5 2 10 4" xfId="32237"/>
    <cellStyle name="Normal 3 2 2 5 2 11" xfId="8786"/>
    <cellStyle name="Normal 3 2 2 5 2 11 2" xfId="21408"/>
    <cellStyle name="Normal 3 2 2 5 2 11 2 2" xfId="56624"/>
    <cellStyle name="Normal 3 2 2 5 2 11 3" xfId="44027"/>
    <cellStyle name="Normal 3 2 2 5 2 11 4" xfId="34013"/>
    <cellStyle name="Normal 3 2 2 5 2 12" xfId="10638"/>
    <cellStyle name="Normal 3 2 2 5 2 12 2" xfId="23249"/>
    <cellStyle name="Normal 3 2 2 5 2 12 2 2" xfId="58465"/>
    <cellStyle name="Normal 3 2 2 5 2 12 3" xfId="45868"/>
    <cellStyle name="Normal 3 2 2 5 2 12 4" xfId="35854"/>
    <cellStyle name="Normal 3 2 2 5 2 13" xfId="14947"/>
    <cellStyle name="Normal 3 2 2 5 2 13 2" xfId="50164"/>
    <cellStyle name="Normal 3 2 2 5 2 13 3" xfId="27553"/>
    <cellStyle name="Normal 3 2 2 5 2 14" xfId="12361"/>
    <cellStyle name="Normal 3 2 2 5 2 14 2" xfId="47579"/>
    <cellStyle name="Normal 3 2 2 5 2 15" xfId="37566"/>
    <cellStyle name="Normal 3 2 2 5 2 16" xfId="24968"/>
    <cellStyle name="Normal 3 2 2 5 2 17" xfId="60181"/>
    <cellStyle name="Normal 3 2 2 5 2 2" xfId="2391"/>
    <cellStyle name="Normal 3 2 2 5 2 2 10" xfId="10639"/>
    <cellStyle name="Normal 3 2 2 5 2 2 10 2" xfId="23250"/>
    <cellStyle name="Normal 3 2 2 5 2 2 10 2 2" xfId="58466"/>
    <cellStyle name="Normal 3 2 2 5 2 2 10 3" xfId="45869"/>
    <cellStyle name="Normal 3 2 2 5 2 2 10 4" xfId="35855"/>
    <cellStyle name="Normal 3 2 2 5 2 2 11" xfId="15102"/>
    <cellStyle name="Normal 3 2 2 5 2 2 11 2" xfId="50318"/>
    <cellStyle name="Normal 3 2 2 5 2 2 11 3" xfId="27707"/>
    <cellStyle name="Normal 3 2 2 5 2 2 12" xfId="12515"/>
    <cellStyle name="Normal 3 2 2 5 2 2 12 2" xfId="47733"/>
    <cellStyle name="Normal 3 2 2 5 2 2 13" xfId="37721"/>
    <cellStyle name="Normal 3 2 2 5 2 2 14" xfId="25122"/>
    <cellStyle name="Normal 3 2 2 5 2 2 15" xfId="60335"/>
    <cellStyle name="Normal 3 2 2 5 2 2 2" xfId="3237"/>
    <cellStyle name="Normal 3 2 2 5 2 2 2 10" xfId="25606"/>
    <cellStyle name="Normal 3 2 2 5 2 2 2 11" xfId="61141"/>
    <cellStyle name="Normal 3 2 2 5 2 2 2 2" xfId="5037"/>
    <cellStyle name="Normal 3 2 2 5 2 2 2 2 2" xfId="17684"/>
    <cellStyle name="Normal 3 2 2 5 2 2 2 2 2 2" xfId="52900"/>
    <cellStyle name="Normal 3 2 2 5 2 2 2 2 2 3" xfId="30289"/>
    <cellStyle name="Normal 3 2 2 5 2 2 2 2 3" xfId="14130"/>
    <cellStyle name="Normal 3 2 2 5 2 2 2 2 3 2" xfId="49348"/>
    <cellStyle name="Normal 3 2 2 5 2 2 2 2 4" xfId="40303"/>
    <cellStyle name="Normal 3 2 2 5 2 2 2 2 5" xfId="26737"/>
    <cellStyle name="Normal 3 2 2 5 2 2 2 3" xfId="6507"/>
    <cellStyle name="Normal 3 2 2 5 2 2 2 3 2" xfId="19138"/>
    <cellStyle name="Normal 3 2 2 5 2 2 2 3 2 2" xfId="54354"/>
    <cellStyle name="Normal 3 2 2 5 2 2 2 3 3" xfId="41757"/>
    <cellStyle name="Normal 3 2 2 5 2 2 2 3 4" xfId="31743"/>
    <cellStyle name="Normal 3 2 2 5 2 2 2 4" xfId="7966"/>
    <cellStyle name="Normal 3 2 2 5 2 2 2 4 2" xfId="20592"/>
    <cellStyle name="Normal 3 2 2 5 2 2 2 4 2 2" xfId="55808"/>
    <cellStyle name="Normal 3 2 2 5 2 2 2 4 3" xfId="43211"/>
    <cellStyle name="Normal 3 2 2 5 2 2 2 4 4" xfId="33197"/>
    <cellStyle name="Normal 3 2 2 5 2 2 2 5" xfId="9747"/>
    <cellStyle name="Normal 3 2 2 5 2 2 2 5 2" xfId="22368"/>
    <cellStyle name="Normal 3 2 2 5 2 2 2 5 2 2" xfId="57584"/>
    <cellStyle name="Normal 3 2 2 5 2 2 2 5 3" xfId="44987"/>
    <cellStyle name="Normal 3 2 2 5 2 2 2 5 4" xfId="34973"/>
    <cellStyle name="Normal 3 2 2 5 2 2 2 6" xfId="11541"/>
    <cellStyle name="Normal 3 2 2 5 2 2 2 6 2" xfId="24144"/>
    <cellStyle name="Normal 3 2 2 5 2 2 2 6 2 2" xfId="59360"/>
    <cellStyle name="Normal 3 2 2 5 2 2 2 6 3" xfId="46763"/>
    <cellStyle name="Normal 3 2 2 5 2 2 2 6 4" xfId="36749"/>
    <cellStyle name="Normal 3 2 2 5 2 2 2 7" xfId="15908"/>
    <cellStyle name="Normal 3 2 2 5 2 2 2 7 2" xfId="51124"/>
    <cellStyle name="Normal 3 2 2 5 2 2 2 7 3" xfId="28513"/>
    <cellStyle name="Normal 3 2 2 5 2 2 2 8" xfId="12999"/>
    <cellStyle name="Normal 3 2 2 5 2 2 2 8 2" xfId="48217"/>
    <cellStyle name="Normal 3 2 2 5 2 2 2 9" xfId="38527"/>
    <cellStyle name="Normal 3 2 2 5 2 2 3" xfId="3566"/>
    <cellStyle name="Normal 3 2 2 5 2 2 3 10" xfId="27062"/>
    <cellStyle name="Normal 3 2 2 5 2 2 3 11" xfId="61466"/>
    <cellStyle name="Normal 3 2 2 5 2 2 3 2" xfId="5362"/>
    <cellStyle name="Normal 3 2 2 5 2 2 3 2 2" xfId="18009"/>
    <cellStyle name="Normal 3 2 2 5 2 2 3 2 2 2" xfId="53225"/>
    <cellStyle name="Normal 3 2 2 5 2 2 3 2 3" xfId="40628"/>
    <cellStyle name="Normal 3 2 2 5 2 2 3 2 4" xfId="30614"/>
    <cellStyle name="Normal 3 2 2 5 2 2 3 3" xfId="6832"/>
    <cellStyle name="Normal 3 2 2 5 2 2 3 3 2" xfId="19463"/>
    <cellStyle name="Normal 3 2 2 5 2 2 3 3 2 2" xfId="54679"/>
    <cellStyle name="Normal 3 2 2 5 2 2 3 3 3" xfId="42082"/>
    <cellStyle name="Normal 3 2 2 5 2 2 3 3 4" xfId="32068"/>
    <cellStyle name="Normal 3 2 2 5 2 2 3 4" xfId="8291"/>
    <cellStyle name="Normal 3 2 2 5 2 2 3 4 2" xfId="20917"/>
    <cellStyle name="Normal 3 2 2 5 2 2 3 4 2 2" xfId="56133"/>
    <cellStyle name="Normal 3 2 2 5 2 2 3 4 3" xfId="43536"/>
    <cellStyle name="Normal 3 2 2 5 2 2 3 4 4" xfId="33522"/>
    <cellStyle name="Normal 3 2 2 5 2 2 3 5" xfId="10072"/>
    <cellStyle name="Normal 3 2 2 5 2 2 3 5 2" xfId="22693"/>
    <cellStyle name="Normal 3 2 2 5 2 2 3 5 2 2" xfId="57909"/>
    <cellStyle name="Normal 3 2 2 5 2 2 3 5 3" xfId="45312"/>
    <cellStyle name="Normal 3 2 2 5 2 2 3 5 4" xfId="35298"/>
    <cellStyle name="Normal 3 2 2 5 2 2 3 6" xfId="11866"/>
    <cellStyle name="Normal 3 2 2 5 2 2 3 6 2" xfId="24469"/>
    <cellStyle name="Normal 3 2 2 5 2 2 3 6 2 2" xfId="59685"/>
    <cellStyle name="Normal 3 2 2 5 2 2 3 6 3" xfId="47088"/>
    <cellStyle name="Normal 3 2 2 5 2 2 3 6 4" xfId="37074"/>
    <cellStyle name="Normal 3 2 2 5 2 2 3 7" xfId="16233"/>
    <cellStyle name="Normal 3 2 2 5 2 2 3 7 2" xfId="51449"/>
    <cellStyle name="Normal 3 2 2 5 2 2 3 7 3" xfId="28838"/>
    <cellStyle name="Normal 3 2 2 5 2 2 3 8" xfId="14455"/>
    <cellStyle name="Normal 3 2 2 5 2 2 3 8 2" xfId="49673"/>
    <cellStyle name="Normal 3 2 2 5 2 2 3 9" xfId="38852"/>
    <cellStyle name="Normal 3 2 2 5 2 2 4" xfId="2727"/>
    <cellStyle name="Normal 3 2 2 5 2 2 4 10" xfId="26253"/>
    <cellStyle name="Normal 3 2 2 5 2 2 4 11" xfId="60657"/>
    <cellStyle name="Normal 3 2 2 5 2 2 4 2" xfId="4553"/>
    <cellStyle name="Normal 3 2 2 5 2 2 4 2 2" xfId="17200"/>
    <cellStyle name="Normal 3 2 2 5 2 2 4 2 2 2" xfId="52416"/>
    <cellStyle name="Normal 3 2 2 5 2 2 4 2 3" xfId="39819"/>
    <cellStyle name="Normal 3 2 2 5 2 2 4 2 4" xfId="29805"/>
    <cellStyle name="Normal 3 2 2 5 2 2 4 3" xfId="6023"/>
    <cellStyle name="Normal 3 2 2 5 2 2 4 3 2" xfId="18654"/>
    <cellStyle name="Normal 3 2 2 5 2 2 4 3 2 2" xfId="53870"/>
    <cellStyle name="Normal 3 2 2 5 2 2 4 3 3" xfId="41273"/>
    <cellStyle name="Normal 3 2 2 5 2 2 4 3 4" xfId="31259"/>
    <cellStyle name="Normal 3 2 2 5 2 2 4 4" xfId="7482"/>
    <cellStyle name="Normal 3 2 2 5 2 2 4 4 2" xfId="20108"/>
    <cellStyle name="Normal 3 2 2 5 2 2 4 4 2 2" xfId="55324"/>
    <cellStyle name="Normal 3 2 2 5 2 2 4 4 3" xfId="42727"/>
    <cellStyle name="Normal 3 2 2 5 2 2 4 4 4" xfId="32713"/>
    <cellStyle name="Normal 3 2 2 5 2 2 4 5" xfId="9263"/>
    <cellStyle name="Normal 3 2 2 5 2 2 4 5 2" xfId="21884"/>
    <cellStyle name="Normal 3 2 2 5 2 2 4 5 2 2" xfId="57100"/>
    <cellStyle name="Normal 3 2 2 5 2 2 4 5 3" xfId="44503"/>
    <cellStyle name="Normal 3 2 2 5 2 2 4 5 4" xfId="34489"/>
    <cellStyle name="Normal 3 2 2 5 2 2 4 6" xfId="11057"/>
    <cellStyle name="Normal 3 2 2 5 2 2 4 6 2" xfId="23660"/>
    <cellStyle name="Normal 3 2 2 5 2 2 4 6 2 2" xfId="58876"/>
    <cellStyle name="Normal 3 2 2 5 2 2 4 6 3" xfId="46279"/>
    <cellStyle name="Normal 3 2 2 5 2 2 4 6 4" xfId="36265"/>
    <cellStyle name="Normal 3 2 2 5 2 2 4 7" xfId="15424"/>
    <cellStyle name="Normal 3 2 2 5 2 2 4 7 2" xfId="50640"/>
    <cellStyle name="Normal 3 2 2 5 2 2 4 7 3" xfId="28029"/>
    <cellStyle name="Normal 3 2 2 5 2 2 4 8" xfId="13646"/>
    <cellStyle name="Normal 3 2 2 5 2 2 4 8 2" xfId="48864"/>
    <cellStyle name="Normal 3 2 2 5 2 2 4 9" xfId="38043"/>
    <cellStyle name="Normal 3 2 2 5 2 2 5" xfId="3891"/>
    <cellStyle name="Normal 3 2 2 5 2 2 5 2" xfId="8614"/>
    <cellStyle name="Normal 3 2 2 5 2 2 5 2 2" xfId="21240"/>
    <cellStyle name="Normal 3 2 2 5 2 2 5 2 2 2" xfId="56456"/>
    <cellStyle name="Normal 3 2 2 5 2 2 5 2 3" xfId="43859"/>
    <cellStyle name="Normal 3 2 2 5 2 2 5 2 4" xfId="33845"/>
    <cellStyle name="Normal 3 2 2 5 2 2 5 3" xfId="10395"/>
    <cellStyle name="Normal 3 2 2 5 2 2 5 3 2" xfId="23016"/>
    <cellStyle name="Normal 3 2 2 5 2 2 5 3 2 2" xfId="58232"/>
    <cellStyle name="Normal 3 2 2 5 2 2 5 3 3" xfId="45635"/>
    <cellStyle name="Normal 3 2 2 5 2 2 5 3 4" xfId="35621"/>
    <cellStyle name="Normal 3 2 2 5 2 2 5 4" xfId="12191"/>
    <cellStyle name="Normal 3 2 2 5 2 2 5 4 2" xfId="24792"/>
    <cellStyle name="Normal 3 2 2 5 2 2 5 4 2 2" xfId="60008"/>
    <cellStyle name="Normal 3 2 2 5 2 2 5 4 3" xfId="47411"/>
    <cellStyle name="Normal 3 2 2 5 2 2 5 4 4" xfId="37397"/>
    <cellStyle name="Normal 3 2 2 5 2 2 5 5" xfId="16556"/>
    <cellStyle name="Normal 3 2 2 5 2 2 5 5 2" xfId="51772"/>
    <cellStyle name="Normal 3 2 2 5 2 2 5 5 3" xfId="29161"/>
    <cellStyle name="Normal 3 2 2 5 2 2 5 6" xfId="14778"/>
    <cellStyle name="Normal 3 2 2 5 2 2 5 6 2" xfId="49996"/>
    <cellStyle name="Normal 3 2 2 5 2 2 5 7" xfId="39175"/>
    <cellStyle name="Normal 3 2 2 5 2 2 5 8" xfId="27385"/>
    <cellStyle name="Normal 3 2 2 5 2 2 6" xfId="4231"/>
    <cellStyle name="Normal 3 2 2 5 2 2 6 2" xfId="16878"/>
    <cellStyle name="Normal 3 2 2 5 2 2 6 2 2" xfId="52094"/>
    <cellStyle name="Normal 3 2 2 5 2 2 6 2 3" xfId="29483"/>
    <cellStyle name="Normal 3 2 2 5 2 2 6 3" xfId="13324"/>
    <cellStyle name="Normal 3 2 2 5 2 2 6 3 2" xfId="48542"/>
    <cellStyle name="Normal 3 2 2 5 2 2 6 4" xfId="39497"/>
    <cellStyle name="Normal 3 2 2 5 2 2 6 5" xfId="25931"/>
    <cellStyle name="Normal 3 2 2 5 2 2 7" xfId="5701"/>
    <cellStyle name="Normal 3 2 2 5 2 2 7 2" xfId="18332"/>
    <cellStyle name="Normal 3 2 2 5 2 2 7 2 2" xfId="53548"/>
    <cellStyle name="Normal 3 2 2 5 2 2 7 3" xfId="40951"/>
    <cellStyle name="Normal 3 2 2 5 2 2 7 4" xfId="30937"/>
    <cellStyle name="Normal 3 2 2 5 2 2 8" xfId="7160"/>
    <cellStyle name="Normal 3 2 2 5 2 2 8 2" xfId="19786"/>
    <cellStyle name="Normal 3 2 2 5 2 2 8 2 2" xfId="55002"/>
    <cellStyle name="Normal 3 2 2 5 2 2 8 3" xfId="42405"/>
    <cellStyle name="Normal 3 2 2 5 2 2 8 4" xfId="32391"/>
    <cellStyle name="Normal 3 2 2 5 2 2 9" xfId="8941"/>
    <cellStyle name="Normal 3 2 2 5 2 2 9 2" xfId="21562"/>
    <cellStyle name="Normal 3 2 2 5 2 2 9 2 2" xfId="56778"/>
    <cellStyle name="Normal 3 2 2 5 2 2 9 3" xfId="44181"/>
    <cellStyle name="Normal 3 2 2 5 2 2 9 4" xfId="34167"/>
    <cellStyle name="Normal 3 2 2 5 2 3" xfId="3077"/>
    <cellStyle name="Normal 3 2 2 5 2 3 10" xfId="25449"/>
    <cellStyle name="Normal 3 2 2 5 2 3 11" xfId="60984"/>
    <cellStyle name="Normal 3 2 2 5 2 3 2" xfId="4880"/>
    <cellStyle name="Normal 3 2 2 5 2 3 2 2" xfId="17527"/>
    <cellStyle name="Normal 3 2 2 5 2 3 2 2 2" xfId="52743"/>
    <cellStyle name="Normal 3 2 2 5 2 3 2 2 3" xfId="30132"/>
    <cellStyle name="Normal 3 2 2 5 2 3 2 3" xfId="13973"/>
    <cellStyle name="Normal 3 2 2 5 2 3 2 3 2" xfId="49191"/>
    <cellStyle name="Normal 3 2 2 5 2 3 2 4" xfId="40146"/>
    <cellStyle name="Normal 3 2 2 5 2 3 2 5" xfId="26580"/>
    <cellStyle name="Normal 3 2 2 5 2 3 3" xfId="6350"/>
    <cellStyle name="Normal 3 2 2 5 2 3 3 2" xfId="18981"/>
    <cellStyle name="Normal 3 2 2 5 2 3 3 2 2" xfId="54197"/>
    <cellStyle name="Normal 3 2 2 5 2 3 3 3" xfId="41600"/>
    <cellStyle name="Normal 3 2 2 5 2 3 3 4" xfId="31586"/>
    <cellStyle name="Normal 3 2 2 5 2 3 4" xfId="7809"/>
    <cellStyle name="Normal 3 2 2 5 2 3 4 2" xfId="20435"/>
    <cellStyle name="Normal 3 2 2 5 2 3 4 2 2" xfId="55651"/>
    <cellStyle name="Normal 3 2 2 5 2 3 4 3" xfId="43054"/>
    <cellStyle name="Normal 3 2 2 5 2 3 4 4" xfId="33040"/>
    <cellStyle name="Normal 3 2 2 5 2 3 5" xfId="9590"/>
    <cellStyle name="Normal 3 2 2 5 2 3 5 2" xfId="22211"/>
    <cellStyle name="Normal 3 2 2 5 2 3 5 2 2" xfId="57427"/>
    <cellStyle name="Normal 3 2 2 5 2 3 5 3" xfId="44830"/>
    <cellStyle name="Normal 3 2 2 5 2 3 5 4" xfId="34816"/>
    <cellStyle name="Normal 3 2 2 5 2 3 6" xfId="11384"/>
    <cellStyle name="Normal 3 2 2 5 2 3 6 2" xfId="23987"/>
    <cellStyle name="Normal 3 2 2 5 2 3 6 2 2" xfId="59203"/>
    <cellStyle name="Normal 3 2 2 5 2 3 6 3" xfId="46606"/>
    <cellStyle name="Normal 3 2 2 5 2 3 6 4" xfId="36592"/>
    <cellStyle name="Normal 3 2 2 5 2 3 7" xfId="15751"/>
    <cellStyle name="Normal 3 2 2 5 2 3 7 2" xfId="50967"/>
    <cellStyle name="Normal 3 2 2 5 2 3 7 3" xfId="28356"/>
    <cellStyle name="Normal 3 2 2 5 2 3 8" xfId="12842"/>
    <cellStyle name="Normal 3 2 2 5 2 3 8 2" xfId="48060"/>
    <cellStyle name="Normal 3 2 2 5 2 3 9" xfId="38370"/>
    <cellStyle name="Normal 3 2 2 5 2 4" xfId="2903"/>
    <cellStyle name="Normal 3 2 2 5 2 4 10" xfId="25290"/>
    <cellStyle name="Normal 3 2 2 5 2 4 11" xfId="60825"/>
    <cellStyle name="Normal 3 2 2 5 2 4 2" xfId="4721"/>
    <cellStyle name="Normal 3 2 2 5 2 4 2 2" xfId="17368"/>
    <cellStyle name="Normal 3 2 2 5 2 4 2 2 2" xfId="52584"/>
    <cellStyle name="Normal 3 2 2 5 2 4 2 2 3" xfId="29973"/>
    <cellStyle name="Normal 3 2 2 5 2 4 2 3" xfId="13814"/>
    <cellStyle name="Normal 3 2 2 5 2 4 2 3 2" xfId="49032"/>
    <cellStyle name="Normal 3 2 2 5 2 4 2 4" xfId="39987"/>
    <cellStyle name="Normal 3 2 2 5 2 4 2 5" xfId="26421"/>
    <cellStyle name="Normal 3 2 2 5 2 4 3" xfId="6191"/>
    <cellStyle name="Normal 3 2 2 5 2 4 3 2" xfId="18822"/>
    <cellStyle name="Normal 3 2 2 5 2 4 3 2 2" xfId="54038"/>
    <cellStyle name="Normal 3 2 2 5 2 4 3 3" xfId="41441"/>
    <cellStyle name="Normal 3 2 2 5 2 4 3 4" xfId="31427"/>
    <cellStyle name="Normal 3 2 2 5 2 4 4" xfId="7650"/>
    <cellStyle name="Normal 3 2 2 5 2 4 4 2" xfId="20276"/>
    <cellStyle name="Normal 3 2 2 5 2 4 4 2 2" xfId="55492"/>
    <cellStyle name="Normal 3 2 2 5 2 4 4 3" xfId="42895"/>
    <cellStyle name="Normal 3 2 2 5 2 4 4 4" xfId="32881"/>
    <cellStyle name="Normal 3 2 2 5 2 4 5" xfId="9431"/>
    <cellStyle name="Normal 3 2 2 5 2 4 5 2" xfId="22052"/>
    <cellStyle name="Normal 3 2 2 5 2 4 5 2 2" xfId="57268"/>
    <cellStyle name="Normal 3 2 2 5 2 4 5 3" xfId="44671"/>
    <cellStyle name="Normal 3 2 2 5 2 4 5 4" xfId="34657"/>
    <cellStyle name="Normal 3 2 2 5 2 4 6" xfId="11225"/>
    <cellStyle name="Normal 3 2 2 5 2 4 6 2" xfId="23828"/>
    <cellStyle name="Normal 3 2 2 5 2 4 6 2 2" xfId="59044"/>
    <cellStyle name="Normal 3 2 2 5 2 4 6 3" xfId="46447"/>
    <cellStyle name="Normal 3 2 2 5 2 4 6 4" xfId="36433"/>
    <cellStyle name="Normal 3 2 2 5 2 4 7" xfId="15592"/>
    <cellStyle name="Normal 3 2 2 5 2 4 7 2" xfId="50808"/>
    <cellStyle name="Normal 3 2 2 5 2 4 7 3" xfId="28197"/>
    <cellStyle name="Normal 3 2 2 5 2 4 8" xfId="12683"/>
    <cellStyle name="Normal 3 2 2 5 2 4 8 2" xfId="47901"/>
    <cellStyle name="Normal 3 2 2 5 2 4 9" xfId="38211"/>
    <cellStyle name="Normal 3 2 2 5 2 5" xfId="3412"/>
    <cellStyle name="Normal 3 2 2 5 2 5 10" xfId="26908"/>
    <cellStyle name="Normal 3 2 2 5 2 5 11" xfId="61312"/>
    <cellStyle name="Normal 3 2 2 5 2 5 2" xfId="5208"/>
    <cellStyle name="Normal 3 2 2 5 2 5 2 2" xfId="17855"/>
    <cellStyle name="Normal 3 2 2 5 2 5 2 2 2" xfId="53071"/>
    <cellStyle name="Normal 3 2 2 5 2 5 2 3" xfId="40474"/>
    <cellStyle name="Normal 3 2 2 5 2 5 2 4" xfId="30460"/>
    <cellStyle name="Normal 3 2 2 5 2 5 3" xfId="6678"/>
    <cellStyle name="Normal 3 2 2 5 2 5 3 2" xfId="19309"/>
    <cellStyle name="Normal 3 2 2 5 2 5 3 2 2" xfId="54525"/>
    <cellStyle name="Normal 3 2 2 5 2 5 3 3" xfId="41928"/>
    <cellStyle name="Normal 3 2 2 5 2 5 3 4" xfId="31914"/>
    <cellStyle name="Normal 3 2 2 5 2 5 4" xfId="8137"/>
    <cellStyle name="Normal 3 2 2 5 2 5 4 2" xfId="20763"/>
    <cellStyle name="Normal 3 2 2 5 2 5 4 2 2" xfId="55979"/>
    <cellStyle name="Normal 3 2 2 5 2 5 4 3" xfId="43382"/>
    <cellStyle name="Normal 3 2 2 5 2 5 4 4" xfId="33368"/>
    <cellStyle name="Normal 3 2 2 5 2 5 5" xfId="9918"/>
    <cellStyle name="Normal 3 2 2 5 2 5 5 2" xfId="22539"/>
    <cellStyle name="Normal 3 2 2 5 2 5 5 2 2" xfId="57755"/>
    <cellStyle name="Normal 3 2 2 5 2 5 5 3" xfId="45158"/>
    <cellStyle name="Normal 3 2 2 5 2 5 5 4" xfId="35144"/>
    <cellStyle name="Normal 3 2 2 5 2 5 6" xfId="11712"/>
    <cellStyle name="Normal 3 2 2 5 2 5 6 2" xfId="24315"/>
    <cellStyle name="Normal 3 2 2 5 2 5 6 2 2" xfId="59531"/>
    <cellStyle name="Normal 3 2 2 5 2 5 6 3" xfId="46934"/>
    <cellStyle name="Normal 3 2 2 5 2 5 6 4" xfId="36920"/>
    <cellStyle name="Normal 3 2 2 5 2 5 7" xfId="16079"/>
    <cellStyle name="Normal 3 2 2 5 2 5 7 2" xfId="51295"/>
    <cellStyle name="Normal 3 2 2 5 2 5 7 3" xfId="28684"/>
    <cellStyle name="Normal 3 2 2 5 2 5 8" xfId="14301"/>
    <cellStyle name="Normal 3 2 2 5 2 5 8 2" xfId="49519"/>
    <cellStyle name="Normal 3 2 2 5 2 5 9" xfId="38698"/>
    <cellStyle name="Normal 3 2 2 5 2 6" xfId="2572"/>
    <cellStyle name="Normal 3 2 2 5 2 6 10" xfId="26099"/>
    <cellStyle name="Normal 3 2 2 5 2 6 11" xfId="60503"/>
    <cellStyle name="Normal 3 2 2 5 2 6 2" xfId="4399"/>
    <cellStyle name="Normal 3 2 2 5 2 6 2 2" xfId="17046"/>
    <cellStyle name="Normal 3 2 2 5 2 6 2 2 2" xfId="52262"/>
    <cellStyle name="Normal 3 2 2 5 2 6 2 3" xfId="39665"/>
    <cellStyle name="Normal 3 2 2 5 2 6 2 4" xfId="29651"/>
    <cellStyle name="Normal 3 2 2 5 2 6 3" xfId="5869"/>
    <cellStyle name="Normal 3 2 2 5 2 6 3 2" xfId="18500"/>
    <cellStyle name="Normal 3 2 2 5 2 6 3 2 2" xfId="53716"/>
    <cellStyle name="Normal 3 2 2 5 2 6 3 3" xfId="41119"/>
    <cellStyle name="Normal 3 2 2 5 2 6 3 4" xfId="31105"/>
    <cellStyle name="Normal 3 2 2 5 2 6 4" xfId="7328"/>
    <cellStyle name="Normal 3 2 2 5 2 6 4 2" xfId="19954"/>
    <cellStyle name="Normal 3 2 2 5 2 6 4 2 2" xfId="55170"/>
    <cellStyle name="Normal 3 2 2 5 2 6 4 3" xfId="42573"/>
    <cellStyle name="Normal 3 2 2 5 2 6 4 4" xfId="32559"/>
    <cellStyle name="Normal 3 2 2 5 2 6 5" xfId="9109"/>
    <cellStyle name="Normal 3 2 2 5 2 6 5 2" xfId="21730"/>
    <cellStyle name="Normal 3 2 2 5 2 6 5 2 2" xfId="56946"/>
    <cellStyle name="Normal 3 2 2 5 2 6 5 3" xfId="44349"/>
    <cellStyle name="Normal 3 2 2 5 2 6 5 4" xfId="34335"/>
    <cellStyle name="Normal 3 2 2 5 2 6 6" xfId="10903"/>
    <cellStyle name="Normal 3 2 2 5 2 6 6 2" xfId="23506"/>
    <cellStyle name="Normal 3 2 2 5 2 6 6 2 2" xfId="58722"/>
    <cellStyle name="Normal 3 2 2 5 2 6 6 3" xfId="46125"/>
    <cellStyle name="Normal 3 2 2 5 2 6 6 4" xfId="36111"/>
    <cellStyle name="Normal 3 2 2 5 2 6 7" xfId="15270"/>
    <cellStyle name="Normal 3 2 2 5 2 6 7 2" xfId="50486"/>
    <cellStyle name="Normal 3 2 2 5 2 6 7 3" xfId="27875"/>
    <cellStyle name="Normal 3 2 2 5 2 6 8" xfId="13492"/>
    <cellStyle name="Normal 3 2 2 5 2 6 8 2" xfId="48710"/>
    <cellStyle name="Normal 3 2 2 5 2 6 9" xfId="37889"/>
    <cellStyle name="Normal 3 2 2 5 2 7" xfId="3736"/>
    <cellStyle name="Normal 3 2 2 5 2 7 2" xfId="8460"/>
    <cellStyle name="Normal 3 2 2 5 2 7 2 2" xfId="21086"/>
    <cellStyle name="Normal 3 2 2 5 2 7 2 2 2" xfId="56302"/>
    <cellStyle name="Normal 3 2 2 5 2 7 2 3" xfId="43705"/>
    <cellStyle name="Normal 3 2 2 5 2 7 2 4" xfId="33691"/>
    <cellStyle name="Normal 3 2 2 5 2 7 3" xfId="10241"/>
    <cellStyle name="Normal 3 2 2 5 2 7 3 2" xfId="22862"/>
    <cellStyle name="Normal 3 2 2 5 2 7 3 2 2" xfId="58078"/>
    <cellStyle name="Normal 3 2 2 5 2 7 3 3" xfId="45481"/>
    <cellStyle name="Normal 3 2 2 5 2 7 3 4" xfId="35467"/>
    <cellStyle name="Normal 3 2 2 5 2 7 4" xfId="12037"/>
    <cellStyle name="Normal 3 2 2 5 2 7 4 2" xfId="24638"/>
    <cellStyle name="Normal 3 2 2 5 2 7 4 2 2" xfId="59854"/>
    <cellStyle name="Normal 3 2 2 5 2 7 4 3" xfId="47257"/>
    <cellStyle name="Normal 3 2 2 5 2 7 4 4" xfId="37243"/>
    <cellStyle name="Normal 3 2 2 5 2 7 5" xfId="16402"/>
    <cellStyle name="Normal 3 2 2 5 2 7 5 2" xfId="51618"/>
    <cellStyle name="Normal 3 2 2 5 2 7 5 3" xfId="29007"/>
    <cellStyle name="Normal 3 2 2 5 2 7 6" xfId="14624"/>
    <cellStyle name="Normal 3 2 2 5 2 7 6 2" xfId="49842"/>
    <cellStyle name="Normal 3 2 2 5 2 7 7" xfId="39021"/>
    <cellStyle name="Normal 3 2 2 5 2 7 8" xfId="27231"/>
    <cellStyle name="Normal 3 2 2 5 2 8" xfId="4074"/>
    <cellStyle name="Normal 3 2 2 5 2 8 2" xfId="16724"/>
    <cellStyle name="Normal 3 2 2 5 2 8 2 2" xfId="51940"/>
    <cellStyle name="Normal 3 2 2 5 2 8 2 3" xfId="29329"/>
    <cellStyle name="Normal 3 2 2 5 2 8 3" xfId="13170"/>
    <cellStyle name="Normal 3 2 2 5 2 8 3 2" xfId="48388"/>
    <cellStyle name="Normal 3 2 2 5 2 8 4" xfId="39343"/>
    <cellStyle name="Normal 3 2 2 5 2 8 5" xfId="25777"/>
    <cellStyle name="Normal 3 2 2 5 2 9" xfId="5547"/>
    <cellStyle name="Normal 3 2 2 5 2 9 2" xfId="18178"/>
    <cellStyle name="Normal 3 2 2 5 2 9 2 2" xfId="53394"/>
    <cellStyle name="Normal 3 2 2 5 2 9 3" xfId="40797"/>
    <cellStyle name="Normal 3 2 2 5 2 9 4" xfId="30783"/>
    <cellStyle name="Normal 3 2 2 5 3" xfId="2316"/>
    <cellStyle name="Normal 3 2 2 5 3 10" xfId="10640"/>
    <cellStyle name="Normal 3 2 2 5 3 10 2" xfId="23251"/>
    <cellStyle name="Normal 3 2 2 5 3 10 2 2" xfId="58467"/>
    <cellStyle name="Normal 3 2 2 5 3 10 3" xfId="45870"/>
    <cellStyle name="Normal 3 2 2 5 3 10 4" xfId="35856"/>
    <cellStyle name="Normal 3 2 2 5 3 11" xfId="15028"/>
    <cellStyle name="Normal 3 2 2 5 3 11 2" xfId="50244"/>
    <cellStyle name="Normal 3 2 2 5 3 11 3" xfId="27633"/>
    <cellStyle name="Normal 3 2 2 5 3 12" xfId="12441"/>
    <cellStyle name="Normal 3 2 2 5 3 12 2" xfId="47659"/>
    <cellStyle name="Normal 3 2 2 5 3 13" xfId="37647"/>
    <cellStyle name="Normal 3 2 2 5 3 14" xfId="25048"/>
    <cellStyle name="Normal 3 2 2 5 3 15" xfId="60261"/>
    <cellStyle name="Normal 3 2 2 5 3 2" xfId="3163"/>
    <cellStyle name="Normal 3 2 2 5 3 2 10" xfId="25532"/>
    <cellStyle name="Normal 3 2 2 5 3 2 11" xfId="61067"/>
    <cellStyle name="Normal 3 2 2 5 3 2 2" xfId="4963"/>
    <cellStyle name="Normal 3 2 2 5 3 2 2 2" xfId="17610"/>
    <cellStyle name="Normal 3 2 2 5 3 2 2 2 2" xfId="52826"/>
    <cellStyle name="Normal 3 2 2 5 3 2 2 2 3" xfId="30215"/>
    <cellStyle name="Normal 3 2 2 5 3 2 2 3" xfId="14056"/>
    <cellStyle name="Normal 3 2 2 5 3 2 2 3 2" xfId="49274"/>
    <cellStyle name="Normal 3 2 2 5 3 2 2 4" xfId="40229"/>
    <cellStyle name="Normal 3 2 2 5 3 2 2 5" xfId="26663"/>
    <cellStyle name="Normal 3 2 2 5 3 2 3" xfId="6433"/>
    <cellStyle name="Normal 3 2 2 5 3 2 3 2" xfId="19064"/>
    <cellStyle name="Normal 3 2 2 5 3 2 3 2 2" xfId="54280"/>
    <cellStyle name="Normal 3 2 2 5 3 2 3 3" xfId="41683"/>
    <cellStyle name="Normal 3 2 2 5 3 2 3 4" xfId="31669"/>
    <cellStyle name="Normal 3 2 2 5 3 2 4" xfId="7892"/>
    <cellStyle name="Normal 3 2 2 5 3 2 4 2" xfId="20518"/>
    <cellStyle name="Normal 3 2 2 5 3 2 4 2 2" xfId="55734"/>
    <cellStyle name="Normal 3 2 2 5 3 2 4 3" xfId="43137"/>
    <cellStyle name="Normal 3 2 2 5 3 2 4 4" xfId="33123"/>
    <cellStyle name="Normal 3 2 2 5 3 2 5" xfId="9673"/>
    <cellStyle name="Normal 3 2 2 5 3 2 5 2" xfId="22294"/>
    <cellStyle name="Normal 3 2 2 5 3 2 5 2 2" xfId="57510"/>
    <cellStyle name="Normal 3 2 2 5 3 2 5 3" xfId="44913"/>
    <cellStyle name="Normal 3 2 2 5 3 2 5 4" xfId="34899"/>
    <cellStyle name="Normal 3 2 2 5 3 2 6" xfId="11467"/>
    <cellStyle name="Normal 3 2 2 5 3 2 6 2" xfId="24070"/>
    <cellStyle name="Normal 3 2 2 5 3 2 6 2 2" xfId="59286"/>
    <cellStyle name="Normal 3 2 2 5 3 2 6 3" xfId="46689"/>
    <cellStyle name="Normal 3 2 2 5 3 2 6 4" xfId="36675"/>
    <cellStyle name="Normal 3 2 2 5 3 2 7" xfId="15834"/>
    <cellStyle name="Normal 3 2 2 5 3 2 7 2" xfId="51050"/>
    <cellStyle name="Normal 3 2 2 5 3 2 7 3" xfId="28439"/>
    <cellStyle name="Normal 3 2 2 5 3 2 8" xfId="12925"/>
    <cellStyle name="Normal 3 2 2 5 3 2 8 2" xfId="48143"/>
    <cellStyle name="Normal 3 2 2 5 3 2 9" xfId="38453"/>
    <cellStyle name="Normal 3 2 2 5 3 3" xfId="3492"/>
    <cellStyle name="Normal 3 2 2 5 3 3 10" xfId="26988"/>
    <cellStyle name="Normal 3 2 2 5 3 3 11" xfId="61392"/>
    <cellStyle name="Normal 3 2 2 5 3 3 2" xfId="5288"/>
    <cellStyle name="Normal 3 2 2 5 3 3 2 2" xfId="17935"/>
    <cellStyle name="Normal 3 2 2 5 3 3 2 2 2" xfId="53151"/>
    <cellStyle name="Normal 3 2 2 5 3 3 2 3" xfId="40554"/>
    <cellStyle name="Normal 3 2 2 5 3 3 2 4" xfId="30540"/>
    <cellStyle name="Normal 3 2 2 5 3 3 3" xfId="6758"/>
    <cellStyle name="Normal 3 2 2 5 3 3 3 2" xfId="19389"/>
    <cellStyle name="Normal 3 2 2 5 3 3 3 2 2" xfId="54605"/>
    <cellStyle name="Normal 3 2 2 5 3 3 3 3" xfId="42008"/>
    <cellStyle name="Normal 3 2 2 5 3 3 3 4" xfId="31994"/>
    <cellStyle name="Normal 3 2 2 5 3 3 4" xfId="8217"/>
    <cellStyle name="Normal 3 2 2 5 3 3 4 2" xfId="20843"/>
    <cellStyle name="Normal 3 2 2 5 3 3 4 2 2" xfId="56059"/>
    <cellStyle name="Normal 3 2 2 5 3 3 4 3" xfId="43462"/>
    <cellStyle name="Normal 3 2 2 5 3 3 4 4" xfId="33448"/>
    <cellStyle name="Normal 3 2 2 5 3 3 5" xfId="9998"/>
    <cellStyle name="Normal 3 2 2 5 3 3 5 2" xfId="22619"/>
    <cellStyle name="Normal 3 2 2 5 3 3 5 2 2" xfId="57835"/>
    <cellStyle name="Normal 3 2 2 5 3 3 5 3" xfId="45238"/>
    <cellStyle name="Normal 3 2 2 5 3 3 5 4" xfId="35224"/>
    <cellStyle name="Normal 3 2 2 5 3 3 6" xfId="11792"/>
    <cellStyle name="Normal 3 2 2 5 3 3 6 2" xfId="24395"/>
    <cellStyle name="Normal 3 2 2 5 3 3 6 2 2" xfId="59611"/>
    <cellStyle name="Normal 3 2 2 5 3 3 6 3" xfId="47014"/>
    <cellStyle name="Normal 3 2 2 5 3 3 6 4" xfId="37000"/>
    <cellStyle name="Normal 3 2 2 5 3 3 7" xfId="16159"/>
    <cellStyle name="Normal 3 2 2 5 3 3 7 2" xfId="51375"/>
    <cellStyle name="Normal 3 2 2 5 3 3 7 3" xfId="28764"/>
    <cellStyle name="Normal 3 2 2 5 3 3 8" xfId="14381"/>
    <cellStyle name="Normal 3 2 2 5 3 3 8 2" xfId="49599"/>
    <cellStyle name="Normal 3 2 2 5 3 3 9" xfId="38778"/>
    <cellStyle name="Normal 3 2 2 5 3 4" xfId="2653"/>
    <cellStyle name="Normal 3 2 2 5 3 4 10" xfId="26179"/>
    <cellStyle name="Normal 3 2 2 5 3 4 11" xfId="60583"/>
    <cellStyle name="Normal 3 2 2 5 3 4 2" xfId="4479"/>
    <cellStyle name="Normal 3 2 2 5 3 4 2 2" xfId="17126"/>
    <cellStyle name="Normal 3 2 2 5 3 4 2 2 2" xfId="52342"/>
    <cellStyle name="Normal 3 2 2 5 3 4 2 3" xfId="39745"/>
    <cellStyle name="Normal 3 2 2 5 3 4 2 4" xfId="29731"/>
    <cellStyle name="Normal 3 2 2 5 3 4 3" xfId="5949"/>
    <cellStyle name="Normal 3 2 2 5 3 4 3 2" xfId="18580"/>
    <cellStyle name="Normal 3 2 2 5 3 4 3 2 2" xfId="53796"/>
    <cellStyle name="Normal 3 2 2 5 3 4 3 3" xfId="41199"/>
    <cellStyle name="Normal 3 2 2 5 3 4 3 4" xfId="31185"/>
    <cellStyle name="Normal 3 2 2 5 3 4 4" xfId="7408"/>
    <cellStyle name="Normal 3 2 2 5 3 4 4 2" xfId="20034"/>
    <cellStyle name="Normal 3 2 2 5 3 4 4 2 2" xfId="55250"/>
    <cellStyle name="Normal 3 2 2 5 3 4 4 3" xfId="42653"/>
    <cellStyle name="Normal 3 2 2 5 3 4 4 4" xfId="32639"/>
    <cellStyle name="Normal 3 2 2 5 3 4 5" xfId="9189"/>
    <cellStyle name="Normal 3 2 2 5 3 4 5 2" xfId="21810"/>
    <cellStyle name="Normal 3 2 2 5 3 4 5 2 2" xfId="57026"/>
    <cellStyle name="Normal 3 2 2 5 3 4 5 3" xfId="44429"/>
    <cellStyle name="Normal 3 2 2 5 3 4 5 4" xfId="34415"/>
    <cellStyle name="Normal 3 2 2 5 3 4 6" xfId="10983"/>
    <cellStyle name="Normal 3 2 2 5 3 4 6 2" xfId="23586"/>
    <cellStyle name="Normal 3 2 2 5 3 4 6 2 2" xfId="58802"/>
    <cellStyle name="Normal 3 2 2 5 3 4 6 3" xfId="46205"/>
    <cellStyle name="Normal 3 2 2 5 3 4 6 4" xfId="36191"/>
    <cellStyle name="Normal 3 2 2 5 3 4 7" xfId="15350"/>
    <cellStyle name="Normal 3 2 2 5 3 4 7 2" xfId="50566"/>
    <cellStyle name="Normal 3 2 2 5 3 4 7 3" xfId="27955"/>
    <cellStyle name="Normal 3 2 2 5 3 4 8" xfId="13572"/>
    <cellStyle name="Normal 3 2 2 5 3 4 8 2" xfId="48790"/>
    <cellStyle name="Normal 3 2 2 5 3 4 9" xfId="37969"/>
    <cellStyle name="Normal 3 2 2 5 3 5" xfId="3817"/>
    <cellStyle name="Normal 3 2 2 5 3 5 2" xfId="8540"/>
    <cellStyle name="Normal 3 2 2 5 3 5 2 2" xfId="21166"/>
    <cellStyle name="Normal 3 2 2 5 3 5 2 2 2" xfId="56382"/>
    <cellStyle name="Normal 3 2 2 5 3 5 2 3" xfId="43785"/>
    <cellStyle name="Normal 3 2 2 5 3 5 2 4" xfId="33771"/>
    <cellStyle name="Normal 3 2 2 5 3 5 3" xfId="10321"/>
    <cellStyle name="Normal 3 2 2 5 3 5 3 2" xfId="22942"/>
    <cellStyle name="Normal 3 2 2 5 3 5 3 2 2" xfId="58158"/>
    <cellStyle name="Normal 3 2 2 5 3 5 3 3" xfId="45561"/>
    <cellStyle name="Normal 3 2 2 5 3 5 3 4" xfId="35547"/>
    <cellStyle name="Normal 3 2 2 5 3 5 4" xfId="12117"/>
    <cellStyle name="Normal 3 2 2 5 3 5 4 2" xfId="24718"/>
    <cellStyle name="Normal 3 2 2 5 3 5 4 2 2" xfId="59934"/>
    <cellStyle name="Normal 3 2 2 5 3 5 4 3" xfId="47337"/>
    <cellStyle name="Normal 3 2 2 5 3 5 4 4" xfId="37323"/>
    <cellStyle name="Normal 3 2 2 5 3 5 5" xfId="16482"/>
    <cellStyle name="Normal 3 2 2 5 3 5 5 2" xfId="51698"/>
    <cellStyle name="Normal 3 2 2 5 3 5 5 3" xfId="29087"/>
    <cellStyle name="Normal 3 2 2 5 3 5 6" xfId="14704"/>
    <cellStyle name="Normal 3 2 2 5 3 5 6 2" xfId="49922"/>
    <cellStyle name="Normal 3 2 2 5 3 5 7" xfId="39101"/>
    <cellStyle name="Normal 3 2 2 5 3 5 8" xfId="27311"/>
    <cellStyle name="Normal 3 2 2 5 3 6" xfId="4157"/>
    <cellStyle name="Normal 3 2 2 5 3 6 2" xfId="16804"/>
    <cellStyle name="Normal 3 2 2 5 3 6 2 2" xfId="52020"/>
    <cellStyle name="Normal 3 2 2 5 3 6 2 3" xfId="29409"/>
    <cellStyle name="Normal 3 2 2 5 3 6 3" xfId="13250"/>
    <cellStyle name="Normal 3 2 2 5 3 6 3 2" xfId="48468"/>
    <cellStyle name="Normal 3 2 2 5 3 6 4" xfId="39423"/>
    <cellStyle name="Normal 3 2 2 5 3 6 5" xfId="25857"/>
    <cellStyle name="Normal 3 2 2 5 3 7" xfId="5627"/>
    <cellStyle name="Normal 3 2 2 5 3 7 2" xfId="18258"/>
    <cellStyle name="Normal 3 2 2 5 3 7 2 2" xfId="53474"/>
    <cellStyle name="Normal 3 2 2 5 3 7 3" xfId="40877"/>
    <cellStyle name="Normal 3 2 2 5 3 7 4" xfId="30863"/>
    <cellStyle name="Normal 3 2 2 5 3 8" xfId="7086"/>
    <cellStyle name="Normal 3 2 2 5 3 8 2" xfId="19712"/>
    <cellStyle name="Normal 3 2 2 5 3 8 2 2" xfId="54928"/>
    <cellStyle name="Normal 3 2 2 5 3 8 3" xfId="42331"/>
    <cellStyle name="Normal 3 2 2 5 3 8 4" xfId="32317"/>
    <cellStyle name="Normal 3 2 2 5 3 9" xfId="8867"/>
    <cellStyle name="Normal 3 2 2 5 3 9 2" xfId="21488"/>
    <cellStyle name="Normal 3 2 2 5 3 9 2 2" xfId="56704"/>
    <cellStyle name="Normal 3 2 2 5 3 9 3" xfId="44107"/>
    <cellStyle name="Normal 3 2 2 5 3 9 4" xfId="34093"/>
    <cellStyle name="Normal 3 2 2 5 4" xfId="2998"/>
    <cellStyle name="Normal 3 2 2 5 4 10" xfId="25373"/>
    <cellStyle name="Normal 3 2 2 5 4 11" xfId="60908"/>
    <cellStyle name="Normal 3 2 2 5 4 2" xfId="4804"/>
    <cellStyle name="Normal 3 2 2 5 4 2 2" xfId="17451"/>
    <cellStyle name="Normal 3 2 2 5 4 2 2 2" xfId="52667"/>
    <cellStyle name="Normal 3 2 2 5 4 2 2 3" xfId="30056"/>
    <cellStyle name="Normal 3 2 2 5 4 2 3" xfId="13897"/>
    <cellStyle name="Normal 3 2 2 5 4 2 3 2" xfId="49115"/>
    <cellStyle name="Normal 3 2 2 5 4 2 4" xfId="40070"/>
    <cellStyle name="Normal 3 2 2 5 4 2 5" xfId="26504"/>
    <cellStyle name="Normal 3 2 2 5 4 3" xfId="6274"/>
    <cellStyle name="Normal 3 2 2 5 4 3 2" xfId="18905"/>
    <cellStyle name="Normal 3 2 2 5 4 3 2 2" xfId="54121"/>
    <cellStyle name="Normal 3 2 2 5 4 3 3" xfId="41524"/>
    <cellStyle name="Normal 3 2 2 5 4 3 4" xfId="31510"/>
    <cellStyle name="Normal 3 2 2 5 4 4" xfId="7733"/>
    <cellStyle name="Normal 3 2 2 5 4 4 2" xfId="20359"/>
    <cellStyle name="Normal 3 2 2 5 4 4 2 2" xfId="55575"/>
    <cellStyle name="Normal 3 2 2 5 4 4 3" xfId="42978"/>
    <cellStyle name="Normal 3 2 2 5 4 4 4" xfId="32964"/>
    <cellStyle name="Normal 3 2 2 5 4 5" xfId="9514"/>
    <cellStyle name="Normal 3 2 2 5 4 5 2" xfId="22135"/>
    <cellStyle name="Normal 3 2 2 5 4 5 2 2" xfId="57351"/>
    <cellStyle name="Normal 3 2 2 5 4 5 3" xfId="44754"/>
    <cellStyle name="Normal 3 2 2 5 4 5 4" xfId="34740"/>
    <cellStyle name="Normal 3 2 2 5 4 6" xfId="11308"/>
    <cellStyle name="Normal 3 2 2 5 4 6 2" xfId="23911"/>
    <cellStyle name="Normal 3 2 2 5 4 6 2 2" xfId="59127"/>
    <cellStyle name="Normal 3 2 2 5 4 6 3" xfId="46530"/>
    <cellStyle name="Normal 3 2 2 5 4 6 4" xfId="36516"/>
    <cellStyle name="Normal 3 2 2 5 4 7" xfId="15675"/>
    <cellStyle name="Normal 3 2 2 5 4 7 2" xfId="50891"/>
    <cellStyle name="Normal 3 2 2 5 4 7 3" xfId="28280"/>
    <cellStyle name="Normal 3 2 2 5 4 8" xfId="12766"/>
    <cellStyle name="Normal 3 2 2 5 4 8 2" xfId="47984"/>
    <cellStyle name="Normal 3 2 2 5 4 9" xfId="38294"/>
    <cellStyle name="Normal 3 2 2 5 5" xfId="2830"/>
    <cellStyle name="Normal 3 2 2 5 5 10" xfId="25218"/>
    <cellStyle name="Normal 3 2 2 5 5 11" xfId="60753"/>
    <cellStyle name="Normal 3 2 2 5 5 2" xfId="4649"/>
    <cellStyle name="Normal 3 2 2 5 5 2 2" xfId="17296"/>
    <cellStyle name="Normal 3 2 2 5 5 2 2 2" xfId="52512"/>
    <cellStyle name="Normal 3 2 2 5 5 2 2 3" xfId="29901"/>
    <cellStyle name="Normal 3 2 2 5 5 2 3" xfId="13742"/>
    <cellStyle name="Normal 3 2 2 5 5 2 3 2" xfId="48960"/>
    <cellStyle name="Normal 3 2 2 5 5 2 4" xfId="39915"/>
    <cellStyle name="Normal 3 2 2 5 5 2 5" xfId="26349"/>
    <cellStyle name="Normal 3 2 2 5 5 3" xfId="6119"/>
    <cellStyle name="Normal 3 2 2 5 5 3 2" xfId="18750"/>
    <cellStyle name="Normal 3 2 2 5 5 3 2 2" xfId="53966"/>
    <cellStyle name="Normal 3 2 2 5 5 3 3" xfId="41369"/>
    <cellStyle name="Normal 3 2 2 5 5 3 4" xfId="31355"/>
    <cellStyle name="Normal 3 2 2 5 5 4" xfId="7578"/>
    <cellStyle name="Normal 3 2 2 5 5 4 2" xfId="20204"/>
    <cellStyle name="Normal 3 2 2 5 5 4 2 2" xfId="55420"/>
    <cellStyle name="Normal 3 2 2 5 5 4 3" xfId="42823"/>
    <cellStyle name="Normal 3 2 2 5 5 4 4" xfId="32809"/>
    <cellStyle name="Normal 3 2 2 5 5 5" xfId="9359"/>
    <cellStyle name="Normal 3 2 2 5 5 5 2" xfId="21980"/>
    <cellStyle name="Normal 3 2 2 5 5 5 2 2" xfId="57196"/>
    <cellStyle name="Normal 3 2 2 5 5 5 3" xfId="44599"/>
    <cellStyle name="Normal 3 2 2 5 5 5 4" xfId="34585"/>
    <cellStyle name="Normal 3 2 2 5 5 6" xfId="11153"/>
    <cellStyle name="Normal 3 2 2 5 5 6 2" xfId="23756"/>
    <cellStyle name="Normal 3 2 2 5 5 6 2 2" xfId="58972"/>
    <cellStyle name="Normal 3 2 2 5 5 6 3" xfId="46375"/>
    <cellStyle name="Normal 3 2 2 5 5 6 4" xfId="36361"/>
    <cellStyle name="Normal 3 2 2 5 5 7" xfId="15520"/>
    <cellStyle name="Normal 3 2 2 5 5 7 2" xfId="50736"/>
    <cellStyle name="Normal 3 2 2 5 5 7 3" xfId="28125"/>
    <cellStyle name="Normal 3 2 2 5 5 8" xfId="12611"/>
    <cellStyle name="Normal 3 2 2 5 5 8 2" xfId="47829"/>
    <cellStyle name="Normal 3 2 2 5 5 9" xfId="38139"/>
    <cellStyle name="Normal 3 2 2 5 6" xfId="3340"/>
    <cellStyle name="Normal 3 2 2 5 6 10" xfId="26836"/>
    <cellStyle name="Normal 3 2 2 5 6 11" xfId="61240"/>
    <cellStyle name="Normal 3 2 2 5 6 2" xfId="5136"/>
    <cellStyle name="Normal 3 2 2 5 6 2 2" xfId="17783"/>
    <cellStyle name="Normal 3 2 2 5 6 2 2 2" xfId="52999"/>
    <cellStyle name="Normal 3 2 2 5 6 2 3" xfId="40402"/>
    <cellStyle name="Normal 3 2 2 5 6 2 4" xfId="30388"/>
    <cellStyle name="Normal 3 2 2 5 6 3" xfId="6606"/>
    <cellStyle name="Normal 3 2 2 5 6 3 2" xfId="19237"/>
    <cellStyle name="Normal 3 2 2 5 6 3 2 2" xfId="54453"/>
    <cellStyle name="Normal 3 2 2 5 6 3 3" xfId="41856"/>
    <cellStyle name="Normal 3 2 2 5 6 3 4" xfId="31842"/>
    <cellStyle name="Normal 3 2 2 5 6 4" xfId="8065"/>
    <cellStyle name="Normal 3 2 2 5 6 4 2" xfId="20691"/>
    <cellStyle name="Normal 3 2 2 5 6 4 2 2" xfId="55907"/>
    <cellStyle name="Normal 3 2 2 5 6 4 3" xfId="43310"/>
    <cellStyle name="Normal 3 2 2 5 6 4 4" xfId="33296"/>
    <cellStyle name="Normal 3 2 2 5 6 5" xfId="9846"/>
    <cellStyle name="Normal 3 2 2 5 6 5 2" xfId="22467"/>
    <cellStyle name="Normal 3 2 2 5 6 5 2 2" xfId="57683"/>
    <cellStyle name="Normal 3 2 2 5 6 5 3" xfId="45086"/>
    <cellStyle name="Normal 3 2 2 5 6 5 4" xfId="35072"/>
    <cellStyle name="Normal 3 2 2 5 6 6" xfId="11640"/>
    <cellStyle name="Normal 3 2 2 5 6 6 2" xfId="24243"/>
    <cellStyle name="Normal 3 2 2 5 6 6 2 2" xfId="59459"/>
    <cellStyle name="Normal 3 2 2 5 6 6 3" xfId="46862"/>
    <cellStyle name="Normal 3 2 2 5 6 6 4" xfId="36848"/>
    <cellStyle name="Normal 3 2 2 5 6 7" xfId="16007"/>
    <cellStyle name="Normal 3 2 2 5 6 7 2" xfId="51223"/>
    <cellStyle name="Normal 3 2 2 5 6 7 3" xfId="28612"/>
    <cellStyle name="Normal 3 2 2 5 6 8" xfId="14229"/>
    <cellStyle name="Normal 3 2 2 5 6 8 2" xfId="49447"/>
    <cellStyle name="Normal 3 2 2 5 6 9" xfId="38626"/>
    <cellStyle name="Normal 3 2 2 5 7" xfId="2500"/>
    <cellStyle name="Normal 3 2 2 5 7 10" xfId="26027"/>
    <cellStyle name="Normal 3 2 2 5 7 11" xfId="60431"/>
    <cellStyle name="Normal 3 2 2 5 7 2" xfId="4327"/>
    <cellStyle name="Normal 3 2 2 5 7 2 2" xfId="16974"/>
    <cellStyle name="Normal 3 2 2 5 7 2 2 2" xfId="52190"/>
    <cellStyle name="Normal 3 2 2 5 7 2 3" xfId="39593"/>
    <cellStyle name="Normal 3 2 2 5 7 2 4" xfId="29579"/>
    <cellStyle name="Normal 3 2 2 5 7 3" xfId="5797"/>
    <cellStyle name="Normal 3 2 2 5 7 3 2" xfId="18428"/>
    <cellStyle name="Normal 3 2 2 5 7 3 2 2" xfId="53644"/>
    <cellStyle name="Normal 3 2 2 5 7 3 3" xfId="41047"/>
    <cellStyle name="Normal 3 2 2 5 7 3 4" xfId="31033"/>
    <cellStyle name="Normal 3 2 2 5 7 4" xfId="7256"/>
    <cellStyle name="Normal 3 2 2 5 7 4 2" xfId="19882"/>
    <cellStyle name="Normal 3 2 2 5 7 4 2 2" xfId="55098"/>
    <cellStyle name="Normal 3 2 2 5 7 4 3" xfId="42501"/>
    <cellStyle name="Normal 3 2 2 5 7 4 4" xfId="32487"/>
    <cellStyle name="Normal 3 2 2 5 7 5" xfId="9037"/>
    <cellStyle name="Normal 3 2 2 5 7 5 2" xfId="21658"/>
    <cellStyle name="Normal 3 2 2 5 7 5 2 2" xfId="56874"/>
    <cellStyle name="Normal 3 2 2 5 7 5 3" xfId="44277"/>
    <cellStyle name="Normal 3 2 2 5 7 5 4" xfId="34263"/>
    <cellStyle name="Normal 3 2 2 5 7 6" xfId="10831"/>
    <cellStyle name="Normal 3 2 2 5 7 6 2" xfId="23434"/>
    <cellStyle name="Normal 3 2 2 5 7 6 2 2" xfId="58650"/>
    <cellStyle name="Normal 3 2 2 5 7 6 3" xfId="46053"/>
    <cellStyle name="Normal 3 2 2 5 7 6 4" xfId="36039"/>
    <cellStyle name="Normal 3 2 2 5 7 7" xfId="15198"/>
    <cellStyle name="Normal 3 2 2 5 7 7 2" xfId="50414"/>
    <cellStyle name="Normal 3 2 2 5 7 7 3" xfId="27803"/>
    <cellStyle name="Normal 3 2 2 5 7 8" xfId="13420"/>
    <cellStyle name="Normal 3 2 2 5 7 8 2" xfId="48638"/>
    <cellStyle name="Normal 3 2 2 5 7 9" xfId="37817"/>
    <cellStyle name="Normal 3 2 2 5 8" xfId="3664"/>
    <cellStyle name="Normal 3 2 2 5 8 2" xfId="8388"/>
    <cellStyle name="Normal 3 2 2 5 8 2 2" xfId="21014"/>
    <cellStyle name="Normal 3 2 2 5 8 2 2 2" xfId="56230"/>
    <cellStyle name="Normal 3 2 2 5 8 2 3" xfId="43633"/>
    <cellStyle name="Normal 3 2 2 5 8 2 4" xfId="33619"/>
    <cellStyle name="Normal 3 2 2 5 8 3" xfId="10169"/>
    <cellStyle name="Normal 3 2 2 5 8 3 2" xfId="22790"/>
    <cellStyle name="Normal 3 2 2 5 8 3 2 2" xfId="58006"/>
    <cellStyle name="Normal 3 2 2 5 8 3 3" xfId="45409"/>
    <cellStyle name="Normal 3 2 2 5 8 3 4" xfId="35395"/>
    <cellStyle name="Normal 3 2 2 5 8 4" xfId="11965"/>
    <cellStyle name="Normal 3 2 2 5 8 4 2" xfId="24566"/>
    <cellStyle name="Normal 3 2 2 5 8 4 2 2" xfId="59782"/>
    <cellStyle name="Normal 3 2 2 5 8 4 3" xfId="47185"/>
    <cellStyle name="Normal 3 2 2 5 8 4 4" xfId="37171"/>
    <cellStyle name="Normal 3 2 2 5 8 5" xfId="16330"/>
    <cellStyle name="Normal 3 2 2 5 8 5 2" xfId="51546"/>
    <cellStyle name="Normal 3 2 2 5 8 5 3" xfId="28935"/>
    <cellStyle name="Normal 3 2 2 5 8 6" xfId="14552"/>
    <cellStyle name="Normal 3 2 2 5 8 6 2" xfId="49770"/>
    <cellStyle name="Normal 3 2 2 5 8 7" xfId="38949"/>
    <cellStyle name="Normal 3 2 2 5 8 8" xfId="27159"/>
    <cellStyle name="Normal 3 2 2 5 9" xfId="3996"/>
    <cellStyle name="Normal 3 2 2 5 9 2" xfId="16652"/>
    <cellStyle name="Normal 3 2 2 5 9 2 2" xfId="51868"/>
    <cellStyle name="Normal 3 2 2 5 9 2 3" xfId="29257"/>
    <cellStyle name="Normal 3 2 2 5 9 3" xfId="13098"/>
    <cellStyle name="Normal 3 2 2 5 9 3 2" xfId="48316"/>
    <cellStyle name="Normal 3 2 2 5 9 4" xfId="39271"/>
    <cellStyle name="Normal 3 2 2 5 9 5" xfId="25705"/>
    <cellStyle name="Normal 3 2 2 5_District Target Attainment" xfId="1154"/>
    <cellStyle name="Normal 3 2 2 6" xfId="1779"/>
    <cellStyle name="Normal 3 2 2 6 10" xfId="7003"/>
    <cellStyle name="Normal 3 2 2 6 10 2" xfId="19630"/>
    <cellStyle name="Normal 3 2 2 6 10 2 2" xfId="54846"/>
    <cellStyle name="Normal 3 2 2 6 10 3" xfId="42249"/>
    <cellStyle name="Normal 3 2 2 6 10 4" xfId="32235"/>
    <cellStyle name="Normal 3 2 2 6 11" xfId="8784"/>
    <cellStyle name="Normal 3 2 2 6 11 2" xfId="21406"/>
    <cellStyle name="Normal 3 2 2 6 11 2 2" xfId="56622"/>
    <cellStyle name="Normal 3 2 2 6 11 3" xfId="44025"/>
    <cellStyle name="Normal 3 2 2 6 11 4" xfId="34011"/>
    <cellStyle name="Normal 3 2 2 6 12" xfId="10641"/>
    <cellStyle name="Normal 3 2 2 6 12 2" xfId="23252"/>
    <cellStyle name="Normal 3 2 2 6 12 2 2" xfId="58468"/>
    <cellStyle name="Normal 3 2 2 6 12 3" xfId="45871"/>
    <cellStyle name="Normal 3 2 2 6 12 4" xfId="35857"/>
    <cellStyle name="Normal 3 2 2 6 13" xfId="14945"/>
    <cellStyle name="Normal 3 2 2 6 13 2" xfId="50162"/>
    <cellStyle name="Normal 3 2 2 6 13 3" xfId="27551"/>
    <cellStyle name="Normal 3 2 2 6 14" xfId="12359"/>
    <cellStyle name="Normal 3 2 2 6 14 2" xfId="47577"/>
    <cellStyle name="Normal 3 2 2 6 15" xfId="37564"/>
    <cellStyle name="Normal 3 2 2 6 16" xfId="24966"/>
    <cellStyle name="Normal 3 2 2 6 17" xfId="60179"/>
    <cellStyle name="Normal 3 2 2 6 2" xfId="2389"/>
    <cellStyle name="Normal 3 2 2 6 2 10" xfId="10642"/>
    <cellStyle name="Normal 3 2 2 6 2 10 2" xfId="23253"/>
    <cellStyle name="Normal 3 2 2 6 2 10 2 2" xfId="58469"/>
    <cellStyle name="Normal 3 2 2 6 2 10 3" xfId="45872"/>
    <cellStyle name="Normal 3 2 2 6 2 10 4" xfId="35858"/>
    <cellStyle name="Normal 3 2 2 6 2 11" xfId="15100"/>
    <cellStyle name="Normal 3 2 2 6 2 11 2" xfId="50316"/>
    <cellStyle name="Normal 3 2 2 6 2 11 3" xfId="27705"/>
    <cellStyle name="Normal 3 2 2 6 2 12" xfId="12513"/>
    <cellStyle name="Normal 3 2 2 6 2 12 2" xfId="47731"/>
    <cellStyle name="Normal 3 2 2 6 2 13" xfId="37719"/>
    <cellStyle name="Normal 3 2 2 6 2 14" xfId="25120"/>
    <cellStyle name="Normal 3 2 2 6 2 15" xfId="60333"/>
    <cellStyle name="Normal 3 2 2 6 2 2" xfId="3235"/>
    <cellStyle name="Normal 3 2 2 6 2 2 10" xfId="25604"/>
    <cellStyle name="Normal 3 2 2 6 2 2 11" xfId="61139"/>
    <cellStyle name="Normal 3 2 2 6 2 2 2" xfId="5035"/>
    <cellStyle name="Normal 3 2 2 6 2 2 2 2" xfId="17682"/>
    <cellStyle name="Normal 3 2 2 6 2 2 2 2 2" xfId="52898"/>
    <cellStyle name="Normal 3 2 2 6 2 2 2 2 3" xfId="30287"/>
    <cellStyle name="Normal 3 2 2 6 2 2 2 3" xfId="14128"/>
    <cellStyle name="Normal 3 2 2 6 2 2 2 3 2" xfId="49346"/>
    <cellStyle name="Normal 3 2 2 6 2 2 2 4" xfId="40301"/>
    <cellStyle name="Normal 3 2 2 6 2 2 2 5" xfId="26735"/>
    <cellStyle name="Normal 3 2 2 6 2 2 3" xfId="6505"/>
    <cellStyle name="Normal 3 2 2 6 2 2 3 2" xfId="19136"/>
    <cellStyle name="Normal 3 2 2 6 2 2 3 2 2" xfId="54352"/>
    <cellStyle name="Normal 3 2 2 6 2 2 3 3" xfId="41755"/>
    <cellStyle name="Normal 3 2 2 6 2 2 3 4" xfId="31741"/>
    <cellStyle name="Normal 3 2 2 6 2 2 4" xfId="7964"/>
    <cellStyle name="Normal 3 2 2 6 2 2 4 2" xfId="20590"/>
    <cellStyle name="Normal 3 2 2 6 2 2 4 2 2" xfId="55806"/>
    <cellStyle name="Normal 3 2 2 6 2 2 4 3" xfId="43209"/>
    <cellStyle name="Normal 3 2 2 6 2 2 4 4" xfId="33195"/>
    <cellStyle name="Normal 3 2 2 6 2 2 5" xfId="9745"/>
    <cellStyle name="Normal 3 2 2 6 2 2 5 2" xfId="22366"/>
    <cellStyle name="Normal 3 2 2 6 2 2 5 2 2" xfId="57582"/>
    <cellStyle name="Normal 3 2 2 6 2 2 5 3" xfId="44985"/>
    <cellStyle name="Normal 3 2 2 6 2 2 5 4" xfId="34971"/>
    <cellStyle name="Normal 3 2 2 6 2 2 6" xfId="11539"/>
    <cellStyle name="Normal 3 2 2 6 2 2 6 2" xfId="24142"/>
    <cellStyle name="Normal 3 2 2 6 2 2 6 2 2" xfId="59358"/>
    <cellStyle name="Normal 3 2 2 6 2 2 6 3" xfId="46761"/>
    <cellStyle name="Normal 3 2 2 6 2 2 6 4" xfId="36747"/>
    <cellStyle name="Normal 3 2 2 6 2 2 7" xfId="15906"/>
    <cellStyle name="Normal 3 2 2 6 2 2 7 2" xfId="51122"/>
    <cellStyle name="Normal 3 2 2 6 2 2 7 3" xfId="28511"/>
    <cellStyle name="Normal 3 2 2 6 2 2 8" xfId="12997"/>
    <cellStyle name="Normal 3 2 2 6 2 2 8 2" xfId="48215"/>
    <cellStyle name="Normal 3 2 2 6 2 2 9" xfId="38525"/>
    <cellStyle name="Normal 3 2 2 6 2 3" xfId="3564"/>
    <cellStyle name="Normal 3 2 2 6 2 3 10" xfId="27060"/>
    <cellStyle name="Normal 3 2 2 6 2 3 11" xfId="61464"/>
    <cellStyle name="Normal 3 2 2 6 2 3 2" xfId="5360"/>
    <cellStyle name="Normal 3 2 2 6 2 3 2 2" xfId="18007"/>
    <cellStyle name="Normal 3 2 2 6 2 3 2 2 2" xfId="53223"/>
    <cellStyle name="Normal 3 2 2 6 2 3 2 3" xfId="40626"/>
    <cellStyle name="Normal 3 2 2 6 2 3 2 4" xfId="30612"/>
    <cellStyle name="Normal 3 2 2 6 2 3 3" xfId="6830"/>
    <cellStyle name="Normal 3 2 2 6 2 3 3 2" xfId="19461"/>
    <cellStyle name="Normal 3 2 2 6 2 3 3 2 2" xfId="54677"/>
    <cellStyle name="Normal 3 2 2 6 2 3 3 3" xfId="42080"/>
    <cellStyle name="Normal 3 2 2 6 2 3 3 4" xfId="32066"/>
    <cellStyle name="Normal 3 2 2 6 2 3 4" xfId="8289"/>
    <cellStyle name="Normal 3 2 2 6 2 3 4 2" xfId="20915"/>
    <cellStyle name="Normal 3 2 2 6 2 3 4 2 2" xfId="56131"/>
    <cellStyle name="Normal 3 2 2 6 2 3 4 3" xfId="43534"/>
    <cellStyle name="Normal 3 2 2 6 2 3 4 4" xfId="33520"/>
    <cellStyle name="Normal 3 2 2 6 2 3 5" xfId="10070"/>
    <cellStyle name="Normal 3 2 2 6 2 3 5 2" xfId="22691"/>
    <cellStyle name="Normal 3 2 2 6 2 3 5 2 2" xfId="57907"/>
    <cellStyle name="Normal 3 2 2 6 2 3 5 3" xfId="45310"/>
    <cellStyle name="Normal 3 2 2 6 2 3 5 4" xfId="35296"/>
    <cellStyle name="Normal 3 2 2 6 2 3 6" xfId="11864"/>
    <cellStyle name="Normal 3 2 2 6 2 3 6 2" xfId="24467"/>
    <cellStyle name="Normal 3 2 2 6 2 3 6 2 2" xfId="59683"/>
    <cellStyle name="Normal 3 2 2 6 2 3 6 3" xfId="47086"/>
    <cellStyle name="Normal 3 2 2 6 2 3 6 4" xfId="37072"/>
    <cellStyle name="Normal 3 2 2 6 2 3 7" xfId="16231"/>
    <cellStyle name="Normal 3 2 2 6 2 3 7 2" xfId="51447"/>
    <cellStyle name="Normal 3 2 2 6 2 3 7 3" xfId="28836"/>
    <cellStyle name="Normal 3 2 2 6 2 3 8" xfId="14453"/>
    <cellStyle name="Normal 3 2 2 6 2 3 8 2" xfId="49671"/>
    <cellStyle name="Normal 3 2 2 6 2 3 9" xfId="38850"/>
    <cellStyle name="Normal 3 2 2 6 2 4" xfId="2725"/>
    <cellStyle name="Normal 3 2 2 6 2 4 10" xfId="26251"/>
    <cellStyle name="Normal 3 2 2 6 2 4 11" xfId="60655"/>
    <cellStyle name="Normal 3 2 2 6 2 4 2" xfId="4551"/>
    <cellStyle name="Normal 3 2 2 6 2 4 2 2" xfId="17198"/>
    <cellStyle name="Normal 3 2 2 6 2 4 2 2 2" xfId="52414"/>
    <cellStyle name="Normal 3 2 2 6 2 4 2 3" xfId="39817"/>
    <cellStyle name="Normal 3 2 2 6 2 4 2 4" xfId="29803"/>
    <cellStyle name="Normal 3 2 2 6 2 4 3" xfId="6021"/>
    <cellStyle name="Normal 3 2 2 6 2 4 3 2" xfId="18652"/>
    <cellStyle name="Normal 3 2 2 6 2 4 3 2 2" xfId="53868"/>
    <cellStyle name="Normal 3 2 2 6 2 4 3 3" xfId="41271"/>
    <cellStyle name="Normal 3 2 2 6 2 4 3 4" xfId="31257"/>
    <cellStyle name="Normal 3 2 2 6 2 4 4" xfId="7480"/>
    <cellStyle name="Normal 3 2 2 6 2 4 4 2" xfId="20106"/>
    <cellStyle name="Normal 3 2 2 6 2 4 4 2 2" xfId="55322"/>
    <cellStyle name="Normal 3 2 2 6 2 4 4 3" xfId="42725"/>
    <cellStyle name="Normal 3 2 2 6 2 4 4 4" xfId="32711"/>
    <cellStyle name="Normal 3 2 2 6 2 4 5" xfId="9261"/>
    <cellStyle name="Normal 3 2 2 6 2 4 5 2" xfId="21882"/>
    <cellStyle name="Normal 3 2 2 6 2 4 5 2 2" xfId="57098"/>
    <cellStyle name="Normal 3 2 2 6 2 4 5 3" xfId="44501"/>
    <cellStyle name="Normal 3 2 2 6 2 4 5 4" xfId="34487"/>
    <cellStyle name="Normal 3 2 2 6 2 4 6" xfId="11055"/>
    <cellStyle name="Normal 3 2 2 6 2 4 6 2" xfId="23658"/>
    <cellStyle name="Normal 3 2 2 6 2 4 6 2 2" xfId="58874"/>
    <cellStyle name="Normal 3 2 2 6 2 4 6 3" xfId="46277"/>
    <cellStyle name="Normal 3 2 2 6 2 4 6 4" xfId="36263"/>
    <cellStyle name="Normal 3 2 2 6 2 4 7" xfId="15422"/>
    <cellStyle name="Normal 3 2 2 6 2 4 7 2" xfId="50638"/>
    <cellStyle name="Normal 3 2 2 6 2 4 7 3" xfId="28027"/>
    <cellStyle name="Normal 3 2 2 6 2 4 8" xfId="13644"/>
    <cellStyle name="Normal 3 2 2 6 2 4 8 2" xfId="48862"/>
    <cellStyle name="Normal 3 2 2 6 2 4 9" xfId="38041"/>
    <cellStyle name="Normal 3 2 2 6 2 5" xfId="3889"/>
    <cellStyle name="Normal 3 2 2 6 2 5 2" xfId="8612"/>
    <cellStyle name="Normal 3 2 2 6 2 5 2 2" xfId="21238"/>
    <cellStyle name="Normal 3 2 2 6 2 5 2 2 2" xfId="56454"/>
    <cellStyle name="Normal 3 2 2 6 2 5 2 3" xfId="43857"/>
    <cellStyle name="Normal 3 2 2 6 2 5 2 4" xfId="33843"/>
    <cellStyle name="Normal 3 2 2 6 2 5 3" xfId="10393"/>
    <cellStyle name="Normal 3 2 2 6 2 5 3 2" xfId="23014"/>
    <cellStyle name="Normal 3 2 2 6 2 5 3 2 2" xfId="58230"/>
    <cellStyle name="Normal 3 2 2 6 2 5 3 3" xfId="45633"/>
    <cellStyle name="Normal 3 2 2 6 2 5 3 4" xfId="35619"/>
    <cellStyle name="Normal 3 2 2 6 2 5 4" xfId="12189"/>
    <cellStyle name="Normal 3 2 2 6 2 5 4 2" xfId="24790"/>
    <cellStyle name="Normal 3 2 2 6 2 5 4 2 2" xfId="60006"/>
    <cellStyle name="Normal 3 2 2 6 2 5 4 3" xfId="47409"/>
    <cellStyle name="Normal 3 2 2 6 2 5 4 4" xfId="37395"/>
    <cellStyle name="Normal 3 2 2 6 2 5 5" xfId="16554"/>
    <cellStyle name="Normal 3 2 2 6 2 5 5 2" xfId="51770"/>
    <cellStyle name="Normal 3 2 2 6 2 5 5 3" xfId="29159"/>
    <cellStyle name="Normal 3 2 2 6 2 5 6" xfId="14776"/>
    <cellStyle name="Normal 3 2 2 6 2 5 6 2" xfId="49994"/>
    <cellStyle name="Normal 3 2 2 6 2 5 7" xfId="39173"/>
    <cellStyle name="Normal 3 2 2 6 2 5 8" xfId="27383"/>
    <cellStyle name="Normal 3 2 2 6 2 6" xfId="4229"/>
    <cellStyle name="Normal 3 2 2 6 2 6 2" xfId="16876"/>
    <cellStyle name="Normal 3 2 2 6 2 6 2 2" xfId="52092"/>
    <cellStyle name="Normal 3 2 2 6 2 6 2 3" xfId="29481"/>
    <cellStyle name="Normal 3 2 2 6 2 6 3" xfId="13322"/>
    <cellStyle name="Normal 3 2 2 6 2 6 3 2" xfId="48540"/>
    <cellStyle name="Normal 3 2 2 6 2 6 4" xfId="39495"/>
    <cellStyle name="Normal 3 2 2 6 2 6 5" xfId="25929"/>
    <cellStyle name="Normal 3 2 2 6 2 7" xfId="5699"/>
    <cellStyle name="Normal 3 2 2 6 2 7 2" xfId="18330"/>
    <cellStyle name="Normal 3 2 2 6 2 7 2 2" xfId="53546"/>
    <cellStyle name="Normal 3 2 2 6 2 7 3" xfId="40949"/>
    <cellStyle name="Normal 3 2 2 6 2 7 4" xfId="30935"/>
    <cellStyle name="Normal 3 2 2 6 2 8" xfId="7158"/>
    <cellStyle name="Normal 3 2 2 6 2 8 2" xfId="19784"/>
    <cellStyle name="Normal 3 2 2 6 2 8 2 2" xfId="55000"/>
    <cellStyle name="Normal 3 2 2 6 2 8 3" xfId="42403"/>
    <cellStyle name="Normal 3 2 2 6 2 8 4" xfId="32389"/>
    <cellStyle name="Normal 3 2 2 6 2 9" xfId="8939"/>
    <cellStyle name="Normal 3 2 2 6 2 9 2" xfId="21560"/>
    <cellStyle name="Normal 3 2 2 6 2 9 2 2" xfId="56776"/>
    <cellStyle name="Normal 3 2 2 6 2 9 3" xfId="44179"/>
    <cellStyle name="Normal 3 2 2 6 2 9 4" xfId="34165"/>
    <cellStyle name="Normal 3 2 2 6 3" xfId="3075"/>
    <cellStyle name="Normal 3 2 2 6 3 10" xfId="25447"/>
    <cellStyle name="Normal 3 2 2 6 3 11" xfId="60982"/>
    <cellStyle name="Normal 3 2 2 6 3 2" xfId="4878"/>
    <cellStyle name="Normal 3 2 2 6 3 2 2" xfId="17525"/>
    <cellStyle name="Normal 3 2 2 6 3 2 2 2" xfId="52741"/>
    <cellStyle name="Normal 3 2 2 6 3 2 2 3" xfId="30130"/>
    <cellStyle name="Normal 3 2 2 6 3 2 3" xfId="13971"/>
    <cellStyle name="Normal 3 2 2 6 3 2 3 2" xfId="49189"/>
    <cellStyle name="Normal 3 2 2 6 3 2 4" xfId="40144"/>
    <cellStyle name="Normal 3 2 2 6 3 2 5" xfId="26578"/>
    <cellStyle name="Normal 3 2 2 6 3 3" xfId="6348"/>
    <cellStyle name="Normal 3 2 2 6 3 3 2" xfId="18979"/>
    <cellStyle name="Normal 3 2 2 6 3 3 2 2" xfId="54195"/>
    <cellStyle name="Normal 3 2 2 6 3 3 3" xfId="41598"/>
    <cellStyle name="Normal 3 2 2 6 3 3 4" xfId="31584"/>
    <cellStyle name="Normal 3 2 2 6 3 4" xfId="7807"/>
    <cellStyle name="Normal 3 2 2 6 3 4 2" xfId="20433"/>
    <cellStyle name="Normal 3 2 2 6 3 4 2 2" xfId="55649"/>
    <cellStyle name="Normal 3 2 2 6 3 4 3" xfId="43052"/>
    <cellStyle name="Normal 3 2 2 6 3 4 4" xfId="33038"/>
    <cellStyle name="Normal 3 2 2 6 3 5" xfId="9588"/>
    <cellStyle name="Normal 3 2 2 6 3 5 2" xfId="22209"/>
    <cellStyle name="Normal 3 2 2 6 3 5 2 2" xfId="57425"/>
    <cellStyle name="Normal 3 2 2 6 3 5 3" xfId="44828"/>
    <cellStyle name="Normal 3 2 2 6 3 5 4" xfId="34814"/>
    <cellStyle name="Normal 3 2 2 6 3 6" xfId="11382"/>
    <cellStyle name="Normal 3 2 2 6 3 6 2" xfId="23985"/>
    <cellStyle name="Normal 3 2 2 6 3 6 2 2" xfId="59201"/>
    <cellStyle name="Normal 3 2 2 6 3 6 3" xfId="46604"/>
    <cellStyle name="Normal 3 2 2 6 3 6 4" xfId="36590"/>
    <cellStyle name="Normal 3 2 2 6 3 7" xfId="15749"/>
    <cellStyle name="Normal 3 2 2 6 3 7 2" xfId="50965"/>
    <cellStyle name="Normal 3 2 2 6 3 7 3" xfId="28354"/>
    <cellStyle name="Normal 3 2 2 6 3 8" xfId="12840"/>
    <cellStyle name="Normal 3 2 2 6 3 8 2" xfId="48058"/>
    <cellStyle name="Normal 3 2 2 6 3 9" xfId="38368"/>
    <cellStyle name="Normal 3 2 2 6 4" xfId="2901"/>
    <cellStyle name="Normal 3 2 2 6 4 10" xfId="25288"/>
    <cellStyle name="Normal 3 2 2 6 4 11" xfId="60823"/>
    <cellStyle name="Normal 3 2 2 6 4 2" xfId="4719"/>
    <cellStyle name="Normal 3 2 2 6 4 2 2" xfId="17366"/>
    <cellStyle name="Normal 3 2 2 6 4 2 2 2" xfId="52582"/>
    <cellStyle name="Normal 3 2 2 6 4 2 2 3" xfId="29971"/>
    <cellStyle name="Normal 3 2 2 6 4 2 3" xfId="13812"/>
    <cellStyle name="Normal 3 2 2 6 4 2 3 2" xfId="49030"/>
    <cellStyle name="Normal 3 2 2 6 4 2 4" xfId="39985"/>
    <cellStyle name="Normal 3 2 2 6 4 2 5" xfId="26419"/>
    <cellStyle name="Normal 3 2 2 6 4 3" xfId="6189"/>
    <cellStyle name="Normal 3 2 2 6 4 3 2" xfId="18820"/>
    <cellStyle name="Normal 3 2 2 6 4 3 2 2" xfId="54036"/>
    <cellStyle name="Normal 3 2 2 6 4 3 3" xfId="41439"/>
    <cellStyle name="Normal 3 2 2 6 4 3 4" xfId="31425"/>
    <cellStyle name="Normal 3 2 2 6 4 4" xfId="7648"/>
    <cellStyle name="Normal 3 2 2 6 4 4 2" xfId="20274"/>
    <cellStyle name="Normal 3 2 2 6 4 4 2 2" xfId="55490"/>
    <cellStyle name="Normal 3 2 2 6 4 4 3" xfId="42893"/>
    <cellStyle name="Normal 3 2 2 6 4 4 4" xfId="32879"/>
    <cellStyle name="Normal 3 2 2 6 4 5" xfId="9429"/>
    <cellStyle name="Normal 3 2 2 6 4 5 2" xfId="22050"/>
    <cellStyle name="Normal 3 2 2 6 4 5 2 2" xfId="57266"/>
    <cellStyle name="Normal 3 2 2 6 4 5 3" xfId="44669"/>
    <cellStyle name="Normal 3 2 2 6 4 5 4" xfId="34655"/>
    <cellStyle name="Normal 3 2 2 6 4 6" xfId="11223"/>
    <cellStyle name="Normal 3 2 2 6 4 6 2" xfId="23826"/>
    <cellStyle name="Normal 3 2 2 6 4 6 2 2" xfId="59042"/>
    <cellStyle name="Normal 3 2 2 6 4 6 3" xfId="46445"/>
    <cellStyle name="Normal 3 2 2 6 4 6 4" xfId="36431"/>
    <cellStyle name="Normal 3 2 2 6 4 7" xfId="15590"/>
    <cellStyle name="Normal 3 2 2 6 4 7 2" xfId="50806"/>
    <cellStyle name="Normal 3 2 2 6 4 7 3" xfId="28195"/>
    <cellStyle name="Normal 3 2 2 6 4 8" xfId="12681"/>
    <cellStyle name="Normal 3 2 2 6 4 8 2" xfId="47899"/>
    <cellStyle name="Normal 3 2 2 6 4 9" xfId="38209"/>
    <cellStyle name="Normal 3 2 2 6 5" xfId="3410"/>
    <cellStyle name="Normal 3 2 2 6 5 10" xfId="26906"/>
    <cellStyle name="Normal 3 2 2 6 5 11" xfId="61310"/>
    <cellStyle name="Normal 3 2 2 6 5 2" xfId="5206"/>
    <cellStyle name="Normal 3 2 2 6 5 2 2" xfId="17853"/>
    <cellStyle name="Normal 3 2 2 6 5 2 2 2" xfId="53069"/>
    <cellStyle name="Normal 3 2 2 6 5 2 3" xfId="40472"/>
    <cellStyle name="Normal 3 2 2 6 5 2 4" xfId="30458"/>
    <cellStyle name="Normal 3 2 2 6 5 3" xfId="6676"/>
    <cellStyle name="Normal 3 2 2 6 5 3 2" xfId="19307"/>
    <cellStyle name="Normal 3 2 2 6 5 3 2 2" xfId="54523"/>
    <cellStyle name="Normal 3 2 2 6 5 3 3" xfId="41926"/>
    <cellStyle name="Normal 3 2 2 6 5 3 4" xfId="31912"/>
    <cellStyle name="Normal 3 2 2 6 5 4" xfId="8135"/>
    <cellStyle name="Normal 3 2 2 6 5 4 2" xfId="20761"/>
    <cellStyle name="Normal 3 2 2 6 5 4 2 2" xfId="55977"/>
    <cellStyle name="Normal 3 2 2 6 5 4 3" xfId="43380"/>
    <cellStyle name="Normal 3 2 2 6 5 4 4" xfId="33366"/>
    <cellStyle name="Normal 3 2 2 6 5 5" xfId="9916"/>
    <cellStyle name="Normal 3 2 2 6 5 5 2" xfId="22537"/>
    <cellStyle name="Normal 3 2 2 6 5 5 2 2" xfId="57753"/>
    <cellStyle name="Normal 3 2 2 6 5 5 3" xfId="45156"/>
    <cellStyle name="Normal 3 2 2 6 5 5 4" xfId="35142"/>
    <cellStyle name="Normal 3 2 2 6 5 6" xfId="11710"/>
    <cellStyle name="Normal 3 2 2 6 5 6 2" xfId="24313"/>
    <cellStyle name="Normal 3 2 2 6 5 6 2 2" xfId="59529"/>
    <cellStyle name="Normal 3 2 2 6 5 6 3" xfId="46932"/>
    <cellStyle name="Normal 3 2 2 6 5 6 4" xfId="36918"/>
    <cellStyle name="Normal 3 2 2 6 5 7" xfId="16077"/>
    <cellStyle name="Normal 3 2 2 6 5 7 2" xfId="51293"/>
    <cellStyle name="Normal 3 2 2 6 5 7 3" xfId="28682"/>
    <cellStyle name="Normal 3 2 2 6 5 8" xfId="14299"/>
    <cellStyle name="Normal 3 2 2 6 5 8 2" xfId="49517"/>
    <cellStyle name="Normal 3 2 2 6 5 9" xfId="38696"/>
    <cellStyle name="Normal 3 2 2 6 6" xfId="2570"/>
    <cellStyle name="Normal 3 2 2 6 6 10" xfId="26097"/>
    <cellStyle name="Normal 3 2 2 6 6 11" xfId="60501"/>
    <cellStyle name="Normal 3 2 2 6 6 2" xfId="4397"/>
    <cellStyle name="Normal 3 2 2 6 6 2 2" xfId="17044"/>
    <cellStyle name="Normal 3 2 2 6 6 2 2 2" xfId="52260"/>
    <cellStyle name="Normal 3 2 2 6 6 2 3" xfId="39663"/>
    <cellStyle name="Normal 3 2 2 6 6 2 4" xfId="29649"/>
    <cellStyle name="Normal 3 2 2 6 6 3" xfId="5867"/>
    <cellStyle name="Normal 3 2 2 6 6 3 2" xfId="18498"/>
    <cellStyle name="Normal 3 2 2 6 6 3 2 2" xfId="53714"/>
    <cellStyle name="Normal 3 2 2 6 6 3 3" xfId="41117"/>
    <cellStyle name="Normal 3 2 2 6 6 3 4" xfId="31103"/>
    <cellStyle name="Normal 3 2 2 6 6 4" xfId="7326"/>
    <cellStyle name="Normal 3 2 2 6 6 4 2" xfId="19952"/>
    <cellStyle name="Normal 3 2 2 6 6 4 2 2" xfId="55168"/>
    <cellStyle name="Normal 3 2 2 6 6 4 3" xfId="42571"/>
    <cellStyle name="Normal 3 2 2 6 6 4 4" xfId="32557"/>
    <cellStyle name="Normal 3 2 2 6 6 5" xfId="9107"/>
    <cellStyle name="Normal 3 2 2 6 6 5 2" xfId="21728"/>
    <cellStyle name="Normal 3 2 2 6 6 5 2 2" xfId="56944"/>
    <cellStyle name="Normal 3 2 2 6 6 5 3" xfId="44347"/>
    <cellStyle name="Normal 3 2 2 6 6 5 4" xfId="34333"/>
    <cellStyle name="Normal 3 2 2 6 6 6" xfId="10901"/>
    <cellStyle name="Normal 3 2 2 6 6 6 2" xfId="23504"/>
    <cellStyle name="Normal 3 2 2 6 6 6 2 2" xfId="58720"/>
    <cellStyle name="Normal 3 2 2 6 6 6 3" xfId="46123"/>
    <cellStyle name="Normal 3 2 2 6 6 6 4" xfId="36109"/>
    <cellStyle name="Normal 3 2 2 6 6 7" xfId="15268"/>
    <cellStyle name="Normal 3 2 2 6 6 7 2" xfId="50484"/>
    <cellStyle name="Normal 3 2 2 6 6 7 3" xfId="27873"/>
    <cellStyle name="Normal 3 2 2 6 6 8" xfId="13490"/>
    <cellStyle name="Normal 3 2 2 6 6 8 2" xfId="48708"/>
    <cellStyle name="Normal 3 2 2 6 6 9" xfId="37887"/>
    <cellStyle name="Normal 3 2 2 6 7" xfId="3734"/>
    <cellStyle name="Normal 3 2 2 6 7 2" xfId="8458"/>
    <cellStyle name="Normal 3 2 2 6 7 2 2" xfId="21084"/>
    <cellStyle name="Normal 3 2 2 6 7 2 2 2" xfId="56300"/>
    <cellStyle name="Normal 3 2 2 6 7 2 3" xfId="43703"/>
    <cellStyle name="Normal 3 2 2 6 7 2 4" xfId="33689"/>
    <cellStyle name="Normal 3 2 2 6 7 3" xfId="10239"/>
    <cellStyle name="Normal 3 2 2 6 7 3 2" xfId="22860"/>
    <cellStyle name="Normal 3 2 2 6 7 3 2 2" xfId="58076"/>
    <cellStyle name="Normal 3 2 2 6 7 3 3" xfId="45479"/>
    <cellStyle name="Normal 3 2 2 6 7 3 4" xfId="35465"/>
    <cellStyle name="Normal 3 2 2 6 7 4" xfId="12035"/>
    <cellStyle name="Normal 3 2 2 6 7 4 2" xfId="24636"/>
    <cellStyle name="Normal 3 2 2 6 7 4 2 2" xfId="59852"/>
    <cellStyle name="Normal 3 2 2 6 7 4 3" xfId="47255"/>
    <cellStyle name="Normal 3 2 2 6 7 4 4" xfId="37241"/>
    <cellStyle name="Normal 3 2 2 6 7 5" xfId="16400"/>
    <cellStyle name="Normal 3 2 2 6 7 5 2" xfId="51616"/>
    <cellStyle name="Normal 3 2 2 6 7 5 3" xfId="29005"/>
    <cellStyle name="Normal 3 2 2 6 7 6" xfId="14622"/>
    <cellStyle name="Normal 3 2 2 6 7 6 2" xfId="49840"/>
    <cellStyle name="Normal 3 2 2 6 7 7" xfId="39019"/>
    <cellStyle name="Normal 3 2 2 6 7 8" xfId="27229"/>
    <cellStyle name="Normal 3 2 2 6 8" xfId="4072"/>
    <cellStyle name="Normal 3 2 2 6 8 2" xfId="16722"/>
    <cellStyle name="Normal 3 2 2 6 8 2 2" xfId="51938"/>
    <cellStyle name="Normal 3 2 2 6 8 2 3" xfId="29327"/>
    <cellStyle name="Normal 3 2 2 6 8 3" xfId="13168"/>
    <cellStyle name="Normal 3 2 2 6 8 3 2" xfId="48386"/>
    <cellStyle name="Normal 3 2 2 6 8 4" xfId="39341"/>
    <cellStyle name="Normal 3 2 2 6 8 5" xfId="25775"/>
    <cellStyle name="Normal 3 2 2 6 9" xfId="5545"/>
    <cellStyle name="Normal 3 2 2 6 9 2" xfId="18176"/>
    <cellStyle name="Normal 3 2 2 6 9 2 2" xfId="53392"/>
    <cellStyle name="Normal 3 2 2 6 9 3" xfId="40795"/>
    <cellStyle name="Normal 3 2 2 6 9 4" xfId="30781"/>
    <cellStyle name="Normal 3 2 2 7" xfId="2249"/>
    <cellStyle name="Normal 3 2 2 7 10" xfId="7028"/>
    <cellStyle name="Normal 3 2 2 7 10 2" xfId="19654"/>
    <cellStyle name="Normal 3 2 2 7 10 2 2" xfId="54870"/>
    <cellStyle name="Normal 3 2 2 7 10 3" xfId="42273"/>
    <cellStyle name="Normal 3 2 2 7 10 4" xfId="32259"/>
    <cellStyle name="Normal 3 2 2 7 11" xfId="8809"/>
    <cellStyle name="Normal 3 2 2 7 11 2" xfId="21430"/>
    <cellStyle name="Normal 3 2 2 7 11 2 2" xfId="56646"/>
    <cellStyle name="Normal 3 2 2 7 11 3" xfId="44049"/>
    <cellStyle name="Normal 3 2 2 7 11 4" xfId="34035"/>
    <cellStyle name="Normal 3 2 2 7 12" xfId="10643"/>
    <cellStyle name="Normal 3 2 2 7 12 2" xfId="23254"/>
    <cellStyle name="Normal 3 2 2 7 12 2 2" xfId="58470"/>
    <cellStyle name="Normal 3 2 2 7 12 3" xfId="45873"/>
    <cellStyle name="Normal 3 2 2 7 12 4" xfId="35859"/>
    <cellStyle name="Normal 3 2 2 7 13" xfId="14970"/>
    <cellStyle name="Normal 3 2 2 7 13 2" xfId="50186"/>
    <cellStyle name="Normal 3 2 2 7 13 3" xfId="27575"/>
    <cellStyle name="Normal 3 2 2 7 14" xfId="12383"/>
    <cellStyle name="Normal 3 2 2 7 14 2" xfId="47601"/>
    <cellStyle name="Normal 3 2 2 7 15" xfId="37589"/>
    <cellStyle name="Normal 3 2 2 7 16" xfId="24990"/>
    <cellStyle name="Normal 3 2 2 7 17" xfId="60203"/>
    <cellStyle name="Normal 3 2 2 7 2" xfId="2422"/>
    <cellStyle name="Normal 3 2 2 7 2 10" xfId="10644"/>
    <cellStyle name="Normal 3 2 2 7 2 10 2" xfId="23255"/>
    <cellStyle name="Normal 3 2 2 7 2 10 2 2" xfId="58471"/>
    <cellStyle name="Normal 3 2 2 7 2 10 3" xfId="45874"/>
    <cellStyle name="Normal 3 2 2 7 2 10 4" xfId="35860"/>
    <cellStyle name="Normal 3 2 2 7 2 11" xfId="15127"/>
    <cellStyle name="Normal 3 2 2 7 2 11 2" xfId="50343"/>
    <cellStyle name="Normal 3 2 2 7 2 11 3" xfId="27732"/>
    <cellStyle name="Normal 3 2 2 7 2 12" xfId="12540"/>
    <cellStyle name="Normal 3 2 2 7 2 12 2" xfId="47758"/>
    <cellStyle name="Normal 3 2 2 7 2 13" xfId="37746"/>
    <cellStyle name="Normal 3 2 2 7 2 14" xfId="25147"/>
    <cellStyle name="Normal 3 2 2 7 2 15" xfId="60360"/>
    <cellStyle name="Normal 3 2 2 7 2 2" xfId="3262"/>
    <cellStyle name="Normal 3 2 2 7 2 2 10" xfId="25631"/>
    <cellStyle name="Normal 3 2 2 7 2 2 11" xfId="61166"/>
    <cellStyle name="Normal 3 2 2 7 2 2 2" xfId="5062"/>
    <cellStyle name="Normal 3 2 2 7 2 2 2 2" xfId="17709"/>
    <cellStyle name="Normal 3 2 2 7 2 2 2 2 2" xfId="52925"/>
    <cellStyle name="Normal 3 2 2 7 2 2 2 2 3" xfId="30314"/>
    <cellStyle name="Normal 3 2 2 7 2 2 2 3" xfId="14155"/>
    <cellStyle name="Normal 3 2 2 7 2 2 2 3 2" xfId="49373"/>
    <cellStyle name="Normal 3 2 2 7 2 2 2 4" xfId="40328"/>
    <cellStyle name="Normal 3 2 2 7 2 2 2 5" xfId="26762"/>
    <cellStyle name="Normal 3 2 2 7 2 2 3" xfId="6532"/>
    <cellStyle name="Normal 3 2 2 7 2 2 3 2" xfId="19163"/>
    <cellStyle name="Normal 3 2 2 7 2 2 3 2 2" xfId="54379"/>
    <cellStyle name="Normal 3 2 2 7 2 2 3 3" xfId="41782"/>
    <cellStyle name="Normal 3 2 2 7 2 2 3 4" xfId="31768"/>
    <cellStyle name="Normal 3 2 2 7 2 2 4" xfId="7991"/>
    <cellStyle name="Normal 3 2 2 7 2 2 4 2" xfId="20617"/>
    <cellStyle name="Normal 3 2 2 7 2 2 4 2 2" xfId="55833"/>
    <cellStyle name="Normal 3 2 2 7 2 2 4 3" xfId="43236"/>
    <cellStyle name="Normal 3 2 2 7 2 2 4 4" xfId="33222"/>
    <cellStyle name="Normal 3 2 2 7 2 2 5" xfId="9772"/>
    <cellStyle name="Normal 3 2 2 7 2 2 5 2" xfId="22393"/>
    <cellStyle name="Normal 3 2 2 7 2 2 5 2 2" xfId="57609"/>
    <cellStyle name="Normal 3 2 2 7 2 2 5 3" xfId="45012"/>
    <cellStyle name="Normal 3 2 2 7 2 2 5 4" xfId="34998"/>
    <cellStyle name="Normal 3 2 2 7 2 2 6" xfId="11566"/>
    <cellStyle name="Normal 3 2 2 7 2 2 6 2" xfId="24169"/>
    <cellStyle name="Normal 3 2 2 7 2 2 6 2 2" xfId="59385"/>
    <cellStyle name="Normal 3 2 2 7 2 2 6 3" xfId="46788"/>
    <cellStyle name="Normal 3 2 2 7 2 2 6 4" xfId="36774"/>
    <cellStyle name="Normal 3 2 2 7 2 2 7" xfId="15933"/>
    <cellStyle name="Normal 3 2 2 7 2 2 7 2" xfId="51149"/>
    <cellStyle name="Normal 3 2 2 7 2 2 7 3" xfId="28538"/>
    <cellStyle name="Normal 3 2 2 7 2 2 8" xfId="13024"/>
    <cellStyle name="Normal 3 2 2 7 2 2 8 2" xfId="48242"/>
    <cellStyle name="Normal 3 2 2 7 2 2 9" xfId="38552"/>
    <cellStyle name="Normal 3 2 2 7 2 3" xfId="3591"/>
    <cellStyle name="Normal 3 2 2 7 2 3 10" xfId="27087"/>
    <cellStyle name="Normal 3 2 2 7 2 3 11" xfId="61491"/>
    <cellStyle name="Normal 3 2 2 7 2 3 2" xfId="5387"/>
    <cellStyle name="Normal 3 2 2 7 2 3 2 2" xfId="18034"/>
    <cellStyle name="Normal 3 2 2 7 2 3 2 2 2" xfId="53250"/>
    <cellStyle name="Normal 3 2 2 7 2 3 2 3" xfId="40653"/>
    <cellStyle name="Normal 3 2 2 7 2 3 2 4" xfId="30639"/>
    <cellStyle name="Normal 3 2 2 7 2 3 3" xfId="6857"/>
    <cellStyle name="Normal 3 2 2 7 2 3 3 2" xfId="19488"/>
    <cellStyle name="Normal 3 2 2 7 2 3 3 2 2" xfId="54704"/>
    <cellStyle name="Normal 3 2 2 7 2 3 3 3" xfId="42107"/>
    <cellStyle name="Normal 3 2 2 7 2 3 3 4" xfId="32093"/>
    <cellStyle name="Normal 3 2 2 7 2 3 4" xfId="8316"/>
    <cellStyle name="Normal 3 2 2 7 2 3 4 2" xfId="20942"/>
    <cellStyle name="Normal 3 2 2 7 2 3 4 2 2" xfId="56158"/>
    <cellStyle name="Normal 3 2 2 7 2 3 4 3" xfId="43561"/>
    <cellStyle name="Normal 3 2 2 7 2 3 4 4" xfId="33547"/>
    <cellStyle name="Normal 3 2 2 7 2 3 5" xfId="10097"/>
    <cellStyle name="Normal 3 2 2 7 2 3 5 2" xfId="22718"/>
    <cellStyle name="Normal 3 2 2 7 2 3 5 2 2" xfId="57934"/>
    <cellStyle name="Normal 3 2 2 7 2 3 5 3" xfId="45337"/>
    <cellStyle name="Normal 3 2 2 7 2 3 5 4" xfId="35323"/>
    <cellStyle name="Normal 3 2 2 7 2 3 6" xfId="11891"/>
    <cellStyle name="Normal 3 2 2 7 2 3 6 2" xfId="24494"/>
    <cellStyle name="Normal 3 2 2 7 2 3 6 2 2" xfId="59710"/>
    <cellStyle name="Normal 3 2 2 7 2 3 6 3" xfId="47113"/>
    <cellStyle name="Normal 3 2 2 7 2 3 6 4" xfId="37099"/>
    <cellStyle name="Normal 3 2 2 7 2 3 7" xfId="16258"/>
    <cellStyle name="Normal 3 2 2 7 2 3 7 2" xfId="51474"/>
    <cellStyle name="Normal 3 2 2 7 2 3 7 3" xfId="28863"/>
    <cellStyle name="Normal 3 2 2 7 2 3 8" xfId="14480"/>
    <cellStyle name="Normal 3 2 2 7 2 3 8 2" xfId="49698"/>
    <cellStyle name="Normal 3 2 2 7 2 3 9" xfId="38877"/>
    <cellStyle name="Normal 3 2 2 7 2 4" xfId="2752"/>
    <cellStyle name="Normal 3 2 2 7 2 4 10" xfId="26278"/>
    <cellStyle name="Normal 3 2 2 7 2 4 11" xfId="60682"/>
    <cellStyle name="Normal 3 2 2 7 2 4 2" xfId="4578"/>
    <cellStyle name="Normal 3 2 2 7 2 4 2 2" xfId="17225"/>
    <cellStyle name="Normal 3 2 2 7 2 4 2 2 2" xfId="52441"/>
    <cellStyle name="Normal 3 2 2 7 2 4 2 3" xfId="39844"/>
    <cellStyle name="Normal 3 2 2 7 2 4 2 4" xfId="29830"/>
    <cellStyle name="Normal 3 2 2 7 2 4 3" xfId="6048"/>
    <cellStyle name="Normal 3 2 2 7 2 4 3 2" xfId="18679"/>
    <cellStyle name="Normal 3 2 2 7 2 4 3 2 2" xfId="53895"/>
    <cellStyle name="Normal 3 2 2 7 2 4 3 3" xfId="41298"/>
    <cellStyle name="Normal 3 2 2 7 2 4 3 4" xfId="31284"/>
    <cellStyle name="Normal 3 2 2 7 2 4 4" xfId="7507"/>
    <cellStyle name="Normal 3 2 2 7 2 4 4 2" xfId="20133"/>
    <cellStyle name="Normal 3 2 2 7 2 4 4 2 2" xfId="55349"/>
    <cellStyle name="Normal 3 2 2 7 2 4 4 3" xfId="42752"/>
    <cellStyle name="Normal 3 2 2 7 2 4 4 4" xfId="32738"/>
    <cellStyle name="Normal 3 2 2 7 2 4 5" xfId="9288"/>
    <cellStyle name="Normal 3 2 2 7 2 4 5 2" xfId="21909"/>
    <cellStyle name="Normal 3 2 2 7 2 4 5 2 2" xfId="57125"/>
    <cellStyle name="Normal 3 2 2 7 2 4 5 3" xfId="44528"/>
    <cellStyle name="Normal 3 2 2 7 2 4 5 4" xfId="34514"/>
    <cellStyle name="Normal 3 2 2 7 2 4 6" xfId="11082"/>
    <cellStyle name="Normal 3 2 2 7 2 4 6 2" xfId="23685"/>
    <cellStyle name="Normal 3 2 2 7 2 4 6 2 2" xfId="58901"/>
    <cellStyle name="Normal 3 2 2 7 2 4 6 3" xfId="46304"/>
    <cellStyle name="Normal 3 2 2 7 2 4 6 4" xfId="36290"/>
    <cellStyle name="Normal 3 2 2 7 2 4 7" xfId="15449"/>
    <cellStyle name="Normal 3 2 2 7 2 4 7 2" xfId="50665"/>
    <cellStyle name="Normal 3 2 2 7 2 4 7 3" xfId="28054"/>
    <cellStyle name="Normal 3 2 2 7 2 4 8" xfId="13671"/>
    <cellStyle name="Normal 3 2 2 7 2 4 8 2" xfId="48889"/>
    <cellStyle name="Normal 3 2 2 7 2 4 9" xfId="38068"/>
    <cellStyle name="Normal 3 2 2 7 2 5" xfId="3916"/>
    <cellStyle name="Normal 3 2 2 7 2 5 2" xfId="8639"/>
    <cellStyle name="Normal 3 2 2 7 2 5 2 2" xfId="21265"/>
    <cellStyle name="Normal 3 2 2 7 2 5 2 2 2" xfId="56481"/>
    <cellStyle name="Normal 3 2 2 7 2 5 2 3" xfId="43884"/>
    <cellStyle name="Normal 3 2 2 7 2 5 2 4" xfId="33870"/>
    <cellStyle name="Normal 3 2 2 7 2 5 3" xfId="10420"/>
    <cellStyle name="Normal 3 2 2 7 2 5 3 2" xfId="23041"/>
    <cellStyle name="Normal 3 2 2 7 2 5 3 2 2" xfId="58257"/>
    <cellStyle name="Normal 3 2 2 7 2 5 3 3" xfId="45660"/>
    <cellStyle name="Normal 3 2 2 7 2 5 3 4" xfId="35646"/>
    <cellStyle name="Normal 3 2 2 7 2 5 4" xfId="12216"/>
    <cellStyle name="Normal 3 2 2 7 2 5 4 2" xfId="24817"/>
    <cellStyle name="Normal 3 2 2 7 2 5 4 2 2" xfId="60033"/>
    <cellStyle name="Normal 3 2 2 7 2 5 4 3" xfId="47436"/>
    <cellStyle name="Normal 3 2 2 7 2 5 4 4" xfId="37422"/>
    <cellStyle name="Normal 3 2 2 7 2 5 5" xfId="16581"/>
    <cellStyle name="Normal 3 2 2 7 2 5 5 2" xfId="51797"/>
    <cellStyle name="Normal 3 2 2 7 2 5 5 3" xfId="29186"/>
    <cellStyle name="Normal 3 2 2 7 2 5 6" xfId="14803"/>
    <cellStyle name="Normal 3 2 2 7 2 5 6 2" xfId="50021"/>
    <cellStyle name="Normal 3 2 2 7 2 5 7" xfId="39200"/>
    <cellStyle name="Normal 3 2 2 7 2 5 8" xfId="27410"/>
    <cellStyle name="Normal 3 2 2 7 2 6" xfId="4256"/>
    <cellStyle name="Normal 3 2 2 7 2 6 2" xfId="16903"/>
    <cellStyle name="Normal 3 2 2 7 2 6 2 2" xfId="52119"/>
    <cellStyle name="Normal 3 2 2 7 2 6 2 3" xfId="29508"/>
    <cellStyle name="Normal 3 2 2 7 2 6 3" xfId="13349"/>
    <cellStyle name="Normal 3 2 2 7 2 6 3 2" xfId="48567"/>
    <cellStyle name="Normal 3 2 2 7 2 6 4" xfId="39522"/>
    <cellStyle name="Normal 3 2 2 7 2 6 5" xfId="25956"/>
    <cellStyle name="Normal 3 2 2 7 2 7" xfId="5726"/>
    <cellStyle name="Normal 3 2 2 7 2 7 2" xfId="18357"/>
    <cellStyle name="Normal 3 2 2 7 2 7 2 2" xfId="53573"/>
    <cellStyle name="Normal 3 2 2 7 2 7 3" xfId="40976"/>
    <cellStyle name="Normal 3 2 2 7 2 7 4" xfId="30962"/>
    <cellStyle name="Normal 3 2 2 7 2 8" xfId="7185"/>
    <cellStyle name="Normal 3 2 2 7 2 8 2" xfId="19811"/>
    <cellStyle name="Normal 3 2 2 7 2 8 2 2" xfId="55027"/>
    <cellStyle name="Normal 3 2 2 7 2 8 3" xfId="42430"/>
    <cellStyle name="Normal 3 2 2 7 2 8 4" xfId="32416"/>
    <cellStyle name="Normal 3 2 2 7 2 9" xfId="8966"/>
    <cellStyle name="Normal 3 2 2 7 2 9 2" xfId="21587"/>
    <cellStyle name="Normal 3 2 2 7 2 9 2 2" xfId="56803"/>
    <cellStyle name="Normal 3 2 2 7 2 9 3" xfId="44206"/>
    <cellStyle name="Normal 3 2 2 7 2 9 4" xfId="34192"/>
    <cellStyle name="Normal 3 2 2 7 3" xfId="3105"/>
    <cellStyle name="Normal 3 2 2 7 3 10" xfId="25474"/>
    <cellStyle name="Normal 3 2 2 7 3 11" xfId="61009"/>
    <cellStyle name="Normal 3 2 2 7 3 2" xfId="4905"/>
    <cellStyle name="Normal 3 2 2 7 3 2 2" xfId="17552"/>
    <cellStyle name="Normal 3 2 2 7 3 2 2 2" xfId="52768"/>
    <cellStyle name="Normal 3 2 2 7 3 2 2 3" xfId="30157"/>
    <cellStyle name="Normal 3 2 2 7 3 2 3" xfId="13998"/>
    <cellStyle name="Normal 3 2 2 7 3 2 3 2" xfId="49216"/>
    <cellStyle name="Normal 3 2 2 7 3 2 4" xfId="40171"/>
    <cellStyle name="Normal 3 2 2 7 3 2 5" xfId="26605"/>
    <cellStyle name="Normal 3 2 2 7 3 3" xfId="6375"/>
    <cellStyle name="Normal 3 2 2 7 3 3 2" xfId="19006"/>
    <cellStyle name="Normal 3 2 2 7 3 3 2 2" xfId="54222"/>
    <cellStyle name="Normal 3 2 2 7 3 3 3" xfId="41625"/>
    <cellStyle name="Normal 3 2 2 7 3 3 4" xfId="31611"/>
    <cellStyle name="Normal 3 2 2 7 3 4" xfId="7834"/>
    <cellStyle name="Normal 3 2 2 7 3 4 2" xfId="20460"/>
    <cellStyle name="Normal 3 2 2 7 3 4 2 2" xfId="55676"/>
    <cellStyle name="Normal 3 2 2 7 3 4 3" xfId="43079"/>
    <cellStyle name="Normal 3 2 2 7 3 4 4" xfId="33065"/>
    <cellStyle name="Normal 3 2 2 7 3 5" xfId="9615"/>
    <cellStyle name="Normal 3 2 2 7 3 5 2" xfId="22236"/>
    <cellStyle name="Normal 3 2 2 7 3 5 2 2" xfId="57452"/>
    <cellStyle name="Normal 3 2 2 7 3 5 3" xfId="44855"/>
    <cellStyle name="Normal 3 2 2 7 3 5 4" xfId="34841"/>
    <cellStyle name="Normal 3 2 2 7 3 6" xfId="11409"/>
    <cellStyle name="Normal 3 2 2 7 3 6 2" xfId="24012"/>
    <cellStyle name="Normal 3 2 2 7 3 6 2 2" xfId="59228"/>
    <cellStyle name="Normal 3 2 2 7 3 6 3" xfId="46631"/>
    <cellStyle name="Normal 3 2 2 7 3 6 4" xfId="36617"/>
    <cellStyle name="Normal 3 2 2 7 3 7" xfId="15776"/>
    <cellStyle name="Normal 3 2 2 7 3 7 2" xfId="50992"/>
    <cellStyle name="Normal 3 2 2 7 3 7 3" xfId="28381"/>
    <cellStyle name="Normal 3 2 2 7 3 8" xfId="12867"/>
    <cellStyle name="Normal 3 2 2 7 3 8 2" xfId="48085"/>
    <cellStyle name="Normal 3 2 2 7 3 9" xfId="38395"/>
    <cellStyle name="Normal 3 2 2 7 4" xfId="2926"/>
    <cellStyle name="Normal 3 2 2 7 4 10" xfId="25312"/>
    <cellStyle name="Normal 3 2 2 7 4 11" xfId="60847"/>
    <cellStyle name="Normal 3 2 2 7 4 2" xfId="4743"/>
    <cellStyle name="Normal 3 2 2 7 4 2 2" xfId="17390"/>
    <cellStyle name="Normal 3 2 2 7 4 2 2 2" xfId="52606"/>
    <cellStyle name="Normal 3 2 2 7 4 2 2 3" xfId="29995"/>
    <cellStyle name="Normal 3 2 2 7 4 2 3" xfId="13836"/>
    <cellStyle name="Normal 3 2 2 7 4 2 3 2" xfId="49054"/>
    <cellStyle name="Normal 3 2 2 7 4 2 4" xfId="40009"/>
    <cellStyle name="Normal 3 2 2 7 4 2 5" xfId="26443"/>
    <cellStyle name="Normal 3 2 2 7 4 3" xfId="6213"/>
    <cellStyle name="Normal 3 2 2 7 4 3 2" xfId="18844"/>
    <cellStyle name="Normal 3 2 2 7 4 3 2 2" xfId="54060"/>
    <cellStyle name="Normal 3 2 2 7 4 3 3" xfId="41463"/>
    <cellStyle name="Normal 3 2 2 7 4 3 4" xfId="31449"/>
    <cellStyle name="Normal 3 2 2 7 4 4" xfId="7672"/>
    <cellStyle name="Normal 3 2 2 7 4 4 2" xfId="20298"/>
    <cellStyle name="Normal 3 2 2 7 4 4 2 2" xfId="55514"/>
    <cellStyle name="Normal 3 2 2 7 4 4 3" xfId="42917"/>
    <cellStyle name="Normal 3 2 2 7 4 4 4" xfId="32903"/>
    <cellStyle name="Normal 3 2 2 7 4 5" xfId="9453"/>
    <cellStyle name="Normal 3 2 2 7 4 5 2" xfId="22074"/>
    <cellStyle name="Normal 3 2 2 7 4 5 2 2" xfId="57290"/>
    <cellStyle name="Normal 3 2 2 7 4 5 3" xfId="44693"/>
    <cellStyle name="Normal 3 2 2 7 4 5 4" xfId="34679"/>
    <cellStyle name="Normal 3 2 2 7 4 6" xfId="11247"/>
    <cellStyle name="Normal 3 2 2 7 4 6 2" xfId="23850"/>
    <cellStyle name="Normal 3 2 2 7 4 6 2 2" xfId="59066"/>
    <cellStyle name="Normal 3 2 2 7 4 6 3" xfId="46469"/>
    <cellStyle name="Normal 3 2 2 7 4 6 4" xfId="36455"/>
    <cellStyle name="Normal 3 2 2 7 4 7" xfId="15614"/>
    <cellStyle name="Normal 3 2 2 7 4 7 2" xfId="50830"/>
    <cellStyle name="Normal 3 2 2 7 4 7 3" xfId="28219"/>
    <cellStyle name="Normal 3 2 2 7 4 8" xfId="12705"/>
    <cellStyle name="Normal 3 2 2 7 4 8 2" xfId="47923"/>
    <cellStyle name="Normal 3 2 2 7 4 9" xfId="38233"/>
    <cellStyle name="Normal 3 2 2 7 5" xfId="3434"/>
    <cellStyle name="Normal 3 2 2 7 5 10" xfId="26930"/>
    <cellStyle name="Normal 3 2 2 7 5 11" xfId="61334"/>
    <cellStyle name="Normal 3 2 2 7 5 2" xfId="5230"/>
    <cellStyle name="Normal 3 2 2 7 5 2 2" xfId="17877"/>
    <cellStyle name="Normal 3 2 2 7 5 2 2 2" xfId="53093"/>
    <cellStyle name="Normal 3 2 2 7 5 2 3" xfId="40496"/>
    <cellStyle name="Normal 3 2 2 7 5 2 4" xfId="30482"/>
    <cellStyle name="Normal 3 2 2 7 5 3" xfId="6700"/>
    <cellStyle name="Normal 3 2 2 7 5 3 2" xfId="19331"/>
    <cellStyle name="Normal 3 2 2 7 5 3 2 2" xfId="54547"/>
    <cellStyle name="Normal 3 2 2 7 5 3 3" xfId="41950"/>
    <cellStyle name="Normal 3 2 2 7 5 3 4" xfId="31936"/>
    <cellStyle name="Normal 3 2 2 7 5 4" xfId="8159"/>
    <cellStyle name="Normal 3 2 2 7 5 4 2" xfId="20785"/>
    <cellStyle name="Normal 3 2 2 7 5 4 2 2" xfId="56001"/>
    <cellStyle name="Normal 3 2 2 7 5 4 3" xfId="43404"/>
    <cellStyle name="Normal 3 2 2 7 5 4 4" xfId="33390"/>
    <cellStyle name="Normal 3 2 2 7 5 5" xfId="9940"/>
    <cellStyle name="Normal 3 2 2 7 5 5 2" xfId="22561"/>
    <cellStyle name="Normal 3 2 2 7 5 5 2 2" xfId="57777"/>
    <cellStyle name="Normal 3 2 2 7 5 5 3" xfId="45180"/>
    <cellStyle name="Normal 3 2 2 7 5 5 4" xfId="35166"/>
    <cellStyle name="Normal 3 2 2 7 5 6" xfId="11734"/>
    <cellStyle name="Normal 3 2 2 7 5 6 2" xfId="24337"/>
    <cellStyle name="Normal 3 2 2 7 5 6 2 2" xfId="59553"/>
    <cellStyle name="Normal 3 2 2 7 5 6 3" xfId="46956"/>
    <cellStyle name="Normal 3 2 2 7 5 6 4" xfId="36942"/>
    <cellStyle name="Normal 3 2 2 7 5 7" xfId="16101"/>
    <cellStyle name="Normal 3 2 2 7 5 7 2" xfId="51317"/>
    <cellStyle name="Normal 3 2 2 7 5 7 3" xfId="28706"/>
    <cellStyle name="Normal 3 2 2 7 5 8" xfId="14323"/>
    <cellStyle name="Normal 3 2 2 7 5 8 2" xfId="49541"/>
    <cellStyle name="Normal 3 2 2 7 5 9" xfId="38720"/>
    <cellStyle name="Normal 3 2 2 7 6" xfId="2595"/>
    <cellStyle name="Normal 3 2 2 7 6 10" xfId="26121"/>
    <cellStyle name="Normal 3 2 2 7 6 11" xfId="60525"/>
    <cellStyle name="Normal 3 2 2 7 6 2" xfId="4421"/>
    <cellStyle name="Normal 3 2 2 7 6 2 2" xfId="17068"/>
    <cellStyle name="Normal 3 2 2 7 6 2 2 2" xfId="52284"/>
    <cellStyle name="Normal 3 2 2 7 6 2 3" xfId="39687"/>
    <cellStyle name="Normal 3 2 2 7 6 2 4" xfId="29673"/>
    <cellStyle name="Normal 3 2 2 7 6 3" xfId="5891"/>
    <cellStyle name="Normal 3 2 2 7 6 3 2" xfId="18522"/>
    <cellStyle name="Normal 3 2 2 7 6 3 2 2" xfId="53738"/>
    <cellStyle name="Normal 3 2 2 7 6 3 3" xfId="41141"/>
    <cellStyle name="Normal 3 2 2 7 6 3 4" xfId="31127"/>
    <cellStyle name="Normal 3 2 2 7 6 4" xfId="7350"/>
    <cellStyle name="Normal 3 2 2 7 6 4 2" xfId="19976"/>
    <cellStyle name="Normal 3 2 2 7 6 4 2 2" xfId="55192"/>
    <cellStyle name="Normal 3 2 2 7 6 4 3" xfId="42595"/>
    <cellStyle name="Normal 3 2 2 7 6 4 4" xfId="32581"/>
    <cellStyle name="Normal 3 2 2 7 6 5" xfId="9131"/>
    <cellStyle name="Normal 3 2 2 7 6 5 2" xfId="21752"/>
    <cellStyle name="Normal 3 2 2 7 6 5 2 2" xfId="56968"/>
    <cellStyle name="Normal 3 2 2 7 6 5 3" xfId="44371"/>
    <cellStyle name="Normal 3 2 2 7 6 5 4" xfId="34357"/>
    <cellStyle name="Normal 3 2 2 7 6 6" xfId="10925"/>
    <cellStyle name="Normal 3 2 2 7 6 6 2" xfId="23528"/>
    <cellStyle name="Normal 3 2 2 7 6 6 2 2" xfId="58744"/>
    <cellStyle name="Normal 3 2 2 7 6 6 3" xfId="46147"/>
    <cellStyle name="Normal 3 2 2 7 6 6 4" xfId="36133"/>
    <cellStyle name="Normal 3 2 2 7 6 7" xfId="15292"/>
    <cellStyle name="Normal 3 2 2 7 6 7 2" xfId="50508"/>
    <cellStyle name="Normal 3 2 2 7 6 7 3" xfId="27897"/>
    <cellStyle name="Normal 3 2 2 7 6 8" xfId="13514"/>
    <cellStyle name="Normal 3 2 2 7 6 8 2" xfId="48732"/>
    <cellStyle name="Normal 3 2 2 7 6 9" xfId="37911"/>
    <cellStyle name="Normal 3 2 2 7 7" xfId="3759"/>
    <cellStyle name="Normal 3 2 2 7 7 2" xfId="8482"/>
    <cellStyle name="Normal 3 2 2 7 7 2 2" xfId="21108"/>
    <cellStyle name="Normal 3 2 2 7 7 2 2 2" xfId="56324"/>
    <cellStyle name="Normal 3 2 2 7 7 2 3" xfId="43727"/>
    <cellStyle name="Normal 3 2 2 7 7 2 4" xfId="33713"/>
    <cellStyle name="Normal 3 2 2 7 7 3" xfId="10263"/>
    <cellStyle name="Normal 3 2 2 7 7 3 2" xfId="22884"/>
    <cellStyle name="Normal 3 2 2 7 7 3 2 2" xfId="58100"/>
    <cellStyle name="Normal 3 2 2 7 7 3 3" xfId="45503"/>
    <cellStyle name="Normal 3 2 2 7 7 3 4" xfId="35489"/>
    <cellStyle name="Normal 3 2 2 7 7 4" xfId="12059"/>
    <cellStyle name="Normal 3 2 2 7 7 4 2" xfId="24660"/>
    <cellStyle name="Normal 3 2 2 7 7 4 2 2" xfId="59876"/>
    <cellStyle name="Normal 3 2 2 7 7 4 3" xfId="47279"/>
    <cellStyle name="Normal 3 2 2 7 7 4 4" xfId="37265"/>
    <cellStyle name="Normal 3 2 2 7 7 5" xfId="16424"/>
    <cellStyle name="Normal 3 2 2 7 7 5 2" xfId="51640"/>
    <cellStyle name="Normal 3 2 2 7 7 5 3" xfId="29029"/>
    <cellStyle name="Normal 3 2 2 7 7 6" xfId="14646"/>
    <cellStyle name="Normal 3 2 2 7 7 6 2" xfId="49864"/>
    <cellStyle name="Normal 3 2 2 7 7 7" xfId="39043"/>
    <cellStyle name="Normal 3 2 2 7 7 8" xfId="27253"/>
    <cellStyle name="Normal 3 2 2 7 8" xfId="4099"/>
    <cellStyle name="Normal 3 2 2 7 8 2" xfId="16746"/>
    <cellStyle name="Normal 3 2 2 7 8 2 2" xfId="51962"/>
    <cellStyle name="Normal 3 2 2 7 8 2 3" xfId="29351"/>
    <cellStyle name="Normal 3 2 2 7 8 3" xfId="13192"/>
    <cellStyle name="Normal 3 2 2 7 8 3 2" xfId="48410"/>
    <cellStyle name="Normal 3 2 2 7 8 4" xfId="39365"/>
    <cellStyle name="Normal 3 2 2 7 8 5" xfId="25799"/>
    <cellStyle name="Normal 3 2 2 7 9" xfId="5569"/>
    <cellStyle name="Normal 3 2 2 7 9 2" xfId="18200"/>
    <cellStyle name="Normal 3 2 2 7 9 2 2" xfId="53416"/>
    <cellStyle name="Normal 3 2 2 7 9 3" xfId="40819"/>
    <cellStyle name="Normal 3 2 2 7 9 4" xfId="30805"/>
    <cellStyle name="Normal 3 2 2 8" xfId="2314"/>
    <cellStyle name="Normal 3 2 2 8 10" xfId="10645"/>
    <cellStyle name="Normal 3 2 2 8 10 2" xfId="23256"/>
    <cellStyle name="Normal 3 2 2 8 10 2 2" xfId="58472"/>
    <cellStyle name="Normal 3 2 2 8 10 3" xfId="45875"/>
    <cellStyle name="Normal 3 2 2 8 10 4" xfId="35861"/>
    <cellStyle name="Normal 3 2 2 8 11" xfId="15026"/>
    <cellStyle name="Normal 3 2 2 8 11 2" xfId="50242"/>
    <cellStyle name="Normal 3 2 2 8 11 3" xfId="27631"/>
    <cellStyle name="Normal 3 2 2 8 12" xfId="12439"/>
    <cellStyle name="Normal 3 2 2 8 12 2" xfId="47657"/>
    <cellStyle name="Normal 3 2 2 8 13" xfId="37645"/>
    <cellStyle name="Normal 3 2 2 8 14" xfId="25046"/>
    <cellStyle name="Normal 3 2 2 8 15" xfId="60259"/>
    <cellStyle name="Normal 3 2 2 8 2" xfId="3161"/>
    <cellStyle name="Normal 3 2 2 8 2 10" xfId="25530"/>
    <cellStyle name="Normal 3 2 2 8 2 11" xfId="61065"/>
    <cellStyle name="Normal 3 2 2 8 2 2" xfId="4961"/>
    <cellStyle name="Normal 3 2 2 8 2 2 2" xfId="17608"/>
    <cellStyle name="Normal 3 2 2 8 2 2 2 2" xfId="52824"/>
    <cellStyle name="Normal 3 2 2 8 2 2 2 3" xfId="30213"/>
    <cellStyle name="Normal 3 2 2 8 2 2 3" xfId="14054"/>
    <cellStyle name="Normal 3 2 2 8 2 2 3 2" xfId="49272"/>
    <cellStyle name="Normal 3 2 2 8 2 2 4" xfId="40227"/>
    <cellStyle name="Normal 3 2 2 8 2 2 5" xfId="26661"/>
    <cellStyle name="Normal 3 2 2 8 2 3" xfId="6431"/>
    <cellStyle name="Normal 3 2 2 8 2 3 2" xfId="19062"/>
    <cellStyle name="Normal 3 2 2 8 2 3 2 2" xfId="54278"/>
    <cellStyle name="Normal 3 2 2 8 2 3 3" xfId="41681"/>
    <cellStyle name="Normal 3 2 2 8 2 3 4" xfId="31667"/>
    <cellStyle name="Normal 3 2 2 8 2 4" xfId="7890"/>
    <cellStyle name="Normal 3 2 2 8 2 4 2" xfId="20516"/>
    <cellStyle name="Normal 3 2 2 8 2 4 2 2" xfId="55732"/>
    <cellStyle name="Normal 3 2 2 8 2 4 3" xfId="43135"/>
    <cellStyle name="Normal 3 2 2 8 2 4 4" xfId="33121"/>
    <cellStyle name="Normal 3 2 2 8 2 5" xfId="9671"/>
    <cellStyle name="Normal 3 2 2 8 2 5 2" xfId="22292"/>
    <cellStyle name="Normal 3 2 2 8 2 5 2 2" xfId="57508"/>
    <cellStyle name="Normal 3 2 2 8 2 5 3" xfId="44911"/>
    <cellStyle name="Normal 3 2 2 8 2 5 4" xfId="34897"/>
    <cellStyle name="Normal 3 2 2 8 2 6" xfId="11465"/>
    <cellStyle name="Normal 3 2 2 8 2 6 2" xfId="24068"/>
    <cellStyle name="Normal 3 2 2 8 2 6 2 2" xfId="59284"/>
    <cellStyle name="Normal 3 2 2 8 2 6 3" xfId="46687"/>
    <cellStyle name="Normal 3 2 2 8 2 6 4" xfId="36673"/>
    <cellStyle name="Normal 3 2 2 8 2 7" xfId="15832"/>
    <cellStyle name="Normal 3 2 2 8 2 7 2" xfId="51048"/>
    <cellStyle name="Normal 3 2 2 8 2 7 3" xfId="28437"/>
    <cellStyle name="Normal 3 2 2 8 2 8" xfId="12923"/>
    <cellStyle name="Normal 3 2 2 8 2 8 2" xfId="48141"/>
    <cellStyle name="Normal 3 2 2 8 2 9" xfId="38451"/>
    <cellStyle name="Normal 3 2 2 8 3" xfId="3490"/>
    <cellStyle name="Normal 3 2 2 8 3 10" xfId="26986"/>
    <cellStyle name="Normal 3 2 2 8 3 11" xfId="61390"/>
    <cellStyle name="Normal 3 2 2 8 3 2" xfId="5286"/>
    <cellStyle name="Normal 3 2 2 8 3 2 2" xfId="17933"/>
    <cellStyle name="Normal 3 2 2 8 3 2 2 2" xfId="53149"/>
    <cellStyle name="Normal 3 2 2 8 3 2 3" xfId="40552"/>
    <cellStyle name="Normal 3 2 2 8 3 2 4" xfId="30538"/>
    <cellStyle name="Normal 3 2 2 8 3 3" xfId="6756"/>
    <cellStyle name="Normal 3 2 2 8 3 3 2" xfId="19387"/>
    <cellStyle name="Normal 3 2 2 8 3 3 2 2" xfId="54603"/>
    <cellStyle name="Normal 3 2 2 8 3 3 3" xfId="42006"/>
    <cellStyle name="Normal 3 2 2 8 3 3 4" xfId="31992"/>
    <cellStyle name="Normal 3 2 2 8 3 4" xfId="8215"/>
    <cellStyle name="Normal 3 2 2 8 3 4 2" xfId="20841"/>
    <cellStyle name="Normal 3 2 2 8 3 4 2 2" xfId="56057"/>
    <cellStyle name="Normal 3 2 2 8 3 4 3" xfId="43460"/>
    <cellStyle name="Normal 3 2 2 8 3 4 4" xfId="33446"/>
    <cellStyle name="Normal 3 2 2 8 3 5" xfId="9996"/>
    <cellStyle name="Normal 3 2 2 8 3 5 2" xfId="22617"/>
    <cellStyle name="Normal 3 2 2 8 3 5 2 2" xfId="57833"/>
    <cellStyle name="Normal 3 2 2 8 3 5 3" xfId="45236"/>
    <cellStyle name="Normal 3 2 2 8 3 5 4" xfId="35222"/>
    <cellStyle name="Normal 3 2 2 8 3 6" xfId="11790"/>
    <cellStyle name="Normal 3 2 2 8 3 6 2" xfId="24393"/>
    <cellStyle name="Normal 3 2 2 8 3 6 2 2" xfId="59609"/>
    <cellStyle name="Normal 3 2 2 8 3 6 3" xfId="47012"/>
    <cellStyle name="Normal 3 2 2 8 3 6 4" xfId="36998"/>
    <cellStyle name="Normal 3 2 2 8 3 7" xfId="16157"/>
    <cellStyle name="Normal 3 2 2 8 3 7 2" xfId="51373"/>
    <cellStyle name="Normal 3 2 2 8 3 7 3" xfId="28762"/>
    <cellStyle name="Normal 3 2 2 8 3 8" xfId="14379"/>
    <cellStyle name="Normal 3 2 2 8 3 8 2" xfId="49597"/>
    <cellStyle name="Normal 3 2 2 8 3 9" xfId="38776"/>
    <cellStyle name="Normal 3 2 2 8 4" xfId="2651"/>
    <cellStyle name="Normal 3 2 2 8 4 10" xfId="26177"/>
    <cellStyle name="Normal 3 2 2 8 4 11" xfId="60581"/>
    <cellStyle name="Normal 3 2 2 8 4 2" xfId="4477"/>
    <cellStyle name="Normal 3 2 2 8 4 2 2" xfId="17124"/>
    <cellStyle name="Normal 3 2 2 8 4 2 2 2" xfId="52340"/>
    <cellStyle name="Normal 3 2 2 8 4 2 3" xfId="39743"/>
    <cellStyle name="Normal 3 2 2 8 4 2 4" xfId="29729"/>
    <cellStyle name="Normal 3 2 2 8 4 3" xfId="5947"/>
    <cellStyle name="Normal 3 2 2 8 4 3 2" xfId="18578"/>
    <cellStyle name="Normal 3 2 2 8 4 3 2 2" xfId="53794"/>
    <cellStyle name="Normal 3 2 2 8 4 3 3" xfId="41197"/>
    <cellStyle name="Normal 3 2 2 8 4 3 4" xfId="31183"/>
    <cellStyle name="Normal 3 2 2 8 4 4" xfId="7406"/>
    <cellStyle name="Normal 3 2 2 8 4 4 2" xfId="20032"/>
    <cellStyle name="Normal 3 2 2 8 4 4 2 2" xfId="55248"/>
    <cellStyle name="Normal 3 2 2 8 4 4 3" xfId="42651"/>
    <cellStyle name="Normal 3 2 2 8 4 4 4" xfId="32637"/>
    <cellStyle name="Normal 3 2 2 8 4 5" xfId="9187"/>
    <cellStyle name="Normal 3 2 2 8 4 5 2" xfId="21808"/>
    <cellStyle name="Normal 3 2 2 8 4 5 2 2" xfId="57024"/>
    <cellStyle name="Normal 3 2 2 8 4 5 3" xfId="44427"/>
    <cellStyle name="Normal 3 2 2 8 4 5 4" xfId="34413"/>
    <cellStyle name="Normal 3 2 2 8 4 6" xfId="10981"/>
    <cellStyle name="Normal 3 2 2 8 4 6 2" xfId="23584"/>
    <cellStyle name="Normal 3 2 2 8 4 6 2 2" xfId="58800"/>
    <cellStyle name="Normal 3 2 2 8 4 6 3" xfId="46203"/>
    <cellStyle name="Normal 3 2 2 8 4 6 4" xfId="36189"/>
    <cellStyle name="Normal 3 2 2 8 4 7" xfId="15348"/>
    <cellStyle name="Normal 3 2 2 8 4 7 2" xfId="50564"/>
    <cellStyle name="Normal 3 2 2 8 4 7 3" xfId="27953"/>
    <cellStyle name="Normal 3 2 2 8 4 8" xfId="13570"/>
    <cellStyle name="Normal 3 2 2 8 4 8 2" xfId="48788"/>
    <cellStyle name="Normal 3 2 2 8 4 9" xfId="37967"/>
    <cellStyle name="Normal 3 2 2 8 5" xfId="3815"/>
    <cellStyle name="Normal 3 2 2 8 5 2" xfId="8538"/>
    <cellStyle name="Normal 3 2 2 8 5 2 2" xfId="21164"/>
    <cellStyle name="Normal 3 2 2 8 5 2 2 2" xfId="56380"/>
    <cellStyle name="Normal 3 2 2 8 5 2 3" xfId="43783"/>
    <cellStyle name="Normal 3 2 2 8 5 2 4" xfId="33769"/>
    <cellStyle name="Normal 3 2 2 8 5 3" xfId="10319"/>
    <cellStyle name="Normal 3 2 2 8 5 3 2" xfId="22940"/>
    <cellStyle name="Normal 3 2 2 8 5 3 2 2" xfId="58156"/>
    <cellStyle name="Normal 3 2 2 8 5 3 3" xfId="45559"/>
    <cellStyle name="Normal 3 2 2 8 5 3 4" xfId="35545"/>
    <cellStyle name="Normal 3 2 2 8 5 4" xfId="12115"/>
    <cellStyle name="Normal 3 2 2 8 5 4 2" xfId="24716"/>
    <cellStyle name="Normal 3 2 2 8 5 4 2 2" xfId="59932"/>
    <cellStyle name="Normal 3 2 2 8 5 4 3" xfId="47335"/>
    <cellStyle name="Normal 3 2 2 8 5 4 4" xfId="37321"/>
    <cellStyle name="Normal 3 2 2 8 5 5" xfId="16480"/>
    <cellStyle name="Normal 3 2 2 8 5 5 2" xfId="51696"/>
    <cellStyle name="Normal 3 2 2 8 5 5 3" xfId="29085"/>
    <cellStyle name="Normal 3 2 2 8 5 6" xfId="14702"/>
    <cellStyle name="Normal 3 2 2 8 5 6 2" xfId="49920"/>
    <cellStyle name="Normal 3 2 2 8 5 7" xfId="39099"/>
    <cellStyle name="Normal 3 2 2 8 5 8" xfId="27309"/>
    <cellStyle name="Normal 3 2 2 8 6" xfId="4155"/>
    <cellStyle name="Normal 3 2 2 8 6 2" xfId="16802"/>
    <cellStyle name="Normal 3 2 2 8 6 2 2" xfId="52018"/>
    <cellStyle name="Normal 3 2 2 8 6 2 3" xfId="29407"/>
    <cellStyle name="Normal 3 2 2 8 6 3" xfId="13248"/>
    <cellStyle name="Normal 3 2 2 8 6 3 2" xfId="48466"/>
    <cellStyle name="Normal 3 2 2 8 6 4" xfId="39421"/>
    <cellStyle name="Normal 3 2 2 8 6 5" xfId="25855"/>
    <cellStyle name="Normal 3 2 2 8 7" xfId="5625"/>
    <cellStyle name="Normal 3 2 2 8 7 2" xfId="18256"/>
    <cellStyle name="Normal 3 2 2 8 7 2 2" xfId="53472"/>
    <cellStyle name="Normal 3 2 2 8 7 3" xfId="40875"/>
    <cellStyle name="Normal 3 2 2 8 7 4" xfId="30861"/>
    <cellStyle name="Normal 3 2 2 8 8" xfId="7084"/>
    <cellStyle name="Normal 3 2 2 8 8 2" xfId="19710"/>
    <cellStyle name="Normal 3 2 2 8 8 2 2" xfId="54926"/>
    <cellStyle name="Normal 3 2 2 8 8 3" xfId="42329"/>
    <cellStyle name="Normal 3 2 2 8 8 4" xfId="32315"/>
    <cellStyle name="Normal 3 2 2 8 9" xfId="8865"/>
    <cellStyle name="Normal 3 2 2 8 9 2" xfId="21486"/>
    <cellStyle name="Normal 3 2 2 8 9 2 2" xfId="56702"/>
    <cellStyle name="Normal 3 2 2 8 9 3" xfId="44105"/>
    <cellStyle name="Normal 3 2 2 8 9 4" xfId="34091"/>
    <cellStyle name="Normal 3 2 2 9" xfId="2411"/>
    <cellStyle name="Normal 3 2 2 9 10" xfId="10646"/>
    <cellStyle name="Normal 3 2 2 9 10 2" xfId="23257"/>
    <cellStyle name="Normal 3 2 2 9 10 2 2" xfId="58473"/>
    <cellStyle name="Normal 3 2 2 9 10 3" xfId="45876"/>
    <cellStyle name="Normal 3 2 2 9 10 4" xfId="35862"/>
    <cellStyle name="Normal 3 2 2 9 11" xfId="15122"/>
    <cellStyle name="Normal 3 2 2 9 11 2" xfId="50338"/>
    <cellStyle name="Normal 3 2 2 9 11 3" xfId="27727"/>
    <cellStyle name="Normal 3 2 2 9 12" xfId="12535"/>
    <cellStyle name="Normal 3 2 2 9 12 2" xfId="47753"/>
    <cellStyle name="Normal 3 2 2 9 13" xfId="37741"/>
    <cellStyle name="Normal 3 2 2 9 14" xfId="25142"/>
    <cellStyle name="Normal 3 2 2 9 15" xfId="60355"/>
    <cellStyle name="Normal 3 2 2 9 2" xfId="3257"/>
    <cellStyle name="Normal 3 2 2 9 2 10" xfId="25626"/>
    <cellStyle name="Normal 3 2 2 9 2 11" xfId="61161"/>
    <cellStyle name="Normal 3 2 2 9 2 2" xfId="5057"/>
    <cellStyle name="Normal 3 2 2 9 2 2 2" xfId="17704"/>
    <cellStyle name="Normal 3 2 2 9 2 2 2 2" xfId="52920"/>
    <cellStyle name="Normal 3 2 2 9 2 2 2 3" xfId="30309"/>
    <cellStyle name="Normal 3 2 2 9 2 2 3" xfId="14150"/>
    <cellStyle name="Normal 3 2 2 9 2 2 3 2" xfId="49368"/>
    <cellStyle name="Normal 3 2 2 9 2 2 4" xfId="40323"/>
    <cellStyle name="Normal 3 2 2 9 2 2 5" xfId="26757"/>
    <cellStyle name="Normal 3 2 2 9 2 3" xfId="6527"/>
    <cellStyle name="Normal 3 2 2 9 2 3 2" xfId="19158"/>
    <cellStyle name="Normal 3 2 2 9 2 3 2 2" xfId="54374"/>
    <cellStyle name="Normal 3 2 2 9 2 3 3" xfId="41777"/>
    <cellStyle name="Normal 3 2 2 9 2 3 4" xfId="31763"/>
    <cellStyle name="Normal 3 2 2 9 2 4" xfId="7986"/>
    <cellStyle name="Normal 3 2 2 9 2 4 2" xfId="20612"/>
    <cellStyle name="Normal 3 2 2 9 2 4 2 2" xfId="55828"/>
    <cellStyle name="Normal 3 2 2 9 2 4 3" xfId="43231"/>
    <cellStyle name="Normal 3 2 2 9 2 4 4" xfId="33217"/>
    <cellStyle name="Normal 3 2 2 9 2 5" xfId="9767"/>
    <cellStyle name="Normal 3 2 2 9 2 5 2" xfId="22388"/>
    <cellStyle name="Normal 3 2 2 9 2 5 2 2" xfId="57604"/>
    <cellStyle name="Normal 3 2 2 9 2 5 3" xfId="45007"/>
    <cellStyle name="Normal 3 2 2 9 2 5 4" xfId="34993"/>
    <cellStyle name="Normal 3 2 2 9 2 6" xfId="11561"/>
    <cellStyle name="Normal 3 2 2 9 2 6 2" xfId="24164"/>
    <cellStyle name="Normal 3 2 2 9 2 6 2 2" xfId="59380"/>
    <cellStyle name="Normal 3 2 2 9 2 6 3" xfId="46783"/>
    <cellStyle name="Normal 3 2 2 9 2 6 4" xfId="36769"/>
    <cellStyle name="Normal 3 2 2 9 2 7" xfId="15928"/>
    <cellStyle name="Normal 3 2 2 9 2 7 2" xfId="51144"/>
    <cellStyle name="Normal 3 2 2 9 2 7 3" xfId="28533"/>
    <cellStyle name="Normal 3 2 2 9 2 8" xfId="13019"/>
    <cellStyle name="Normal 3 2 2 9 2 8 2" xfId="48237"/>
    <cellStyle name="Normal 3 2 2 9 2 9" xfId="38547"/>
    <cellStyle name="Normal 3 2 2 9 3" xfId="3586"/>
    <cellStyle name="Normal 3 2 2 9 3 10" xfId="27082"/>
    <cellStyle name="Normal 3 2 2 9 3 11" xfId="61486"/>
    <cellStyle name="Normal 3 2 2 9 3 2" xfId="5382"/>
    <cellStyle name="Normal 3 2 2 9 3 2 2" xfId="18029"/>
    <cellStyle name="Normal 3 2 2 9 3 2 2 2" xfId="53245"/>
    <cellStyle name="Normal 3 2 2 9 3 2 3" xfId="40648"/>
    <cellStyle name="Normal 3 2 2 9 3 2 4" xfId="30634"/>
    <cellStyle name="Normal 3 2 2 9 3 3" xfId="6852"/>
    <cellStyle name="Normal 3 2 2 9 3 3 2" xfId="19483"/>
    <cellStyle name="Normal 3 2 2 9 3 3 2 2" xfId="54699"/>
    <cellStyle name="Normal 3 2 2 9 3 3 3" xfId="42102"/>
    <cellStyle name="Normal 3 2 2 9 3 3 4" xfId="32088"/>
    <cellStyle name="Normal 3 2 2 9 3 4" xfId="8311"/>
    <cellStyle name="Normal 3 2 2 9 3 4 2" xfId="20937"/>
    <cellStyle name="Normal 3 2 2 9 3 4 2 2" xfId="56153"/>
    <cellStyle name="Normal 3 2 2 9 3 4 3" xfId="43556"/>
    <cellStyle name="Normal 3 2 2 9 3 4 4" xfId="33542"/>
    <cellStyle name="Normal 3 2 2 9 3 5" xfId="10092"/>
    <cellStyle name="Normal 3 2 2 9 3 5 2" xfId="22713"/>
    <cellStyle name="Normal 3 2 2 9 3 5 2 2" xfId="57929"/>
    <cellStyle name="Normal 3 2 2 9 3 5 3" xfId="45332"/>
    <cellStyle name="Normal 3 2 2 9 3 5 4" xfId="35318"/>
    <cellStyle name="Normal 3 2 2 9 3 6" xfId="11886"/>
    <cellStyle name="Normal 3 2 2 9 3 6 2" xfId="24489"/>
    <cellStyle name="Normal 3 2 2 9 3 6 2 2" xfId="59705"/>
    <cellStyle name="Normal 3 2 2 9 3 6 3" xfId="47108"/>
    <cellStyle name="Normal 3 2 2 9 3 6 4" xfId="37094"/>
    <cellStyle name="Normal 3 2 2 9 3 7" xfId="16253"/>
    <cellStyle name="Normal 3 2 2 9 3 7 2" xfId="51469"/>
    <cellStyle name="Normal 3 2 2 9 3 7 3" xfId="28858"/>
    <cellStyle name="Normal 3 2 2 9 3 8" xfId="14475"/>
    <cellStyle name="Normal 3 2 2 9 3 8 2" xfId="49693"/>
    <cellStyle name="Normal 3 2 2 9 3 9" xfId="38872"/>
    <cellStyle name="Normal 3 2 2 9 4" xfId="2747"/>
    <cellStyle name="Normal 3 2 2 9 4 10" xfId="26273"/>
    <cellStyle name="Normal 3 2 2 9 4 11" xfId="60677"/>
    <cellStyle name="Normal 3 2 2 9 4 2" xfId="4573"/>
    <cellStyle name="Normal 3 2 2 9 4 2 2" xfId="17220"/>
    <cellStyle name="Normal 3 2 2 9 4 2 2 2" xfId="52436"/>
    <cellStyle name="Normal 3 2 2 9 4 2 3" xfId="39839"/>
    <cellStyle name="Normal 3 2 2 9 4 2 4" xfId="29825"/>
    <cellStyle name="Normal 3 2 2 9 4 3" xfId="6043"/>
    <cellStyle name="Normal 3 2 2 9 4 3 2" xfId="18674"/>
    <cellStyle name="Normal 3 2 2 9 4 3 2 2" xfId="53890"/>
    <cellStyle name="Normal 3 2 2 9 4 3 3" xfId="41293"/>
    <cellStyle name="Normal 3 2 2 9 4 3 4" xfId="31279"/>
    <cellStyle name="Normal 3 2 2 9 4 4" xfId="7502"/>
    <cellStyle name="Normal 3 2 2 9 4 4 2" xfId="20128"/>
    <cellStyle name="Normal 3 2 2 9 4 4 2 2" xfId="55344"/>
    <cellStyle name="Normal 3 2 2 9 4 4 3" xfId="42747"/>
    <cellStyle name="Normal 3 2 2 9 4 4 4" xfId="32733"/>
    <cellStyle name="Normal 3 2 2 9 4 5" xfId="9283"/>
    <cellStyle name="Normal 3 2 2 9 4 5 2" xfId="21904"/>
    <cellStyle name="Normal 3 2 2 9 4 5 2 2" xfId="57120"/>
    <cellStyle name="Normal 3 2 2 9 4 5 3" xfId="44523"/>
    <cellStyle name="Normal 3 2 2 9 4 5 4" xfId="34509"/>
    <cellStyle name="Normal 3 2 2 9 4 6" xfId="11077"/>
    <cellStyle name="Normal 3 2 2 9 4 6 2" xfId="23680"/>
    <cellStyle name="Normal 3 2 2 9 4 6 2 2" xfId="58896"/>
    <cellStyle name="Normal 3 2 2 9 4 6 3" xfId="46299"/>
    <cellStyle name="Normal 3 2 2 9 4 6 4" xfId="36285"/>
    <cellStyle name="Normal 3 2 2 9 4 7" xfId="15444"/>
    <cellStyle name="Normal 3 2 2 9 4 7 2" xfId="50660"/>
    <cellStyle name="Normal 3 2 2 9 4 7 3" xfId="28049"/>
    <cellStyle name="Normal 3 2 2 9 4 8" xfId="13666"/>
    <cellStyle name="Normal 3 2 2 9 4 8 2" xfId="48884"/>
    <cellStyle name="Normal 3 2 2 9 4 9" xfId="38063"/>
    <cellStyle name="Normal 3 2 2 9 5" xfId="3911"/>
    <cellStyle name="Normal 3 2 2 9 5 2" xfId="8634"/>
    <cellStyle name="Normal 3 2 2 9 5 2 2" xfId="21260"/>
    <cellStyle name="Normal 3 2 2 9 5 2 2 2" xfId="56476"/>
    <cellStyle name="Normal 3 2 2 9 5 2 3" xfId="43879"/>
    <cellStyle name="Normal 3 2 2 9 5 2 4" xfId="33865"/>
    <cellStyle name="Normal 3 2 2 9 5 3" xfId="10415"/>
    <cellStyle name="Normal 3 2 2 9 5 3 2" xfId="23036"/>
    <cellStyle name="Normal 3 2 2 9 5 3 2 2" xfId="58252"/>
    <cellStyle name="Normal 3 2 2 9 5 3 3" xfId="45655"/>
    <cellStyle name="Normal 3 2 2 9 5 3 4" xfId="35641"/>
    <cellStyle name="Normal 3 2 2 9 5 4" xfId="12211"/>
    <cellStyle name="Normal 3 2 2 9 5 4 2" xfId="24812"/>
    <cellStyle name="Normal 3 2 2 9 5 4 2 2" xfId="60028"/>
    <cellStyle name="Normal 3 2 2 9 5 4 3" xfId="47431"/>
    <cellStyle name="Normal 3 2 2 9 5 4 4" xfId="37417"/>
    <cellStyle name="Normal 3 2 2 9 5 5" xfId="16576"/>
    <cellStyle name="Normal 3 2 2 9 5 5 2" xfId="51792"/>
    <cellStyle name="Normal 3 2 2 9 5 5 3" xfId="29181"/>
    <cellStyle name="Normal 3 2 2 9 5 6" xfId="14798"/>
    <cellStyle name="Normal 3 2 2 9 5 6 2" xfId="50016"/>
    <cellStyle name="Normal 3 2 2 9 5 7" xfId="39195"/>
    <cellStyle name="Normal 3 2 2 9 5 8" xfId="27405"/>
    <cellStyle name="Normal 3 2 2 9 6" xfId="4251"/>
    <cellStyle name="Normal 3 2 2 9 6 2" xfId="16898"/>
    <cellStyle name="Normal 3 2 2 9 6 2 2" xfId="52114"/>
    <cellStyle name="Normal 3 2 2 9 6 2 3" xfId="29503"/>
    <cellStyle name="Normal 3 2 2 9 6 3" xfId="13344"/>
    <cellStyle name="Normal 3 2 2 9 6 3 2" xfId="48562"/>
    <cellStyle name="Normal 3 2 2 9 6 4" xfId="39517"/>
    <cellStyle name="Normal 3 2 2 9 6 5" xfId="25951"/>
    <cellStyle name="Normal 3 2 2 9 7" xfId="5721"/>
    <cellStyle name="Normal 3 2 2 9 7 2" xfId="18352"/>
    <cellStyle name="Normal 3 2 2 9 7 2 2" xfId="53568"/>
    <cellStyle name="Normal 3 2 2 9 7 3" xfId="40971"/>
    <cellStyle name="Normal 3 2 2 9 7 4" xfId="30957"/>
    <cellStyle name="Normal 3 2 2 9 8" xfId="7180"/>
    <cellStyle name="Normal 3 2 2 9 8 2" xfId="19806"/>
    <cellStyle name="Normal 3 2 2 9 8 2 2" xfId="55022"/>
    <cellStyle name="Normal 3 2 2 9 8 3" xfId="42425"/>
    <cellStyle name="Normal 3 2 2 9 8 4" xfId="32411"/>
    <cellStyle name="Normal 3 2 2 9 9" xfId="8961"/>
    <cellStyle name="Normal 3 2 2 9 9 2" xfId="21582"/>
    <cellStyle name="Normal 3 2 2 9 9 2 2" xfId="56798"/>
    <cellStyle name="Normal 3 2 2 9 9 3" xfId="44201"/>
    <cellStyle name="Normal 3 2 2 9 9 4" xfId="34187"/>
    <cellStyle name="Normal 3 2 2_District Target Attainment" xfId="1151"/>
    <cellStyle name="Normal 3 2 3" xfId="605"/>
    <cellStyle name="Normal 3 2 3 2" xfId="606"/>
    <cellStyle name="Normal 3 2 3 2 2" xfId="1784"/>
    <cellStyle name="Normal 3 2 3 2_District Target Attainment" xfId="1156"/>
    <cellStyle name="Normal 3 2 3 3" xfId="607"/>
    <cellStyle name="Normal 3 2 3 4" xfId="1783"/>
    <cellStyle name="Normal 3 2 3_District Target Attainment" xfId="1155"/>
    <cellStyle name="Normal 3 2 4" xfId="608"/>
    <cellStyle name="Normal 3 2 4 10" xfId="5476"/>
    <cellStyle name="Normal 3 2 4 10 2" xfId="18107"/>
    <cellStyle name="Normal 3 2 4 10 2 2" xfId="53323"/>
    <cellStyle name="Normal 3 2 4 10 3" xfId="40726"/>
    <cellStyle name="Normal 3 2 4 10 4" xfId="30712"/>
    <cellStyle name="Normal 3 2 4 11" xfId="6932"/>
    <cellStyle name="Normal 3 2 4 11 2" xfId="19561"/>
    <cellStyle name="Normal 3 2 4 11 2 2" xfId="54777"/>
    <cellStyle name="Normal 3 2 4 11 3" xfId="42180"/>
    <cellStyle name="Normal 3 2 4 11 4" xfId="32166"/>
    <cellStyle name="Normal 3 2 4 12" xfId="8714"/>
    <cellStyle name="Normal 3 2 4 12 2" xfId="21337"/>
    <cellStyle name="Normal 3 2 4 12 2 2" xfId="56553"/>
    <cellStyle name="Normal 3 2 4 12 3" xfId="43956"/>
    <cellStyle name="Normal 3 2 4 12 4" xfId="33942"/>
    <cellStyle name="Normal 3 2 4 13" xfId="10647"/>
    <cellStyle name="Normal 3 2 4 13 2" xfId="23258"/>
    <cellStyle name="Normal 3 2 4 13 2 2" xfId="58474"/>
    <cellStyle name="Normal 3 2 4 13 3" xfId="45877"/>
    <cellStyle name="Normal 3 2 4 13 4" xfId="35863"/>
    <cellStyle name="Normal 3 2 4 14" xfId="14876"/>
    <cellStyle name="Normal 3 2 4 14 2" xfId="50093"/>
    <cellStyle name="Normal 3 2 4 14 3" xfId="27482"/>
    <cellStyle name="Normal 3 2 4 15" xfId="12290"/>
    <cellStyle name="Normal 3 2 4 15 2" xfId="47508"/>
    <cellStyle name="Normal 3 2 4 16" xfId="37495"/>
    <cellStyle name="Normal 3 2 4 17" xfId="24897"/>
    <cellStyle name="Normal 3 2 4 18" xfId="60110"/>
    <cellStyle name="Normal 3 2 4 2" xfId="1785"/>
    <cellStyle name="Normal 3 2 4 2 10" xfId="7006"/>
    <cellStyle name="Normal 3 2 4 2 10 2" xfId="19633"/>
    <cellStyle name="Normal 3 2 4 2 10 2 2" xfId="54849"/>
    <cellStyle name="Normal 3 2 4 2 10 3" xfId="42252"/>
    <cellStyle name="Normal 3 2 4 2 10 4" xfId="32238"/>
    <cellStyle name="Normal 3 2 4 2 11" xfId="8787"/>
    <cellStyle name="Normal 3 2 4 2 11 2" xfId="21409"/>
    <cellStyle name="Normal 3 2 4 2 11 2 2" xfId="56625"/>
    <cellStyle name="Normal 3 2 4 2 11 3" xfId="44028"/>
    <cellStyle name="Normal 3 2 4 2 11 4" xfId="34014"/>
    <cellStyle name="Normal 3 2 4 2 12" xfId="10648"/>
    <cellStyle name="Normal 3 2 4 2 12 2" xfId="23259"/>
    <cellStyle name="Normal 3 2 4 2 12 2 2" xfId="58475"/>
    <cellStyle name="Normal 3 2 4 2 12 3" xfId="45878"/>
    <cellStyle name="Normal 3 2 4 2 12 4" xfId="35864"/>
    <cellStyle name="Normal 3 2 4 2 13" xfId="14948"/>
    <cellStyle name="Normal 3 2 4 2 13 2" xfId="50165"/>
    <cellStyle name="Normal 3 2 4 2 13 3" xfId="27554"/>
    <cellStyle name="Normal 3 2 4 2 14" xfId="12362"/>
    <cellStyle name="Normal 3 2 4 2 14 2" xfId="47580"/>
    <cellStyle name="Normal 3 2 4 2 15" xfId="37567"/>
    <cellStyle name="Normal 3 2 4 2 16" xfId="24969"/>
    <cellStyle name="Normal 3 2 4 2 17" xfId="60182"/>
    <cellStyle name="Normal 3 2 4 2 2" xfId="2392"/>
    <cellStyle name="Normal 3 2 4 2 2 10" xfId="10649"/>
    <cellStyle name="Normal 3 2 4 2 2 10 2" xfId="23260"/>
    <cellStyle name="Normal 3 2 4 2 2 10 2 2" xfId="58476"/>
    <cellStyle name="Normal 3 2 4 2 2 10 3" xfId="45879"/>
    <cellStyle name="Normal 3 2 4 2 2 10 4" xfId="35865"/>
    <cellStyle name="Normal 3 2 4 2 2 11" xfId="15103"/>
    <cellStyle name="Normal 3 2 4 2 2 11 2" xfId="50319"/>
    <cellStyle name="Normal 3 2 4 2 2 11 3" xfId="27708"/>
    <cellStyle name="Normal 3 2 4 2 2 12" xfId="12516"/>
    <cellStyle name="Normal 3 2 4 2 2 12 2" xfId="47734"/>
    <cellStyle name="Normal 3 2 4 2 2 13" xfId="37722"/>
    <cellStyle name="Normal 3 2 4 2 2 14" xfId="25123"/>
    <cellStyle name="Normal 3 2 4 2 2 15" xfId="60336"/>
    <cellStyle name="Normal 3 2 4 2 2 2" xfId="3238"/>
    <cellStyle name="Normal 3 2 4 2 2 2 10" xfId="25607"/>
    <cellStyle name="Normal 3 2 4 2 2 2 11" xfId="61142"/>
    <cellStyle name="Normal 3 2 4 2 2 2 2" xfId="5038"/>
    <cellStyle name="Normal 3 2 4 2 2 2 2 2" xfId="17685"/>
    <cellStyle name="Normal 3 2 4 2 2 2 2 2 2" xfId="52901"/>
    <cellStyle name="Normal 3 2 4 2 2 2 2 2 3" xfId="30290"/>
    <cellStyle name="Normal 3 2 4 2 2 2 2 3" xfId="14131"/>
    <cellStyle name="Normal 3 2 4 2 2 2 2 3 2" xfId="49349"/>
    <cellStyle name="Normal 3 2 4 2 2 2 2 4" xfId="40304"/>
    <cellStyle name="Normal 3 2 4 2 2 2 2 5" xfId="26738"/>
    <cellStyle name="Normal 3 2 4 2 2 2 3" xfId="6508"/>
    <cellStyle name="Normal 3 2 4 2 2 2 3 2" xfId="19139"/>
    <cellStyle name="Normal 3 2 4 2 2 2 3 2 2" xfId="54355"/>
    <cellStyle name="Normal 3 2 4 2 2 2 3 3" xfId="41758"/>
    <cellStyle name="Normal 3 2 4 2 2 2 3 4" xfId="31744"/>
    <cellStyle name="Normal 3 2 4 2 2 2 4" xfId="7967"/>
    <cellStyle name="Normal 3 2 4 2 2 2 4 2" xfId="20593"/>
    <cellStyle name="Normal 3 2 4 2 2 2 4 2 2" xfId="55809"/>
    <cellStyle name="Normal 3 2 4 2 2 2 4 3" xfId="43212"/>
    <cellStyle name="Normal 3 2 4 2 2 2 4 4" xfId="33198"/>
    <cellStyle name="Normal 3 2 4 2 2 2 5" xfId="9748"/>
    <cellStyle name="Normal 3 2 4 2 2 2 5 2" xfId="22369"/>
    <cellStyle name="Normal 3 2 4 2 2 2 5 2 2" xfId="57585"/>
    <cellStyle name="Normal 3 2 4 2 2 2 5 3" xfId="44988"/>
    <cellStyle name="Normal 3 2 4 2 2 2 5 4" xfId="34974"/>
    <cellStyle name="Normal 3 2 4 2 2 2 6" xfId="11542"/>
    <cellStyle name="Normal 3 2 4 2 2 2 6 2" xfId="24145"/>
    <cellStyle name="Normal 3 2 4 2 2 2 6 2 2" xfId="59361"/>
    <cellStyle name="Normal 3 2 4 2 2 2 6 3" xfId="46764"/>
    <cellStyle name="Normal 3 2 4 2 2 2 6 4" xfId="36750"/>
    <cellStyle name="Normal 3 2 4 2 2 2 7" xfId="15909"/>
    <cellStyle name="Normal 3 2 4 2 2 2 7 2" xfId="51125"/>
    <cellStyle name="Normal 3 2 4 2 2 2 7 3" xfId="28514"/>
    <cellStyle name="Normal 3 2 4 2 2 2 8" xfId="13000"/>
    <cellStyle name="Normal 3 2 4 2 2 2 8 2" xfId="48218"/>
    <cellStyle name="Normal 3 2 4 2 2 2 9" xfId="38528"/>
    <cellStyle name="Normal 3 2 4 2 2 3" xfId="3567"/>
    <cellStyle name="Normal 3 2 4 2 2 3 10" xfId="27063"/>
    <cellStyle name="Normal 3 2 4 2 2 3 11" xfId="61467"/>
    <cellStyle name="Normal 3 2 4 2 2 3 2" xfId="5363"/>
    <cellStyle name="Normal 3 2 4 2 2 3 2 2" xfId="18010"/>
    <cellStyle name="Normal 3 2 4 2 2 3 2 2 2" xfId="53226"/>
    <cellStyle name="Normal 3 2 4 2 2 3 2 3" xfId="40629"/>
    <cellStyle name="Normal 3 2 4 2 2 3 2 4" xfId="30615"/>
    <cellStyle name="Normal 3 2 4 2 2 3 3" xfId="6833"/>
    <cellStyle name="Normal 3 2 4 2 2 3 3 2" xfId="19464"/>
    <cellStyle name="Normal 3 2 4 2 2 3 3 2 2" xfId="54680"/>
    <cellStyle name="Normal 3 2 4 2 2 3 3 3" xfId="42083"/>
    <cellStyle name="Normal 3 2 4 2 2 3 3 4" xfId="32069"/>
    <cellStyle name="Normal 3 2 4 2 2 3 4" xfId="8292"/>
    <cellStyle name="Normal 3 2 4 2 2 3 4 2" xfId="20918"/>
    <cellStyle name="Normal 3 2 4 2 2 3 4 2 2" xfId="56134"/>
    <cellStyle name="Normal 3 2 4 2 2 3 4 3" xfId="43537"/>
    <cellStyle name="Normal 3 2 4 2 2 3 4 4" xfId="33523"/>
    <cellStyle name="Normal 3 2 4 2 2 3 5" xfId="10073"/>
    <cellStyle name="Normal 3 2 4 2 2 3 5 2" xfId="22694"/>
    <cellStyle name="Normal 3 2 4 2 2 3 5 2 2" xfId="57910"/>
    <cellStyle name="Normal 3 2 4 2 2 3 5 3" xfId="45313"/>
    <cellStyle name="Normal 3 2 4 2 2 3 5 4" xfId="35299"/>
    <cellStyle name="Normal 3 2 4 2 2 3 6" xfId="11867"/>
    <cellStyle name="Normal 3 2 4 2 2 3 6 2" xfId="24470"/>
    <cellStyle name="Normal 3 2 4 2 2 3 6 2 2" xfId="59686"/>
    <cellStyle name="Normal 3 2 4 2 2 3 6 3" xfId="47089"/>
    <cellStyle name="Normal 3 2 4 2 2 3 6 4" xfId="37075"/>
    <cellStyle name="Normal 3 2 4 2 2 3 7" xfId="16234"/>
    <cellStyle name="Normal 3 2 4 2 2 3 7 2" xfId="51450"/>
    <cellStyle name="Normal 3 2 4 2 2 3 7 3" xfId="28839"/>
    <cellStyle name="Normal 3 2 4 2 2 3 8" xfId="14456"/>
    <cellStyle name="Normal 3 2 4 2 2 3 8 2" xfId="49674"/>
    <cellStyle name="Normal 3 2 4 2 2 3 9" xfId="38853"/>
    <cellStyle name="Normal 3 2 4 2 2 4" xfId="2728"/>
    <cellStyle name="Normal 3 2 4 2 2 4 10" xfId="26254"/>
    <cellStyle name="Normal 3 2 4 2 2 4 11" xfId="60658"/>
    <cellStyle name="Normal 3 2 4 2 2 4 2" xfId="4554"/>
    <cellStyle name="Normal 3 2 4 2 2 4 2 2" xfId="17201"/>
    <cellStyle name="Normal 3 2 4 2 2 4 2 2 2" xfId="52417"/>
    <cellStyle name="Normal 3 2 4 2 2 4 2 3" xfId="39820"/>
    <cellStyle name="Normal 3 2 4 2 2 4 2 4" xfId="29806"/>
    <cellStyle name="Normal 3 2 4 2 2 4 3" xfId="6024"/>
    <cellStyle name="Normal 3 2 4 2 2 4 3 2" xfId="18655"/>
    <cellStyle name="Normal 3 2 4 2 2 4 3 2 2" xfId="53871"/>
    <cellStyle name="Normal 3 2 4 2 2 4 3 3" xfId="41274"/>
    <cellStyle name="Normal 3 2 4 2 2 4 3 4" xfId="31260"/>
    <cellStyle name="Normal 3 2 4 2 2 4 4" xfId="7483"/>
    <cellStyle name="Normal 3 2 4 2 2 4 4 2" xfId="20109"/>
    <cellStyle name="Normal 3 2 4 2 2 4 4 2 2" xfId="55325"/>
    <cellStyle name="Normal 3 2 4 2 2 4 4 3" xfId="42728"/>
    <cellStyle name="Normal 3 2 4 2 2 4 4 4" xfId="32714"/>
    <cellStyle name="Normal 3 2 4 2 2 4 5" xfId="9264"/>
    <cellStyle name="Normal 3 2 4 2 2 4 5 2" xfId="21885"/>
    <cellStyle name="Normal 3 2 4 2 2 4 5 2 2" xfId="57101"/>
    <cellStyle name="Normal 3 2 4 2 2 4 5 3" xfId="44504"/>
    <cellStyle name="Normal 3 2 4 2 2 4 5 4" xfId="34490"/>
    <cellStyle name="Normal 3 2 4 2 2 4 6" xfId="11058"/>
    <cellStyle name="Normal 3 2 4 2 2 4 6 2" xfId="23661"/>
    <cellStyle name="Normal 3 2 4 2 2 4 6 2 2" xfId="58877"/>
    <cellStyle name="Normal 3 2 4 2 2 4 6 3" xfId="46280"/>
    <cellStyle name="Normal 3 2 4 2 2 4 6 4" xfId="36266"/>
    <cellStyle name="Normal 3 2 4 2 2 4 7" xfId="15425"/>
    <cellStyle name="Normal 3 2 4 2 2 4 7 2" xfId="50641"/>
    <cellStyle name="Normal 3 2 4 2 2 4 7 3" xfId="28030"/>
    <cellStyle name="Normal 3 2 4 2 2 4 8" xfId="13647"/>
    <cellStyle name="Normal 3 2 4 2 2 4 8 2" xfId="48865"/>
    <cellStyle name="Normal 3 2 4 2 2 4 9" xfId="38044"/>
    <cellStyle name="Normal 3 2 4 2 2 5" xfId="3892"/>
    <cellStyle name="Normal 3 2 4 2 2 5 2" xfId="8615"/>
    <cellStyle name="Normal 3 2 4 2 2 5 2 2" xfId="21241"/>
    <cellStyle name="Normal 3 2 4 2 2 5 2 2 2" xfId="56457"/>
    <cellStyle name="Normal 3 2 4 2 2 5 2 3" xfId="43860"/>
    <cellStyle name="Normal 3 2 4 2 2 5 2 4" xfId="33846"/>
    <cellStyle name="Normal 3 2 4 2 2 5 3" xfId="10396"/>
    <cellStyle name="Normal 3 2 4 2 2 5 3 2" xfId="23017"/>
    <cellStyle name="Normal 3 2 4 2 2 5 3 2 2" xfId="58233"/>
    <cellStyle name="Normal 3 2 4 2 2 5 3 3" xfId="45636"/>
    <cellStyle name="Normal 3 2 4 2 2 5 3 4" xfId="35622"/>
    <cellStyle name="Normal 3 2 4 2 2 5 4" xfId="12192"/>
    <cellStyle name="Normal 3 2 4 2 2 5 4 2" xfId="24793"/>
    <cellStyle name="Normal 3 2 4 2 2 5 4 2 2" xfId="60009"/>
    <cellStyle name="Normal 3 2 4 2 2 5 4 3" xfId="47412"/>
    <cellStyle name="Normal 3 2 4 2 2 5 4 4" xfId="37398"/>
    <cellStyle name="Normal 3 2 4 2 2 5 5" xfId="16557"/>
    <cellStyle name="Normal 3 2 4 2 2 5 5 2" xfId="51773"/>
    <cellStyle name="Normal 3 2 4 2 2 5 5 3" xfId="29162"/>
    <cellStyle name="Normal 3 2 4 2 2 5 6" xfId="14779"/>
    <cellStyle name="Normal 3 2 4 2 2 5 6 2" xfId="49997"/>
    <cellStyle name="Normal 3 2 4 2 2 5 7" xfId="39176"/>
    <cellStyle name="Normal 3 2 4 2 2 5 8" xfId="27386"/>
    <cellStyle name="Normal 3 2 4 2 2 6" xfId="4232"/>
    <cellStyle name="Normal 3 2 4 2 2 6 2" xfId="16879"/>
    <cellStyle name="Normal 3 2 4 2 2 6 2 2" xfId="52095"/>
    <cellStyle name="Normal 3 2 4 2 2 6 2 3" xfId="29484"/>
    <cellStyle name="Normal 3 2 4 2 2 6 3" xfId="13325"/>
    <cellStyle name="Normal 3 2 4 2 2 6 3 2" xfId="48543"/>
    <cellStyle name="Normal 3 2 4 2 2 6 4" xfId="39498"/>
    <cellStyle name="Normal 3 2 4 2 2 6 5" xfId="25932"/>
    <cellStyle name="Normal 3 2 4 2 2 7" xfId="5702"/>
    <cellStyle name="Normal 3 2 4 2 2 7 2" xfId="18333"/>
    <cellStyle name="Normal 3 2 4 2 2 7 2 2" xfId="53549"/>
    <cellStyle name="Normal 3 2 4 2 2 7 3" xfId="40952"/>
    <cellStyle name="Normal 3 2 4 2 2 7 4" xfId="30938"/>
    <cellStyle name="Normal 3 2 4 2 2 8" xfId="7161"/>
    <cellStyle name="Normal 3 2 4 2 2 8 2" xfId="19787"/>
    <cellStyle name="Normal 3 2 4 2 2 8 2 2" xfId="55003"/>
    <cellStyle name="Normal 3 2 4 2 2 8 3" xfId="42406"/>
    <cellStyle name="Normal 3 2 4 2 2 8 4" xfId="32392"/>
    <cellStyle name="Normal 3 2 4 2 2 9" xfId="8942"/>
    <cellStyle name="Normal 3 2 4 2 2 9 2" xfId="21563"/>
    <cellStyle name="Normal 3 2 4 2 2 9 2 2" xfId="56779"/>
    <cellStyle name="Normal 3 2 4 2 2 9 3" xfId="44182"/>
    <cellStyle name="Normal 3 2 4 2 2 9 4" xfId="34168"/>
    <cellStyle name="Normal 3 2 4 2 3" xfId="3078"/>
    <cellStyle name="Normal 3 2 4 2 3 10" xfId="25450"/>
    <cellStyle name="Normal 3 2 4 2 3 11" xfId="60985"/>
    <cellStyle name="Normal 3 2 4 2 3 2" xfId="4881"/>
    <cellStyle name="Normal 3 2 4 2 3 2 2" xfId="17528"/>
    <cellStyle name="Normal 3 2 4 2 3 2 2 2" xfId="52744"/>
    <cellStyle name="Normal 3 2 4 2 3 2 2 3" xfId="30133"/>
    <cellStyle name="Normal 3 2 4 2 3 2 3" xfId="13974"/>
    <cellStyle name="Normal 3 2 4 2 3 2 3 2" xfId="49192"/>
    <cellStyle name="Normal 3 2 4 2 3 2 4" xfId="40147"/>
    <cellStyle name="Normal 3 2 4 2 3 2 5" xfId="26581"/>
    <cellStyle name="Normal 3 2 4 2 3 3" xfId="6351"/>
    <cellStyle name="Normal 3 2 4 2 3 3 2" xfId="18982"/>
    <cellStyle name="Normal 3 2 4 2 3 3 2 2" xfId="54198"/>
    <cellStyle name="Normal 3 2 4 2 3 3 3" xfId="41601"/>
    <cellStyle name="Normal 3 2 4 2 3 3 4" xfId="31587"/>
    <cellStyle name="Normal 3 2 4 2 3 4" xfId="7810"/>
    <cellStyle name="Normal 3 2 4 2 3 4 2" xfId="20436"/>
    <cellStyle name="Normal 3 2 4 2 3 4 2 2" xfId="55652"/>
    <cellStyle name="Normal 3 2 4 2 3 4 3" xfId="43055"/>
    <cellStyle name="Normal 3 2 4 2 3 4 4" xfId="33041"/>
    <cellStyle name="Normal 3 2 4 2 3 5" xfId="9591"/>
    <cellStyle name="Normal 3 2 4 2 3 5 2" xfId="22212"/>
    <cellStyle name="Normal 3 2 4 2 3 5 2 2" xfId="57428"/>
    <cellStyle name="Normal 3 2 4 2 3 5 3" xfId="44831"/>
    <cellStyle name="Normal 3 2 4 2 3 5 4" xfId="34817"/>
    <cellStyle name="Normal 3 2 4 2 3 6" xfId="11385"/>
    <cellStyle name="Normal 3 2 4 2 3 6 2" xfId="23988"/>
    <cellStyle name="Normal 3 2 4 2 3 6 2 2" xfId="59204"/>
    <cellStyle name="Normal 3 2 4 2 3 6 3" xfId="46607"/>
    <cellStyle name="Normal 3 2 4 2 3 6 4" xfId="36593"/>
    <cellStyle name="Normal 3 2 4 2 3 7" xfId="15752"/>
    <cellStyle name="Normal 3 2 4 2 3 7 2" xfId="50968"/>
    <cellStyle name="Normal 3 2 4 2 3 7 3" xfId="28357"/>
    <cellStyle name="Normal 3 2 4 2 3 8" xfId="12843"/>
    <cellStyle name="Normal 3 2 4 2 3 8 2" xfId="48061"/>
    <cellStyle name="Normal 3 2 4 2 3 9" xfId="38371"/>
    <cellStyle name="Normal 3 2 4 2 4" xfId="2904"/>
    <cellStyle name="Normal 3 2 4 2 4 10" xfId="25291"/>
    <cellStyle name="Normal 3 2 4 2 4 11" xfId="60826"/>
    <cellStyle name="Normal 3 2 4 2 4 2" xfId="4722"/>
    <cellStyle name="Normal 3 2 4 2 4 2 2" xfId="17369"/>
    <cellStyle name="Normal 3 2 4 2 4 2 2 2" xfId="52585"/>
    <cellStyle name="Normal 3 2 4 2 4 2 2 3" xfId="29974"/>
    <cellStyle name="Normal 3 2 4 2 4 2 3" xfId="13815"/>
    <cellStyle name="Normal 3 2 4 2 4 2 3 2" xfId="49033"/>
    <cellStyle name="Normal 3 2 4 2 4 2 4" xfId="39988"/>
    <cellStyle name="Normal 3 2 4 2 4 2 5" xfId="26422"/>
    <cellStyle name="Normal 3 2 4 2 4 3" xfId="6192"/>
    <cellStyle name="Normal 3 2 4 2 4 3 2" xfId="18823"/>
    <cellStyle name="Normal 3 2 4 2 4 3 2 2" xfId="54039"/>
    <cellStyle name="Normal 3 2 4 2 4 3 3" xfId="41442"/>
    <cellStyle name="Normal 3 2 4 2 4 3 4" xfId="31428"/>
    <cellStyle name="Normal 3 2 4 2 4 4" xfId="7651"/>
    <cellStyle name="Normal 3 2 4 2 4 4 2" xfId="20277"/>
    <cellStyle name="Normal 3 2 4 2 4 4 2 2" xfId="55493"/>
    <cellStyle name="Normal 3 2 4 2 4 4 3" xfId="42896"/>
    <cellStyle name="Normal 3 2 4 2 4 4 4" xfId="32882"/>
    <cellStyle name="Normal 3 2 4 2 4 5" xfId="9432"/>
    <cellStyle name="Normal 3 2 4 2 4 5 2" xfId="22053"/>
    <cellStyle name="Normal 3 2 4 2 4 5 2 2" xfId="57269"/>
    <cellStyle name="Normal 3 2 4 2 4 5 3" xfId="44672"/>
    <cellStyle name="Normal 3 2 4 2 4 5 4" xfId="34658"/>
    <cellStyle name="Normal 3 2 4 2 4 6" xfId="11226"/>
    <cellStyle name="Normal 3 2 4 2 4 6 2" xfId="23829"/>
    <cellStyle name="Normal 3 2 4 2 4 6 2 2" xfId="59045"/>
    <cellStyle name="Normal 3 2 4 2 4 6 3" xfId="46448"/>
    <cellStyle name="Normal 3 2 4 2 4 6 4" xfId="36434"/>
    <cellStyle name="Normal 3 2 4 2 4 7" xfId="15593"/>
    <cellStyle name="Normal 3 2 4 2 4 7 2" xfId="50809"/>
    <cellStyle name="Normal 3 2 4 2 4 7 3" xfId="28198"/>
    <cellStyle name="Normal 3 2 4 2 4 8" xfId="12684"/>
    <cellStyle name="Normal 3 2 4 2 4 8 2" xfId="47902"/>
    <cellStyle name="Normal 3 2 4 2 4 9" xfId="38212"/>
    <cellStyle name="Normal 3 2 4 2 5" xfId="3413"/>
    <cellStyle name="Normal 3 2 4 2 5 10" xfId="26909"/>
    <cellStyle name="Normal 3 2 4 2 5 11" xfId="61313"/>
    <cellStyle name="Normal 3 2 4 2 5 2" xfId="5209"/>
    <cellStyle name="Normal 3 2 4 2 5 2 2" xfId="17856"/>
    <cellStyle name="Normal 3 2 4 2 5 2 2 2" xfId="53072"/>
    <cellStyle name="Normal 3 2 4 2 5 2 3" xfId="40475"/>
    <cellStyle name="Normal 3 2 4 2 5 2 4" xfId="30461"/>
    <cellStyle name="Normal 3 2 4 2 5 3" xfId="6679"/>
    <cellStyle name="Normal 3 2 4 2 5 3 2" xfId="19310"/>
    <cellStyle name="Normal 3 2 4 2 5 3 2 2" xfId="54526"/>
    <cellStyle name="Normal 3 2 4 2 5 3 3" xfId="41929"/>
    <cellStyle name="Normal 3 2 4 2 5 3 4" xfId="31915"/>
    <cellStyle name="Normal 3 2 4 2 5 4" xfId="8138"/>
    <cellStyle name="Normal 3 2 4 2 5 4 2" xfId="20764"/>
    <cellStyle name="Normal 3 2 4 2 5 4 2 2" xfId="55980"/>
    <cellStyle name="Normal 3 2 4 2 5 4 3" xfId="43383"/>
    <cellStyle name="Normal 3 2 4 2 5 4 4" xfId="33369"/>
    <cellStyle name="Normal 3 2 4 2 5 5" xfId="9919"/>
    <cellStyle name="Normal 3 2 4 2 5 5 2" xfId="22540"/>
    <cellStyle name="Normal 3 2 4 2 5 5 2 2" xfId="57756"/>
    <cellStyle name="Normal 3 2 4 2 5 5 3" xfId="45159"/>
    <cellStyle name="Normal 3 2 4 2 5 5 4" xfId="35145"/>
    <cellStyle name="Normal 3 2 4 2 5 6" xfId="11713"/>
    <cellStyle name="Normal 3 2 4 2 5 6 2" xfId="24316"/>
    <cellStyle name="Normal 3 2 4 2 5 6 2 2" xfId="59532"/>
    <cellStyle name="Normal 3 2 4 2 5 6 3" xfId="46935"/>
    <cellStyle name="Normal 3 2 4 2 5 6 4" xfId="36921"/>
    <cellStyle name="Normal 3 2 4 2 5 7" xfId="16080"/>
    <cellStyle name="Normal 3 2 4 2 5 7 2" xfId="51296"/>
    <cellStyle name="Normal 3 2 4 2 5 7 3" xfId="28685"/>
    <cellStyle name="Normal 3 2 4 2 5 8" xfId="14302"/>
    <cellStyle name="Normal 3 2 4 2 5 8 2" xfId="49520"/>
    <cellStyle name="Normal 3 2 4 2 5 9" xfId="38699"/>
    <cellStyle name="Normal 3 2 4 2 6" xfId="2573"/>
    <cellStyle name="Normal 3 2 4 2 6 10" xfId="26100"/>
    <cellStyle name="Normal 3 2 4 2 6 11" xfId="60504"/>
    <cellStyle name="Normal 3 2 4 2 6 2" xfId="4400"/>
    <cellStyle name="Normal 3 2 4 2 6 2 2" xfId="17047"/>
    <cellStyle name="Normal 3 2 4 2 6 2 2 2" xfId="52263"/>
    <cellStyle name="Normal 3 2 4 2 6 2 3" xfId="39666"/>
    <cellStyle name="Normal 3 2 4 2 6 2 4" xfId="29652"/>
    <cellStyle name="Normal 3 2 4 2 6 3" xfId="5870"/>
    <cellStyle name="Normal 3 2 4 2 6 3 2" xfId="18501"/>
    <cellStyle name="Normal 3 2 4 2 6 3 2 2" xfId="53717"/>
    <cellStyle name="Normal 3 2 4 2 6 3 3" xfId="41120"/>
    <cellStyle name="Normal 3 2 4 2 6 3 4" xfId="31106"/>
    <cellStyle name="Normal 3 2 4 2 6 4" xfId="7329"/>
    <cellStyle name="Normal 3 2 4 2 6 4 2" xfId="19955"/>
    <cellStyle name="Normal 3 2 4 2 6 4 2 2" xfId="55171"/>
    <cellStyle name="Normal 3 2 4 2 6 4 3" xfId="42574"/>
    <cellStyle name="Normal 3 2 4 2 6 4 4" xfId="32560"/>
    <cellStyle name="Normal 3 2 4 2 6 5" xfId="9110"/>
    <cellStyle name="Normal 3 2 4 2 6 5 2" xfId="21731"/>
    <cellStyle name="Normal 3 2 4 2 6 5 2 2" xfId="56947"/>
    <cellStyle name="Normal 3 2 4 2 6 5 3" xfId="44350"/>
    <cellStyle name="Normal 3 2 4 2 6 5 4" xfId="34336"/>
    <cellStyle name="Normal 3 2 4 2 6 6" xfId="10904"/>
    <cellStyle name="Normal 3 2 4 2 6 6 2" xfId="23507"/>
    <cellStyle name="Normal 3 2 4 2 6 6 2 2" xfId="58723"/>
    <cellStyle name="Normal 3 2 4 2 6 6 3" xfId="46126"/>
    <cellStyle name="Normal 3 2 4 2 6 6 4" xfId="36112"/>
    <cellStyle name="Normal 3 2 4 2 6 7" xfId="15271"/>
    <cellStyle name="Normal 3 2 4 2 6 7 2" xfId="50487"/>
    <cellStyle name="Normal 3 2 4 2 6 7 3" xfId="27876"/>
    <cellStyle name="Normal 3 2 4 2 6 8" xfId="13493"/>
    <cellStyle name="Normal 3 2 4 2 6 8 2" xfId="48711"/>
    <cellStyle name="Normal 3 2 4 2 6 9" xfId="37890"/>
    <cellStyle name="Normal 3 2 4 2 7" xfId="3737"/>
    <cellStyle name="Normal 3 2 4 2 7 2" xfId="8461"/>
    <cellStyle name="Normal 3 2 4 2 7 2 2" xfId="21087"/>
    <cellStyle name="Normal 3 2 4 2 7 2 2 2" xfId="56303"/>
    <cellStyle name="Normal 3 2 4 2 7 2 3" xfId="43706"/>
    <cellStyle name="Normal 3 2 4 2 7 2 4" xfId="33692"/>
    <cellStyle name="Normal 3 2 4 2 7 3" xfId="10242"/>
    <cellStyle name="Normal 3 2 4 2 7 3 2" xfId="22863"/>
    <cellStyle name="Normal 3 2 4 2 7 3 2 2" xfId="58079"/>
    <cellStyle name="Normal 3 2 4 2 7 3 3" xfId="45482"/>
    <cellStyle name="Normal 3 2 4 2 7 3 4" xfId="35468"/>
    <cellStyle name="Normal 3 2 4 2 7 4" xfId="12038"/>
    <cellStyle name="Normal 3 2 4 2 7 4 2" xfId="24639"/>
    <cellStyle name="Normal 3 2 4 2 7 4 2 2" xfId="59855"/>
    <cellStyle name="Normal 3 2 4 2 7 4 3" xfId="47258"/>
    <cellStyle name="Normal 3 2 4 2 7 4 4" xfId="37244"/>
    <cellStyle name="Normal 3 2 4 2 7 5" xfId="16403"/>
    <cellStyle name="Normal 3 2 4 2 7 5 2" xfId="51619"/>
    <cellStyle name="Normal 3 2 4 2 7 5 3" xfId="29008"/>
    <cellStyle name="Normal 3 2 4 2 7 6" xfId="14625"/>
    <cellStyle name="Normal 3 2 4 2 7 6 2" xfId="49843"/>
    <cellStyle name="Normal 3 2 4 2 7 7" xfId="39022"/>
    <cellStyle name="Normal 3 2 4 2 7 8" xfId="27232"/>
    <cellStyle name="Normal 3 2 4 2 8" xfId="4075"/>
    <cellStyle name="Normal 3 2 4 2 8 2" xfId="16725"/>
    <cellStyle name="Normal 3 2 4 2 8 2 2" xfId="51941"/>
    <cellStyle name="Normal 3 2 4 2 8 2 3" xfId="29330"/>
    <cellStyle name="Normal 3 2 4 2 8 3" xfId="13171"/>
    <cellStyle name="Normal 3 2 4 2 8 3 2" xfId="48389"/>
    <cellStyle name="Normal 3 2 4 2 8 4" xfId="39344"/>
    <cellStyle name="Normal 3 2 4 2 8 5" xfId="25778"/>
    <cellStyle name="Normal 3 2 4 2 9" xfId="5548"/>
    <cellStyle name="Normal 3 2 4 2 9 2" xfId="18179"/>
    <cellStyle name="Normal 3 2 4 2 9 2 2" xfId="53395"/>
    <cellStyle name="Normal 3 2 4 2 9 3" xfId="40798"/>
    <cellStyle name="Normal 3 2 4 2 9 4" xfId="30784"/>
    <cellStyle name="Normal 3 2 4 3" xfId="2317"/>
    <cellStyle name="Normal 3 2 4 3 10" xfId="10650"/>
    <cellStyle name="Normal 3 2 4 3 10 2" xfId="23261"/>
    <cellStyle name="Normal 3 2 4 3 10 2 2" xfId="58477"/>
    <cellStyle name="Normal 3 2 4 3 10 3" xfId="45880"/>
    <cellStyle name="Normal 3 2 4 3 10 4" xfId="35866"/>
    <cellStyle name="Normal 3 2 4 3 11" xfId="15029"/>
    <cellStyle name="Normal 3 2 4 3 11 2" xfId="50245"/>
    <cellStyle name="Normal 3 2 4 3 11 3" xfId="27634"/>
    <cellStyle name="Normal 3 2 4 3 12" xfId="12442"/>
    <cellStyle name="Normal 3 2 4 3 12 2" xfId="47660"/>
    <cellStyle name="Normal 3 2 4 3 13" xfId="37648"/>
    <cellStyle name="Normal 3 2 4 3 14" xfId="25049"/>
    <cellStyle name="Normal 3 2 4 3 15" xfId="60262"/>
    <cellStyle name="Normal 3 2 4 3 2" xfId="3164"/>
    <cellStyle name="Normal 3 2 4 3 2 10" xfId="25533"/>
    <cellStyle name="Normal 3 2 4 3 2 11" xfId="61068"/>
    <cellStyle name="Normal 3 2 4 3 2 2" xfId="4964"/>
    <cellStyle name="Normal 3 2 4 3 2 2 2" xfId="17611"/>
    <cellStyle name="Normal 3 2 4 3 2 2 2 2" xfId="52827"/>
    <cellStyle name="Normal 3 2 4 3 2 2 2 3" xfId="30216"/>
    <cellStyle name="Normal 3 2 4 3 2 2 3" xfId="14057"/>
    <cellStyle name="Normal 3 2 4 3 2 2 3 2" xfId="49275"/>
    <cellStyle name="Normal 3 2 4 3 2 2 4" xfId="40230"/>
    <cellStyle name="Normal 3 2 4 3 2 2 5" xfId="26664"/>
    <cellStyle name="Normal 3 2 4 3 2 3" xfId="6434"/>
    <cellStyle name="Normal 3 2 4 3 2 3 2" xfId="19065"/>
    <cellStyle name="Normal 3 2 4 3 2 3 2 2" xfId="54281"/>
    <cellStyle name="Normal 3 2 4 3 2 3 3" xfId="41684"/>
    <cellStyle name="Normal 3 2 4 3 2 3 4" xfId="31670"/>
    <cellStyle name="Normal 3 2 4 3 2 4" xfId="7893"/>
    <cellStyle name="Normal 3 2 4 3 2 4 2" xfId="20519"/>
    <cellStyle name="Normal 3 2 4 3 2 4 2 2" xfId="55735"/>
    <cellStyle name="Normal 3 2 4 3 2 4 3" xfId="43138"/>
    <cellStyle name="Normal 3 2 4 3 2 4 4" xfId="33124"/>
    <cellStyle name="Normal 3 2 4 3 2 5" xfId="9674"/>
    <cellStyle name="Normal 3 2 4 3 2 5 2" xfId="22295"/>
    <cellStyle name="Normal 3 2 4 3 2 5 2 2" xfId="57511"/>
    <cellStyle name="Normal 3 2 4 3 2 5 3" xfId="44914"/>
    <cellStyle name="Normal 3 2 4 3 2 5 4" xfId="34900"/>
    <cellStyle name="Normal 3 2 4 3 2 6" xfId="11468"/>
    <cellStyle name="Normal 3 2 4 3 2 6 2" xfId="24071"/>
    <cellStyle name="Normal 3 2 4 3 2 6 2 2" xfId="59287"/>
    <cellStyle name="Normal 3 2 4 3 2 6 3" xfId="46690"/>
    <cellStyle name="Normal 3 2 4 3 2 6 4" xfId="36676"/>
    <cellStyle name="Normal 3 2 4 3 2 7" xfId="15835"/>
    <cellStyle name="Normal 3 2 4 3 2 7 2" xfId="51051"/>
    <cellStyle name="Normal 3 2 4 3 2 7 3" xfId="28440"/>
    <cellStyle name="Normal 3 2 4 3 2 8" xfId="12926"/>
    <cellStyle name="Normal 3 2 4 3 2 8 2" xfId="48144"/>
    <cellStyle name="Normal 3 2 4 3 2 9" xfId="38454"/>
    <cellStyle name="Normal 3 2 4 3 3" xfId="3493"/>
    <cellStyle name="Normal 3 2 4 3 3 10" xfId="26989"/>
    <cellStyle name="Normal 3 2 4 3 3 11" xfId="61393"/>
    <cellStyle name="Normal 3 2 4 3 3 2" xfId="5289"/>
    <cellStyle name="Normal 3 2 4 3 3 2 2" xfId="17936"/>
    <cellStyle name="Normal 3 2 4 3 3 2 2 2" xfId="53152"/>
    <cellStyle name="Normal 3 2 4 3 3 2 3" xfId="40555"/>
    <cellStyle name="Normal 3 2 4 3 3 2 4" xfId="30541"/>
    <cellStyle name="Normal 3 2 4 3 3 3" xfId="6759"/>
    <cellStyle name="Normal 3 2 4 3 3 3 2" xfId="19390"/>
    <cellStyle name="Normal 3 2 4 3 3 3 2 2" xfId="54606"/>
    <cellStyle name="Normal 3 2 4 3 3 3 3" xfId="42009"/>
    <cellStyle name="Normal 3 2 4 3 3 3 4" xfId="31995"/>
    <cellStyle name="Normal 3 2 4 3 3 4" xfId="8218"/>
    <cellStyle name="Normal 3 2 4 3 3 4 2" xfId="20844"/>
    <cellStyle name="Normal 3 2 4 3 3 4 2 2" xfId="56060"/>
    <cellStyle name="Normal 3 2 4 3 3 4 3" xfId="43463"/>
    <cellStyle name="Normal 3 2 4 3 3 4 4" xfId="33449"/>
    <cellStyle name="Normal 3 2 4 3 3 5" xfId="9999"/>
    <cellStyle name="Normal 3 2 4 3 3 5 2" xfId="22620"/>
    <cellStyle name="Normal 3 2 4 3 3 5 2 2" xfId="57836"/>
    <cellStyle name="Normal 3 2 4 3 3 5 3" xfId="45239"/>
    <cellStyle name="Normal 3 2 4 3 3 5 4" xfId="35225"/>
    <cellStyle name="Normal 3 2 4 3 3 6" xfId="11793"/>
    <cellStyle name="Normal 3 2 4 3 3 6 2" xfId="24396"/>
    <cellStyle name="Normal 3 2 4 3 3 6 2 2" xfId="59612"/>
    <cellStyle name="Normal 3 2 4 3 3 6 3" xfId="47015"/>
    <cellStyle name="Normal 3 2 4 3 3 6 4" xfId="37001"/>
    <cellStyle name="Normal 3 2 4 3 3 7" xfId="16160"/>
    <cellStyle name="Normal 3 2 4 3 3 7 2" xfId="51376"/>
    <cellStyle name="Normal 3 2 4 3 3 7 3" xfId="28765"/>
    <cellStyle name="Normal 3 2 4 3 3 8" xfId="14382"/>
    <cellStyle name="Normal 3 2 4 3 3 8 2" xfId="49600"/>
    <cellStyle name="Normal 3 2 4 3 3 9" xfId="38779"/>
    <cellStyle name="Normal 3 2 4 3 4" xfId="2654"/>
    <cellStyle name="Normal 3 2 4 3 4 10" xfId="26180"/>
    <cellStyle name="Normal 3 2 4 3 4 11" xfId="60584"/>
    <cellStyle name="Normal 3 2 4 3 4 2" xfId="4480"/>
    <cellStyle name="Normal 3 2 4 3 4 2 2" xfId="17127"/>
    <cellStyle name="Normal 3 2 4 3 4 2 2 2" xfId="52343"/>
    <cellStyle name="Normal 3 2 4 3 4 2 3" xfId="39746"/>
    <cellStyle name="Normal 3 2 4 3 4 2 4" xfId="29732"/>
    <cellStyle name="Normal 3 2 4 3 4 3" xfId="5950"/>
    <cellStyle name="Normal 3 2 4 3 4 3 2" xfId="18581"/>
    <cellStyle name="Normal 3 2 4 3 4 3 2 2" xfId="53797"/>
    <cellStyle name="Normal 3 2 4 3 4 3 3" xfId="41200"/>
    <cellStyle name="Normal 3 2 4 3 4 3 4" xfId="31186"/>
    <cellStyle name="Normal 3 2 4 3 4 4" xfId="7409"/>
    <cellStyle name="Normal 3 2 4 3 4 4 2" xfId="20035"/>
    <cellStyle name="Normal 3 2 4 3 4 4 2 2" xfId="55251"/>
    <cellStyle name="Normal 3 2 4 3 4 4 3" xfId="42654"/>
    <cellStyle name="Normal 3 2 4 3 4 4 4" xfId="32640"/>
    <cellStyle name="Normal 3 2 4 3 4 5" xfId="9190"/>
    <cellStyle name="Normal 3 2 4 3 4 5 2" xfId="21811"/>
    <cellStyle name="Normal 3 2 4 3 4 5 2 2" xfId="57027"/>
    <cellStyle name="Normal 3 2 4 3 4 5 3" xfId="44430"/>
    <cellStyle name="Normal 3 2 4 3 4 5 4" xfId="34416"/>
    <cellStyle name="Normal 3 2 4 3 4 6" xfId="10984"/>
    <cellStyle name="Normal 3 2 4 3 4 6 2" xfId="23587"/>
    <cellStyle name="Normal 3 2 4 3 4 6 2 2" xfId="58803"/>
    <cellStyle name="Normal 3 2 4 3 4 6 3" xfId="46206"/>
    <cellStyle name="Normal 3 2 4 3 4 6 4" xfId="36192"/>
    <cellStyle name="Normal 3 2 4 3 4 7" xfId="15351"/>
    <cellStyle name="Normal 3 2 4 3 4 7 2" xfId="50567"/>
    <cellStyle name="Normal 3 2 4 3 4 7 3" xfId="27956"/>
    <cellStyle name="Normal 3 2 4 3 4 8" xfId="13573"/>
    <cellStyle name="Normal 3 2 4 3 4 8 2" xfId="48791"/>
    <cellStyle name="Normal 3 2 4 3 4 9" xfId="37970"/>
    <cellStyle name="Normal 3 2 4 3 5" xfId="3818"/>
    <cellStyle name="Normal 3 2 4 3 5 2" xfId="8541"/>
    <cellStyle name="Normal 3 2 4 3 5 2 2" xfId="21167"/>
    <cellStyle name="Normal 3 2 4 3 5 2 2 2" xfId="56383"/>
    <cellStyle name="Normal 3 2 4 3 5 2 3" xfId="43786"/>
    <cellStyle name="Normal 3 2 4 3 5 2 4" xfId="33772"/>
    <cellStyle name="Normal 3 2 4 3 5 3" xfId="10322"/>
    <cellStyle name="Normal 3 2 4 3 5 3 2" xfId="22943"/>
    <cellStyle name="Normal 3 2 4 3 5 3 2 2" xfId="58159"/>
    <cellStyle name="Normal 3 2 4 3 5 3 3" xfId="45562"/>
    <cellStyle name="Normal 3 2 4 3 5 3 4" xfId="35548"/>
    <cellStyle name="Normal 3 2 4 3 5 4" xfId="12118"/>
    <cellStyle name="Normal 3 2 4 3 5 4 2" xfId="24719"/>
    <cellStyle name="Normal 3 2 4 3 5 4 2 2" xfId="59935"/>
    <cellStyle name="Normal 3 2 4 3 5 4 3" xfId="47338"/>
    <cellStyle name="Normal 3 2 4 3 5 4 4" xfId="37324"/>
    <cellStyle name="Normal 3 2 4 3 5 5" xfId="16483"/>
    <cellStyle name="Normal 3 2 4 3 5 5 2" xfId="51699"/>
    <cellStyle name="Normal 3 2 4 3 5 5 3" xfId="29088"/>
    <cellStyle name="Normal 3 2 4 3 5 6" xfId="14705"/>
    <cellStyle name="Normal 3 2 4 3 5 6 2" xfId="49923"/>
    <cellStyle name="Normal 3 2 4 3 5 7" xfId="39102"/>
    <cellStyle name="Normal 3 2 4 3 5 8" xfId="27312"/>
    <cellStyle name="Normal 3 2 4 3 6" xfId="4158"/>
    <cellStyle name="Normal 3 2 4 3 6 2" xfId="16805"/>
    <cellStyle name="Normal 3 2 4 3 6 2 2" xfId="52021"/>
    <cellStyle name="Normal 3 2 4 3 6 2 3" xfId="29410"/>
    <cellStyle name="Normal 3 2 4 3 6 3" xfId="13251"/>
    <cellStyle name="Normal 3 2 4 3 6 3 2" xfId="48469"/>
    <cellStyle name="Normal 3 2 4 3 6 4" xfId="39424"/>
    <cellStyle name="Normal 3 2 4 3 6 5" xfId="25858"/>
    <cellStyle name="Normal 3 2 4 3 7" xfId="5628"/>
    <cellStyle name="Normal 3 2 4 3 7 2" xfId="18259"/>
    <cellStyle name="Normal 3 2 4 3 7 2 2" xfId="53475"/>
    <cellStyle name="Normal 3 2 4 3 7 3" xfId="40878"/>
    <cellStyle name="Normal 3 2 4 3 7 4" xfId="30864"/>
    <cellStyle name="Normal 3 2 4 3 8" xfId="7087"/>
    <cellStyle name="Normal 3 2 4 3 8 2" xfId="19713"/>
    <cellStyle name="Normal 3 2 4 3 8 2 2" xfId="54929"/>
    <cellStyle name="Normal 3 2 4 3 8 3" xfId="42332"/>
    <cellStyle name="Normal 3 2 4 3 8 4" xfId="32318"/>
    <cellStyle name="Normal 3 2 4 3 9" xfId="8868"/>
    <cellStyle name="Normal 3 2 4 3 9 2" xfId="21489"/>
    <cellStyle name="Normal 3 2 4 3 9 2 2" xfId="56705"/>
    <cellStyle name="Normal 3 2 4 3 9 3" xfId="44108"/>
    <cellStyle name="Normal 3 2 4 3 9 4" xfId="34094"/>
    <cellStyle name="Normal 3 2 4 4" xfId="2999"/>
    <cellStyle name="Normal 3 2 4 4 10" xfId="25374"/>
    <cellStyle name="Normal 3 2 4 4 11" xfId="60909"/>
    <cellStyle name="Normal 3 2 4 4 2" xfId="4805"/>
    <cellStyle name="Normal 3 2 4 4 2 2" xfId="17452"/>
    <cellStyle name="Normal 3 2 4 4 2 2 2" xfId="52668"/>
    <cellStyle name="Normal 3 2 4 4 2 2 3" xfId="30057"/>
    <cellStyle name="Normal 3 2 4 4 2 3" xfId="13898"/>
    <cellStyle name="Normal 3 2 4 4 2 3 2" xfId="49116"/>
    <cellStyle name="Normal 3 2 4 4 2 4" xfId="40071"/>
    <cellStyle name="Normal 3 2 4 4 2 5" xfId="26505"/>
    <cellStyle name="Normal 3 2 4 4 3" xfId="6275"/>
    <cellStyle name="Normal 3 2 4 4 3 2" xfId="18906"/>
    <cellStyle name="Normal 3 2 4 4 3 2 2" xfId="54122"/>
    <cellStyle name="Normal 3 2 4 4 3 3" xfId="41525"/>
    <cellStyle name="Normal 3 2 4 4 3 4" xfId="31511"/>
    <cellStyle name="Normal 3 2 4 4 4" xfId="7734"/>
    <cellStyle name="Normal 3 2 4 4 4 2" xfId="20360"/>
    <cellStyle name="Normal 3 2 4 4 4 2 2" xfId="55576"/>
    <cellStyle name="Normal 3 2 4 4 4 3" xfId="42979"/>
    <cellStyle name="Normal 3 2 4 4 4 4" xfId="32965"/>
    <cellStyle name="Normal 3 2 4 4 5" xfId="9515"/>
    <cellStyle name="Normal 3 2 4 4 5 2" xfId="22136"/>
    <cellStyle name="Normal 3 2 4 4 5 2 2" xfId="57352"/>
    <cellStyle name="Normal 3 2 4 4 5 3" xfId="44755"/>
    <cellStyle name="Normal 3 2 4 4 5 4" xfId="34741"/>
    <cellStyle name="Normal 3 2 4 4 6" xfId="11309"/>
    <cellStyle name="Normal 3 2 4 4 6 2" xfId="23912"/>
    <cellStyle name="Normal 3 2 4 4 6 2 2" xfId="59128"/>
    <cellStyle name="Normal 3 2 4 4 6 3" xfId="46531"/>
    <cellStyle name="Normal 3 2 4 4 6 4" xfId="36517"/>
    <cellStyle name="Normal 3 2 4 4 7" xfId="15676"/>
    <cellStyle name="Normal 3 2 4 4 7 2" xfId="50892"/>
    <cellStyle name="Normal 3 2 4 4 7 3" xfId="28281"/>
    <cellStyle name="Normal 3 2 4 4 8" xfId="12767"/>
    <cellStyle name="Normal 3 2 4 4 8 2" xfId="47985"/>
    <cellStyle name="Normal 3 2 4 4 9" xfId="38295"/>
    <cellStyle name="Normal 3 2 4 5" xfId="2831"/>
    <cellStyle name="Normal 3 2 4 5 10" xfId="25219"/>
    <cellStyle name="Normal 3 2 4 5 11" xfId="60754"/>
    <cellStyle name="Normal 3 2 4 5 2" xfId="4650"/>
    <cellStyle name="Normal 3 2 4 5 2 2" xfId="17297"/>
    <cellStyle name="Normal 3 2 4 5 2 2 2" xfId="52513"/>
    <cellStyle name="Normal 3 2 4 5 2 2 3" xfId="29902"/>
    <cellStyle name="Normal 3 2 4 5 2 3" xfId="13743"/>
    <cellStyle name="Normal 3 2 4 5 2 3 2" xfId="48961"/>
    <cellStyle name="Normal 3 2 4 5 2 4" xfId="39916"/>
    <cellStyle name="Normal 3 2 4 5 2 5" xfId="26350"/>
    <cellStyle name="Normal 3 2 4 5 3" xfId="6120"/>
    <cellStyle name="Normal 3 2 4 5 3 2" xfId="18751"/>
    <cellStyle name="Normal 3 2 4 5 3 2 2" xfId="53967"/>
    <cellStyle name="Normal 3 2 4 5 3 3" xfId="41370"/>
    <cellStyle name="Normal 3 2 4 5 3 4" xfId="31356"/>
    <cellStyle name="Normal 3 2 4 5 4" xfId="7579"/>
    <cellStyle name="Normal 3 2 4 5 4 2" xfId="20205"/>
    <cellStyle name="Normal 3 2 4 5 4 2 2" xfId="55421"/>
    <cellStyle name="Normal 3 2 4 5 4 3" xfId="42824"/>
    <cellStyle name="Normal 3 2 4 5 4 4" xfId="32810"/>
    <cellStyle name="Normal 3 2 4 5 5" xfId="9360"/>
    <cellStyle name="Normal 3 2 4 5 5 2" xfId="21981"/>
    <cellStyle name="Normal 3 2 4 5 5 2 2" xfId="57197"/>
    <cellStyle name="Normal 3 2 4 5 5 3" xfId="44600"/>
    <cellStyle name="Normal 3 2 4 5 5 4" xfId="34586"/>
    <cellStyle name="Normal 3 2 4 5 6" xfId="11154"/>
    <cellStyle name="Normal 3 2 4 5 6 2" xfId="23757"/>
    <cellStyle name="Normal 3 2 4 5 6 2 2" xfId="58973"/>
    <cellStyle name="Normal 3 2 4 5 6 3" xfId="46376"/>
    <cellStyle name="Normal 3 2 4 5 6 4" xfId="36362"/>
    <cellStyle name="Normal 3 2 4 5 7" xfId="15521"/>
    <cellStyle name="Normal 3 2 4 5 7 2" xfId="50737"/>
    <cellStyle name="Normal 3 2 4 5 7 3" xfId="28126"/>
    <cellStyle name="Normal 3 2 4 5 8" xfId="12612"/>
    <cellStyle name="Normal 3 2 4 5 8 2" xfId="47830"/>
    <cellStyle name="Normal 3 2 4 5 9" xfId="38140"/>
    <cellStyle name="Normal 3 2 4 6" xfId="3341"/>
    <cellStyle name="Normal 3 2 4 6 10" xfId="26837"/>
    <cellStyle name="Normal 3 2 4 6 11" xfId="61241"/>
    <cellStyle name="Normal 3 2 4 6 2" xfId="5137"/>
    <cellStyle name="Normal 3 2 4 6 2 2" xfId="17784"/>
    <cellStyle name="Normal 3 2 4 6 2 2 2" xfId="53000"/>
    <cellStyle name="Normal 3 2 4 6 2 3" xfId="40403"/>
    <cellStyle name="Normal 3 2 4 6 2 4" xfId="30389"/>
    <cellStyle name="Normal 3 2 4 6 3" xfId="6607"/>
    <cellStyle name="Normal 3 2 4 6 3 2" xfId="19238"/>
    <cellStyle name="Normal 3 2 4 6 3 2 2" xfId="54454"/>
    <cellStyle name="Normal 3 2 4 6 3 3" xfId="41857"/>
    <cellStyle name="Normal 3 2 4 6 3 4" xfId="31843"/>
    <cellStyle name="Normal 3 2 4 6 4" xfId="8066"/>
    <cellStyle name="Normal 3 2 4 6 4 2" xfId="20692"/>
    <cellStyle name="Normal 3 2 4 6 4 2 2" xfId="55908"/>
    <cellStyle name="Normal 3 2 4 6 4 3" xfId="43311"/>
    <cellStyle name="Normal 3 2 4 6 4 4" xfId="33297"/>
    <cellStyle name="Normal 3 2 4 6 5" xfId="9847"/>
    <cellStyle name="Normal 3 2 4 6 5 2" xfId="22468"/>
    <cellStyle name="Normal 3 2 4 6 5 2 2" xfId="57684"/>
    <cellStyle name="Normal 3 2 4 6 5 3" xfId="45087"/>
    <cellStyle name="Normal 3 2 4 6 5 4" xfId="35073"/>
    <cellStyle name="Normal 3 2 4 6 6" xfId="11641"/>
    <cellStyle name="Normal 3 2 4 6 6 2" xfId="24244"/>
    <cellStyle name="Normal 3 2 4 6 6 2 2" xfId="59460"/>
    <cellStyle name="Normal 3 2 4 6 6 3" xfId="46863"/>
    <cellStyle name="Normal 3 2 4 6 6 4" xfId="36849"/>
    <cellStyle name="Normal 3 2 4 6 7" xfId="16008"/>
    <cellStyle name="Normal 3 2 4 6 7 2" xfId="51224"/>
    <cellStyle name="Normal 3 2 4 6 7 3" xfId="28613"/>
    <cellStyle name="Normal 3 2 4 6 8" xfId="14230"/>
    <cellStyle name="Normal 3 2 4 6 8 2" xfId="49448"/>
    <cellStyle name="Normal 3 2 4 6 9" xfId="38627"/>
    <cellStyle name="Normal 3 2 4 7" xfId="2501"/>
    <cellStyle name="Normal 3 2 4 7 10" xfId="26028"/>
    <cellStyle name="Normal 3 2 4 7 11" xfId="60432"/>
    <cellStyle name="Normal 3 2 4 7 2" xfId="4328"/>
    <cellStyle name="Normal 3 2 4 7 2 2" xfId="16975"/>
    <cellStyle name="Normal 3 2 4 7 2 2 2" xfId="52191"/>
    <cellStyle name="Normal 3 2 4 7 2 3" xfId="39594"/>
    <cellStyle name="Normal 3 2 4 7 2 4" xfId="29580"/>
    <cellStyle name="Normal 3 2 4 7 3" xfId="5798"/>
    <cellStyle name="Normal 3 2 4 7 3 2" xfId="18429"/>
    <cellStyle name="Normal 3 2 4 7 3 2 2" xfId="53645"/>
    <cellStyle name="Normal 3 2 4 7 3 3" xfId="41048"/>
    <cellStyle name="Normal 3 2 4 7 3 4" xfId="31034"/>
    <cellStyle name="Normal 3 2 4 7 4" xfId="7257"/>
    <cellStyle name="Normal 3 2 4 7 4 2" xfId="19883"/>
    <cellStyle name="Normal 3 2 4 7 4 2 2" xfId="55099"/>
    <cellStyle name="Normal 3 2 4 7 4 3" xfId="42502"/>
    <cellStyle name="Normal 3 2 4 7 4 4" xfId="32488"/>
    <cellStyle name="Normal 3 2 4 7 5" xfId="9038"/>
    <cellStyle name="Normal 3 2 4 7 5 2" xfId="21659"/>
    <cellStyle name="Normal 3 2 4 7 5 2 2" xfId="56875"/>
    <cellStyle name="Normal 3 2 4 7 5 3" xfId="44278"/>
    <cellStyle name="Normal 3 2 4 7 5 4" xfId="34264"/>
    <cellStyle name="Normal 3 2 4 7 6" xfId="10832"/>
    <cellStyle name="Normal 3 2 4 7 6 2" xfId="23435"/>
    <cellStyle name="Normal 3 2 4 7 6 2 2" xfId="58651"/>
    <cellStyle name="Normal 3 2 4 7 6 3" xfId="46054"/>
    <cellStyle name="Normal 3 2 4 7 6 4" xfId="36040"/>
    <cellStyle name="Normal 3 2 4 7 7" xfId="15199"/>
    <cellStyle name="Normal 3 2 4 7 7 2" xfId="50415"/>
    <cellStyle name="Normal 3 2 4 7 7 3" xfId="27804"/>
    <cellStyle name="Normal 3 2 4 7 8" xfId="13421"/>
    <cellStyle name="Normal 3 2 4 7 8 2" xfId="48639"/>
    <cellStyle name="Normal 3 2 4 7 9" xfId="37818"/>
    <cellStyle name="Normal 3 2 4 8" xfId="3665"/>
    <cellStyle name="Normal 3 2 4 8 2" xfId="8389"/>
    <cellStyle name="Normal 3 2 4 8 2 2" xfId="21015"/>
    <cellStyle name="Normal 3 2 4 8 2 2 2" xfId="56231"/>
    <cellStyle name="Normal 3 2 4 8 2 3" xfId="43634"/>
    <cellStyle name="Normal 3 2 4 8 2 4" xfId="33620"/>
    <cellStyle name="Normal 3 2 4 8 3" xfId="10170"/>
    <cellStyle name="Normal 3 2 4 8 3 2" xfId="22791"/>
    <cellStyle name="Normal 3 2 4 8 3 2 2" xfId="58007"/>
    <cellStyle name="Normal 3 2 4 8 3 3" xfId="45410"/>
    <cellStyle name="Normal 3 2 4 8 3 4" xfId="35396"/>
    <cellStyle name="Normal 3 2 4 8 4" xfId="11966"/>
    <cellStyle name="Normal 3 2 4 8 4 2" xfId="24567"/>
    <cellStyle name="Normal 3 2 4 8 4 2 2" xfId="59783"/>
    <cellStyle name="Normal 3 2 4 8 4 3" xfId="47186"/>
    <cellStyle name="Normal 3 2 4 8 4 4" xfId="37172"/>
    <cellStyle name="Normal 3 2 4 8 5" xfId="16331"/>
    <cellStyle name="Normal 3 2 4 8 5 2" xfId="51547"/>
    <cellStyle name="Normal 3 2 4 8 5 3" xfId="28936"/>
    <cellStyle name="Normal 3 2 4 8 6" xfId="14553"/>
    <cellStyle name="Normal 3 2 4 8 6 2" xfId="49771"/>
    <cellStyle name="Normal 3 2 4 8 7" xfId="38950"/>
    <cellStyle name="Normal 3 2 4 8 8" xfId="27160"/>
    <cellStyle name="Normal 3 2 4 9" xfId="3997"/>
    <cellStyle name="Normal 3 2 4 9 2" xfId="16653"/>
    <cellStyle name="Normal 3 2 4 9 2 2" xfId="51869"/>
    <cellStyle name="Normal 3 2 4 9 2 3" xfId="29258"/>
    <cellStyle name="Normal 3 2 4 9 3" xfId="13099"/>
    <cellStyle name="Normal 3 2 4 9 3 2" xfId="48317"/>
    <cellStyle name="Normal 3 2 4 9 4" xfId="39272"/>
    <cellStyle name="Normal 3 2 4 9 5" xfId="25706"/>
    <cellStyle name="Normal 3 2 4_District Target Attainment" xfId="1157"/>
    <cellStyle name="Normal 3 2 5" xfId="609"/>
    <cellStyle name="Normal 3 2 5 2" xfId="610"/>
    <cellStyle name="Normal 3 2 6" xfId="611"/>
    <cellStyle name="Normal 3 3" xfId="612"/>
    <cellStyle name="Normal 3 3 10" xfId="3099"/>
    <cellStyle name="Normal 3 3 10 10" xfId="25471"/>
    <cellStyle name="Normal 3 3 10 11" xfId="61006"/>
    <cellStyle name="Normal 3 3 10 2" xfId="4902"/>
    <cellStyle name="Normal 3 3 10 2 2" xfId="17549"/>
    <cellStyle name="Normal 3 3 10 2 2 2" xfId="52765"/>
    <cellStyle name="Normal 3 3 10 2 2 3" xfId="30154"/>
    <cellStyle name="Normal 3 3 10 2 3" xfId="13995"/>
    <cellStyle name="Normal 3 3 10 2 3 2" xfId="49213"/>
    <cellStyle name="Normal 3 3 10 2 4" xfId="40168"/>
    <cellStyle name="Normal 3 3 10 2 5" xfId="26602"/>
    <cellStyle name="Normal 3 3 10 3" xfId="6372"/>
    <cellStyle name="Normal 3 3 10 3 2" xfId="19003"/>
    <cellStyle name="Normal 3 3 10 3 2 2" xfId="54219"/>
    <cellStyle name="Normal 3 3 10 3 3" xfId="41622"/>
    <cellStyle name="Normal 3 3 10 3 4" xfId="31608"/>
    <cellStyle name="Normal 3 3 10 4" xfId="7831"/>
    <cellStyle name="Normal 3 3 10 4 2" xfId="20457"/>
    <cellStyle name="Normal 3 3 10 4 2 2" xfId="55673"/>
    <cellStyle name="Normal 3 3 10 4 3" xfId="43076"/>
    <cellStyle name="Normal 3 3 10 4 4" xfId="33062"/>
    <cellStyle name="Normal 3 3 10 5" xfId="9612"/>
    <cellStyle name="Normal 3 3 10 5 2" xfId="22233"/>
    <cellStyle name="Normal 3 3 10 5 2 2" xfId="57449"/>
    <cellStyle name="Normal 3 3 10 5 3" xfId="44852"/>
    <cellStyle name="Normal 3 3 10 5 4" xfId="34838"/>
    <cellStyle name="Normal 3 3 10 6" xfId="11406"/>
    <cellStyle name="Normal 3 3 10 6 2" xfId="24009"/>
    <cellStyle name="Normal 3 3 10 6 2 2" xfId="59225"/>
    <cellStyle name="Normal 3 3 10 6 3" xfId="46628"/>
    <cellStyle name="Normal 3 3 10 6 4" xfId="36614"/>
    <cellStyle name="Normal 3 3 10 7" xfId="15773"/>
    <cellStyle name="Normal 3 3 10 7 2" xfId="50989"/>
    <cellStyle name="Normal 3 3 10 7 3" xfId="28378"/>
    <cellStyle name="Normal 3 3 10 8" xfId="12864"/>
    <cellStyle name="Normal 3 3 10 8 2" xfId="48082"/>
    <cellStyle name="Normal 3 3 10 9" xfId="38392"/>
    <cellStyle name="Normal 3 3 11" xfId="2832"/>
    <cellStyle name="Normal 3 3 11 10" xfId="25220"/>
    <cellStyle name="Normal 3 3 11 11" xfId="60755"/>
    <cellStyle name="Normal 3 3 11 2" xfId="4651"/>
    <cellStyle name="Normal 3 3 11 2 2" xfId="17298"/>
    <cellStyle name="Normal 3 3 11 2 2 2" xfId="52514"/>
    <cellStyle name="Normal 3 3 11 2 2 3" xfId="29903"/>
    <cellStyle name="Normal 3 3 11 2 3" xfId="13744"/>
    <cellStyle name="Normal 3 3 11 2 3 2" xfId="48962"/>
    <cellStyle name="Normal 3 3 11 2 4" xfId="39917"/>
    <cellStyle name="Normal 3 3 11 2 5" xfId="26351"/>
    <cellStyle name="Normal 3 3 11 3" xfId="6121"/>
    <cellStyle name="Normal 3 3 11 3 2" xfId="18752"/>
    <cellStyle name="Normal 3 3 11 3 2 2" xfId="53968"/>
    <cellStyle name="Normal 3 3 11 3 3" xfId="41371"/>
    <cellStyle name="Normal 3 3 11 3 4" xfId="31357"/>
    <cellStyle name="Normal 3 3 11 4" xfId="7580"/>
    <cellStyle name="Normal 3 3 11 4 2" xfId="20206"/>
    <cellStyle name="Normal 3 3 11 4 2 2" xfId="55422"/>
    <cellStyle name="Normal 3 3 11 4 3" xfId="42825"/>
    <cellStyle name="Normal 3 3 11 4 4" xfId="32811"/>
    <cellStyle name="Normal 3 3 11 5" xfId="9361"/>
    <cellStyle name="Normal 3 3 11 5 2" xfId="21982"/>
    <cellStyle name="Normal 3 3 11 5 2 2" xfId="57198"/>
    <cellStyle name="Normal 3 3 11 5 3" xfId="44601"/>
    <cellStyle name="Normal 3 3 11 5 4" xfId="34587"/>
    <cellStyle name="Normal 3 3 11 6" xfId="11155"/>
    <cellStyle name="Normal 3 3 11 6 2" xfId="23758"/>
    <cellStyle name="Normal 3 3 11 6 2 2" xfId="58974"/>
    <cellStyle name="Normal 3 3 11 6 3" xfId="46377"/>
    <cellStyle name="Normal 3 3 11 6 4" xfId="36363"/>
    <cellStyle name="Normal 3 3 11 7" xfId="15522"/>
    <cellStyle name="Normal 3 3 11 7 2" xfId="50738"/>
    <cellStyle name="Normal 3 3 11 7 3" xfId="28127"/>
    <cellStyle name="Normal 3 3 11 8" xfId="12613"/>
    <cellStyle name="Normal 3 3 11 8 2" xfId="47831"/>
    <cellStyle name="Normal 3 3 11 9" xfId="38141"/>
    <cellStyle name="Normal 3 3 12" xfId="3342"/>
    <cellStyle name="Normal 3 3 12 10" xfId="26838"/>
    <cellStyle name="Normal 3 3 12 11" xfId="61242"/>
    <cellStyle name="Normal 3 3 12 2" xfId="5138"/>
    <cellStyle name="Normal 3 3 12 2 2" xfId="17785"/>
    <cellStyle name="Normal 3 3 12 2 2 2" xfId="53001"/>
    <cellStyle name="Normal 3 3 12 2 3" xfId="40404"/>
    <cellStyle name="Normal 3 3 12 2 4" xfId="30390"/>
    <cellStyle name="Normal 3 3 12 3" xfId="6608"/>
    <cellStyle name="Normal 3 3 12 3 2" xfId="19239"/>
    <cellStyle name="Normal 3 3 12 3 2 2" xfId="54455"/>
    <cellStyle name="Normal 3 3 12 3 3" xfId="41858"/>
    <cellStyle name="Normal 3 3 12 3 4" xfId="31844"/>
    <cellStyle name="Normal 3 3 12 4" xfId="8067"/>
    <cellStyle name="Normal 3 3 12 4 2" xfId="20693"/>
    <cellStyle name="Normal 3 3 12 4 2 2" xfId="55909"/>
    <cellStyle name="Normal 3 3 12 4 3" xfId="43312"/>
    <cellStyle name="Normal 3 3 12 4 4" xfId="33298"/>
    <cellStyle name="Normal 3 3 12 5" xfId="9848"/>
    <cellStyle name="Normal 3 3 12 5 2" xfId="22469"/>
    <cellStyle name="Normal 3 3 12 5 2 2" xfId="57685"/>
    <cellStyle name="Normal 3 3 12 5 3" xfId="45088"/>
    <cellStyle name="Normal 3 3 12 5 4" xfId="35074"/>
    <cellStyle name="Normal 3 3 12 6" xfId="11642"/>
    <cellStyle name="Normal 3 3 12 6 2" xfId="24245"/>
    <cellStyle name="Normal 3 3 12 6 2 2" xfId="59461"/>
    <cellStyle name="Normal 3 3 12 6 3" xfId="46864"/>
    <cellStyle name="Normal 3 3 12 6 4" xfId="36850"/>
    <cellStyle name="Normal 3 3 12 7" xfId="16009"/>
    <cellStyle name="Normal 3 3 12 7 2" xfId="51225"/>
    <cellStyle name="Normal 3 3 12 7 3" xfId="28614"/>
    <cellStyle name="Normal 3 3 12 8" xfId="14231"/>
    <cellStyle name="Normal 3 3 12 8 2" xfId="49449"/>
    <cellStyle name="Normal 3 3 12 9" xfId="38628"/>
    <cellStyle name="Normal 3 3 13" xfId="2502"/>
    <cellStyle name="Normal 3 3 13 10" xfId="26029"/>
    <cellStyle name="Normal 3 3 13 11" xfId="60433"/>
    <cellStyle name="Normal 3 3 13 2" xfId="4329"/>
    <cellStyle name="Normal 3 3 13 2 2" xfId="16976"/>
    <cellStyle name="Normal 3 3 13 2 2 2" xfId="52192"/>
    <cellStyle name="Normal 3 3 13 2 3" xfId="39595"/>
    <cellStyle name="Normal 3 3 13 2 4" xfId="29581"/>
    <cellStyle name="Normal 3 3 13 3" xfId="5799"/>
    <cellStyle name="Normal 3 3 13 3 2" xfId="18430"/>
    <cellStyle name="Normal 3 3 13 3 2 2" xfId="53646"/>
    <cellStyle name="Normal 3 3 13 3 3" xfId="41049"/>
    <cellStyle name="Normal 3 3 13 3 4" xfId="31035"/>
    <cellStyle name="Normal 3 3 13 4" xfId="7258"/>
    <cellStyle name="Normal 3 3 13 4 2" xfId="19884"/>
    <cellStyle name="Normal 3 3 13 4 2 2" xfId="55100"/>
    <cellStyle name="Normal 3 3 13 4 3" xfId="42503"/>
    <cellStyle name="Normal 3 3 13 4 4" xfId="32489"/>
    <cellStyle name="Normal 3 3 13 5" xfId="9039"/>
    <cellStyle name="Normal 3 3 13 5 2" xfId="21660"/>
    <cellStyle name="Normal 3 3 13 5 2 2" xfId="56876"/>
    <cellStyle name="Normal 3 3 13 5 3" xfId="44279"/>
    <cellStyle name="Normal 3 3 13 5 4" xfId="34265"/>
    <cellStyle name="Normal 3 3 13 6" xfId="10833"/>
    <cellStyle name="Normal 3 3 13 6 2" xfId="23436"/>
    <cellStyle name="Normal 3 3 13 6 2 2" xfId="58652"/>
    <cellStyle name="Normal 3 3 13 6 3" xfId="46055"/>
    <cellStyle name="Normal 3 3 13 6 4" xfId="36041"/>
    <cellStyle name="Normal 3 3 13 7" xfId="15200"/>
    <cellStyle name="Normal 3 3 13 7 2" xfId="50416"/>
    <cellStyle name="Normal 3 3 13 7 3" xfId="27805"/>
    <cellStyle name="Normal 3 3 13 8" xfId="13422"/>
    <cellStyle name="Normal 3 3 13 8 2" xfId="48640"/>
    <cellStyle name="Normal 3 3 13 9" xfId="37819"/>
    <cellStyle name="Normal 3 3 14" xfId="3666"/>
    <cellStyle name="Normal 3 3 14 2" xfId="8390"/>
    <cellStyle name="Normal 3 3 14 2 2" xfId="21016"/>
    <cellStyle name="Normal 3 3 14 2 2 2" xfId="56232"/>
    <cellStyle name="Normal 3 3 14 2 3" xfId="43635"/>
    <cellStyle name="Normal 3 3 14 2 4" xfId="33621"/>
    <cellStyle name="Normal 3 3 14 3" xfId="10171"/>
    <cellStyle name="Normal 3 3 14 3 2" xfId="22792"/>
    <cellStyle name="Normal 3 3 14 3 2 2" xfId="58008"/>
    <cellStyle name="Normal 3 3 14 3 3" xfId="45411"/>
    <cellStyle name="Normal 3 3 14 3 4" xfId="35397"/>
    <cellStyle name="Normal 3 3 14 4" xfId="11967"/>
    <cellStyle name="Normal 3 3 14 4 2" xfId="24568"/>
    <cellStyle name="Normal 3 3 14 4 2 2" xfId="59784"/>
    <cellStyle name="Normal 3 3 14 4 3" xfId="47187"/>
    <cellStyle name="Normal 3 3 14 4 4" xfId="37173"/>
    <cellStyle name="Normal 3 3 14 5" xfId="16332"/>
    <cellStyle name="Normal 3 3 14 5 2" xfId="51548"/>
    <cellStyle name="Normal 3 3 14 5 3" xfId="28937"/>
    <cellStyle name="Normal 3 3 14 6" xfId="14554"/>
    <cellStyle name="Normal 3 3 14 6 2" xfId="49772"/>
    <cellStyle name="Normal 3 3 14 7" xfId="38951"/>
    <cellStyle name="Normal 3 3 14 8" xfId="27161"/>
    <cellStyle name="Normal 3 3 15" xfId="3998"/>
    <cellStyle name="Normal 3 3 15 2" xfId="16654"/>
    <cellStyle name="Normal 3 3 15 2 2" xfId="51870"/>
    <cellStyle name="Normal 3 3 15 2 3" xfId="29259"/>
    <cellStyle name="Normal 3 3 15 3" xfId="13100"/>
    <cellStyle name="Normal 3 3 15 3 2" xfId="48318"/>
    <cellStyle name="Normal 3 3 15 4" xfId="39273"/>
    <cellStyle name="Normal 3 3 15 5" xfId="25707"/>
    <cellStyle name="Normal 3 3 16" xfId="5477"/>
    <cellStyle name="Normal 3 3 16 2" xfId="18108"/>
    <cellStyle name="Normal 3 3 16 2 2" xfId="53324"/>
    <cellStyle name="Normal 3 3 16 3" xfId="40727"/>
    <cellStyle name="Normal 3 3 16 4" xfId="30713"/>
    <cellStyle name="Normal 3 3 17" xfId="6933"/>
    <cellStyle name="Normal 3 3 17 2" xfId="19562"/>
    <cellStyle name="Normal 3 3 17 2 2" xfId="54778"/>
    <cellStyle name="Normal 3 3 17 3" xfId="42181"/>
    <cellStyle name="Normal 3 3 17 4" xfId="32167"/>
    <cellStyle name="Normal 3 3 18" xfId="8715"/>
    <cellStyle name="Normal 3 3 18 2" xfId="21338"/>
    <cellStyle name="Normal 3 3 18 2 2" xfId="56554"/>
    <cellStyle name="Normal 3 3 18 3" xfId="43957"/>
    <cellStyle name="Normal 3 3 18 4" xfId="33943"/>
    <cellStyle name="Normal 3 3 19" xfId="10651"/>
    <cellStyle name="Normal 3 3 19 2" xfId="23262"/>
    <cellStyle name="Normal 3 3 19 2 2" xfId="58478"/>
    <cellStyle name="Normal 3 3 19 3" xfId="45881"/>
    <cellStyle name="Normal 3 3 19 4" xfId="35867"/>
    <cellStyle name="Normal 3 3 2" xfId="613"/>
    <cellStyle name="Normal 3 3 2 2" xfId="1787"/>
    <cellStyle name="Normal 3 3 2_District Target Attainment" xfId="1159"/>
    <cellStyle name="Normal 3 3 20" xfId="14877"/>
    <cellStyle name="Normal 3 3 20 2" xfId="50094"/>
    <cellStyle name="Normal 3 3 20 3" xfId="27483"/>
    <cellStyle name="Normal 3 3 21" xfId="12291"/>
    <cellStyle name="Normal 3 3 21 2" xfId="47509"/>
    <cellStyle name="Normal 3 3 22" xfId="37496"/>
    <cellStyle name="Normal 3 3 23" xfId="24898"/>
    <cellStyle name="Normal 3 3 24" xfId="60111"/>
    <cellStyle name="Normal 3 3 3" xfId="614"/>
    <cellStyle name="Normal 3 3 3 2" xfId="1788"/>
    <cellStyle name="Normal 3 3 3_District Target Attainment" xfId="1160"/>
    <cellStyle name="Normal 3 3 4" xfId="615"/>
    <cellStyle name="Normal 3 3 4 10" xfId="5478"/>
    <cellStyle name="Normal 3 3 4 10 2" xfId="18109"/>
    <cellStyle name="Normal 3 3 4 10 2 2" xfId="53325"/>
    <cellStyle name="Normal 3 3 4 10 3" xfId="40728"/>
    <cellStyle name="Normal 3 3 4 10 4" xfId="30714"/>
    <cellStyle name="Normal 3 3 4 11" xfId="6934"/>
    <cellStyle name="Normal 3 3 4 11 2" xfId="19563"/>
    <cellStyle name="Normal 3 3 4 11 2 2" xfId="54779"/>
    <cellStyle name="Normal 3 3 4 11 3" xfId="42182"/>
    <cellStyle name="Normal 3 3 4 11 4" xfId="32168"/>
    <cellStyle name="Normal 3 3 4 12" xfId="8716"/>
    <cellStyle name="Normal 3 3 4 12 2" xfId="21339"/>
    <cellStyle name="Normal 3 3 4 12 2 2" xfId="56555"/>
    <cellStyle name="Normal 3 3 4 12 3" xfId="43958"/>
    <cellStyle name="Normal 3 3 4 12 4" xfId="33944"/>
    <cellStyle name="Normal 3 3 4 13" xfId="10652"/>
    <cellStyle name="Normal 3 3 4 13 2" xfId="23263"/>
    <cellStyle name="Normal 3 3 4 13 2 2" xfId="58479"/>
    <cellStyle name="Normal 3 3 4 13 3" xfId="45882"/>
    <cellStyle name="Normal 3 3 4 13 4" xfId="35868"/>
    <cellStyle name="Normal 3 3 4 14" xfId="14878"/>
    <cellStyle name="Normal 3 3 4 14 2" xfId="50095"/>
    <cellStyle name="Normal 3 3 4 14 3" xfId="27484"/>
    <cellStyle name="Normal 3 3 4 15" xfId="12292"/>
    <cellStyle name="Normal 3 3 4 15 2" xfId="47510"/>
    <cellStyle name="Normal 3 3 4 16" xfId="37497"/>
    <cellStyle name="Normal 3 3 4 17" xfId="24899"/>
    <cellStyle name="Normal 3 3 4 18" xfId="60112"/>
    <cellStyle name="Normal 3 3 4 2" xfId="1789"/>
    <cellStyle name="Normal 3 3 4 2 10" xfId="7008"/>
    <cellStyle name="Normal 3 3 4 2 10 2" xfId="19635"/>
    <cellStyle name="Normal 3 3 4 2 10 2 2" xfId="54851"/>
    <cellStyle name="Normal 3 3 4 2 10 3" xfId="42254"/>
    <cellStyle name="Normal 3 3 4 2 10 4" xfId="32240"/>
    <cellStyle name="Normal 3 3 4 2 11" xfId="8789"/>
    <cellStyle name="Normal 3 3 4 2 11 2" xfId="21411"/>
    <cellStyle name="Normal 3 3 4 2 11 2 2" xfId="56627"/>
    <cellStyle name="Normal 3 3 4 2 11 3" xfId="44030"/>
    <cellStyle name="Normal 3 3 4 2 11 4" xfId="34016"/>
    <cellStyle name="Normal 3 3 4 2 12" xfId="10653"/>
    <cellStyle name="Normal 3 3 4 2 12 2" xfId="23264"/>
    <cellStyle name="Normal 3 3 4 2 12 2 2" xfId="58480"/>
    <cellStyle name="Normal 3 3 4 2 12 3" xfId="45883"/>
    <cellStyle name="Normal 3 3 4 2 12 4" xfId="35869"/>
    <cellStyle name="Normal 3 3 4 2 13" xfId="14950"/>
    <cellStyle name="Normal 3 3 4 2 13 2" xfId="50167"/>
    <cellStyle name="Normal 3 3 4 2 13 3" xfId="27556"/>
    <cellStyle name="Normal 3 3 4 2 14" xfId="12364"/>
    <cellStyle name="Normal 3 3 4 2 14 2" xfId="47582"/>
    <cellStyle name="Normal 3 3 4 2 15" xfId="37569"/>
    <cellStyle name="Normal 3 3 4 2 16" xfId="24971"/>
    <cellStyle name="Normal 3 3 4 2 17" xfId="60184"/>
    <cellStyle name="Normal 3 3 4 2 2" xfId="2394"/>
    <cellStyle name="Normal 3 3 4 2 2 10" xfId="10654"/>
    <cellStyle name="Normal 3 3 4 2 2 10 2" xfId="23265"/>
    <cellStyle name="Normal 3 3 4 2 2 10 2 2" xfId="58481"/>
    <cellStyle name="Normal 3 3 4 2 2 10 3" xfId="45884"/>
    <cellStyle name="Normal 3 3 4 2 2 10 4" xfId="35870"/>
    <cellStyle name="Normal 3 3 4 2 2 11" xfId="15105"/>
    <cellStyle name="Normal 3 3 4 2 2 11 2" xfId="50321"/>
    <cellStyle name="Normal 3 3 4 2 2 11 3" xfId="27710"/>
    <cellStyle name="Normal 3 3 4 2 2 12" xfId="12518"/>
    <cellStyle name="Normal 3 3 4 2 2 12 2" xfId="47736"/>
    <cellStyle name="Normal 3 3 4 2 2 13" xfId="37724"/>
    <cellStyle name="Normal 3 3 4 2 2 14" xfId="25125"/>
    <cellStyle name="Normal 3 3 4 2 2 15" xfId="60338"/>
    <cellStyle name="Normal 3 3 4 2 2 2" xfId="3240"/>
    <cellStyle name="Normal 3 3 4 2 2 2 10" xfId="25609"/>
    <cellStyle name="Normal 3 3 4 2 2 2 11" xfId="61144"/>
    <cellStyle name="Normal 3 3 4 2 2 2 2" xfId="5040"/>
    <cellStyle name="Normal 3 3 4 2 2 2 2 2" xfId="17687"/>
    <cellStyle name="Normal 3 3 4 2 2 2 2 2 2" xfId="52903"/>
    <cellStyle name="Normal 3 3 4 2 2 2 2 2 3" xfId="30292"/>
    <cellStyle name="Normal 3 3 4 2 2 2 2 3" xfId="14133"/>
    <cellStyle name="Normal 3 3 4 2 2 2 2 3 2" xfId="49351"/>
    <cellStyle name="Normal 3 3 4 2 2 2 2 4" xfId="40306"/>
    <cellStyle name="Normal 3 3 4 2 2 2 2 5" xfId="26740"/>
    <cellStyle name="Normal 3 3 4 2 2 2 3" xfId="6510"/>
    <cellStyle name="Normal 3 3 4 2 2 2 3 2" xfId="19141"/>
    <cellStyle name="Normal 3 3 4 2 2 2 3 2 2" xfId="54357"/>
    <cellStyle name="Normal 3 3 4 2 2 2 3 3" xfId="41760"/>
    <cellStyle name="Normal 3 3 4 2 2 2 3 4" xfId="31746"/>
    <cellStyle name="Normal 3 3 4 2 2 2 4" xfId="7969"/>
    <cellStyle name="Normal 3 3 4 2 2 2 4 2" xfId="20595"/>
    <cellStyle name="Normal 3 3 4 2 2 2 4 2 2" xfId="55811"/>
    <cellStyle name="Normal 3 3 4 2 2 2 4 3" xfId="43214"/>
    <cellStyle name="Normal 3 3 4 2 2 2 4 4" xfId="33200"/>
    <cellStyle name="Normal 3 3 4 2 2 2 5" xfId="9750"/>
    <cellStyle name="Normal 3 3 4 2 2 2 5 2" xfId="22371"/>
    <cellStyle name="Normal 3 3 4 2 2 2 5 2 2" xfId="57587"/>
    <cellStyle name="Normal 3 3 4 2 2 2 5 3" xfId="44990"/>
    <cellStyle name="Normal 3 3 4 2 2 2 5 4" xfId="34976"/>
    <cellStyle name="Normal 3 3 4 2 2 2 6" xfId="11544"/>
    <cellStyle name="Normal 3 3 4 2 2 2 6 2" xfId="24147"/>
    <cellStyle name="Normal 3 3 4 2 2 2 6 2 2" xfId="59363"/>
    <cellStyle name="Normal 3 3 4 2 2 2 6 3" xfId="46766"/>
    <cellStyle name="Normal 3 3 4 2 2 2 6 4" xfId="36752"/>
    <cellStyle name="Normal 3 3 4 2 2 2 7" xfId="15911"/>
    <cellStyle name="Normal 3 3 4 2 2 2 7 2" xfId="51127"/>
    <cellStyle name="Normal 3 3 4 2 2 2 7 3" xfId="28516"/>
    <cellStyle name="Normal 3 3 4 2 2 2 8" xfId="13002"/>
    <cellStyle name="Normal 3 3 4 2 2 2 8 2" xfId="48220"/>
    <cellStyle name="Normal 3 3 4 2 2 2 9" xfId="38530"/>
    <cellStyle name="Normal 3 3 4 2 2 3" xfId="3569"/>
    <cellStyle name="Normal 3 3 4 2 2 3 10" xfId="27065"/>
    <cellStyle name="Normal 3 3 4 2 2 3 11" xfId="61469"/>
    <cellStyle name="Normal 3 3 4 2 2 3 2" xfId="5365"/>
    <cellStyle name="Normal 3 3 4 2 2 3 2 2" xfId="18012"/>
    <cellStyle name="Normal 3 3 4 2 2 3 2 2 2" xfId="53228"/>
    <cellStyle name="Normal 3 3 4 2 2 3 2 3" xfId="40631"/>
    <cellStyle name="Normal 3 3 4 2 2 3 2 4" xfId="30617"/>
    <cellStyle name="Normal 3 3 4 2 2 3 3" xfId="6835"/>
    <cellStyle name="Normal 3 3 4 2 2 3 3 2" xfId="19466"/>
    <cellStyle name="Normal 3 3 4 2 2 3 3 2 2" xfId="54682"/>
    <cellStyle name="Normal 3 3 4 2 2 3 3 3" xfId="42085"/>
    <cellStyle name="Normal 3 3 4 2 2 3 3 4" xfId="32071"/>
    <cellStyle name="Normal 3 3 4 2 2 3 4" xfId="8294"/>
    <cellStyle name="Normal 3 3 4 2 2 3 4 2" xfId="20920"/>
    <cellStyle name="Normal 3 3 4 2 2 3 4 2 2" xfId="56136"/>
    <cellStyle name="Normal 3 3 4 2 2 3 4 3" xfId="43539"/>
    <cellStyle name="Normal 3 3 4 2 2 3 4 4" xfId="33525"/>
    <cellStyle name="Normal 3 3 4 2 2 3 5" xfId="10075"/>
    <cellStyle name="Normal 3 3 4 2 2 3 5 2" xfId="22696"/>
    <cellStyle name="Normal 3 3 4 2 2 3 5 2 2" xfId="57912"/>
    <cellStyle name="Normal 3 3 4 2 2 3 5 3" xfId="45315"/>
    <cellStyle name="Normal 3 3 4 2 2 3 5 4" xfId="35301"/>
    <cellStyle name="Normal 3 3 4 2 2 3 6" xfId="11869"/>
    <cellStyle name="Normal 3 3 4 2 2 3 6 2" xfId="24472"/>
    <cellStyle name="Normal 3 3 4 2 2 3 6 2 2" xfId="59688"/>
    <cellStyle name="Normal 3 3 4 2 2 3 6 3" xfId="47091"/>
    <cellStyle name="Normal 3 3 4 2 2 3 6 4" xfId="37077"/>
    <cellStyle name="Normal 3 3 4 2 2 3 7" xfId="16236"/>
    <cellStyle name="Normal 3 3 4 2 2 3 7 2" xfId="51452"/>
    <cellStyle name="Normal 3 3 4 2 2 3 7 3" xfId="28841"/>
    <cellStyle name="Normal 3 3 4 2 2 3 8" xfId="14458"/>
    <cellStyle name="Normal 3 3 4 2 2 3 8 2" xfId="49676"/>
    <cellStyle name="Normal 3 3 4 2 2 3 9" xfId="38855"/>
    <cellStyle name="Normal 3 3 4 2 2 4" xfId="2730"/>
    <cellStyle name="Normal 3 3 4 2 2 4 10" xfId="26256"/>
    <cellStyle name="Normal 3 3 4 2 2 4 11" xfId="60660"/>
    <cellStyle name="Normal 3 3 4 2 2 4 2" xfId="4556"/>
    <cellStyle name="Normal 3 3 4 2 2 4 2 2" xfId="17203"/>
    <cellStyle name="Normal 3 3 4 2 2 4 2 2 2" xfId="52419"/>
    <cellStyle name="Normal 3 3 4 2 2 4 2 3" xfId="39822"/>
    <cellStyle name="Normal 3 3 4 2 2 4 2 4" xfId="29808"/>
    <cellStyle name="Normal 3 3 4 2 2 4 3" xfId="6026"/>
    <cellStyle name="Normal 3 3 4 2 2 4 3 2" xfId="18657"/>
    <cellStyle name="Normal 3 3 4 2 2 4 3 2 2" xfId="53873"/>
    <cellStyle name="Normal 3 3 4 2 2 4 3 3" xfId="41276"/>
    <cellStyle name="Normal 3 3 4 2 2 4 3 4" xfId="31262"/>
    <cellStyle name="Normal 3 3 4 2 2 4 4" xfId="7485"/>
    <cellStyle name="Normal 3 3 4 2 2 4 4 2" xfId="20111"/>
    <cellStyle name="Normal 3 3 4 2 2 4 4 2 2" xfId="55327"/>
    <cellStyle name="Normal 3 3 4 2 2 4 4 3" xfId="42730"/>
    <cellStyle name="Normal 3 3 4 2 2 4 4 4" xfId="32716"/>
    <cellStyle name="Normal 3 3 4 2 2 4 5" xfId="9266"/>
    <cellStyle name="Normal 3 3 4 2 2 4 5 2" xfId="21887"/>
    <cellStyle name="Normal 3 3 4 2 2 4 5 2 2" xfId="57103"/>
    <cellStyle name="Normal 3 3 4 2 2 4 5 3" xfId="44506"/>
    <cellStyle name="Normal 3 3 4 2 2 4 5 4" xfId="34492"/>
    <cellStyle name="Normal 3 3 4 2 2 4 6" xfId="11060"/>
    <cellStyle name="Normal 3 3 4 2 2 4 6 2" xfId="23663"/>
    <cellStyle name="Normal 3 3 4 2 2 4 6 2 2" xfId="58879"/>
    <cellStyle name="Normal 3 3 4 2 2 4 6 3" xfId="46282"/>
    <cellStyle name="Normal 3 3 4 2 2 4 6 4" xfId="36268"/>
    <cellStyle name="Normal 3 3 4 2 2 4 7" xfId="15427"/>
    <cellStyle name="Normal 3 3 4 2 2 4 7 2" xfId="50643"/>
    <cellStyle name="Normal 3 3 4 2 2 4 7 3" xfId="28032"/>
    <cellStyle name="Normal 3 3 4 2 2 4 8" xfId="13649"/>
    <cellStyle name="Normal 3 3 4 2 2 4 8 2" xfId="48867"/>
    <cellStyle name="Normal 3 3 4 2 2 4 9" xfId="38046"/>
    <cellStyle name="Normal 3 3 4 2 2 5" xfId="3894"/>
    <cellStyle name="Normal 3 3 4 2 2 5 2" xfId="8617"/>
    <cellStyle name="Normal 3 3 4 2 2 5 2 2" xfId="21243"/>
    <cellStyle name="Normal 3 3 4 2 2 5 2 2 2" xfId="56459"/>
    <cellStyle name="Normal 3 3 4 2 2 5 2 3" xfId="43862"/>
    <cellStyle name="Normal 3 3 4 2 2 5 2 4" xfId="33848"/>
    <cellStyle name="Normal 3 3 4 2 2 5 3" xfId="10398"/>
    <cellStyle name="Normal 3 3 4 2 2 5 3 2" xfId="23019"/>
    <cellStyle name="Normal 3 3 4 2 2 5 3 2 2" xfId="58235"/>
    <cellStyle name="Normal 3 3 4 2 2 5 3 3" xfId="45638"/>
    <cellStyle name="Normal 3 3 4 2 2 5 3 4" xfId="35624"/>
    <cellStyle name="Normal 3 3 4 2 2 5 4" xfId="12194"/>
    <cellStyle name="Normal 3 3 4 2 2 5 4 2" xfId="24795"/>
    <cellStyle name="Normal 3 3 4 2 2 5 4 2 2" xfId="60011"/>
    <cellStyle name="Normal 3 3 4 2 2 5 4 3" xfId="47414"/>
    <cellStyle name="Normal 3 3 4 2 2 5 4 4" xfId="37400"/>
    <cellStyle name="Normal 3 3 4 2 2 5 5" xfId="16559"/>
    <cellStyle name="Normal 3 3 4 2 2 5 5 2" xfId="51775"/>
    <cellStyle name="Normal 3 3 4 2 2 5 5 3" xfId="29164"/>
    <cellStyle name="Normal 3 3 4 2 2 5 6" xfId="14781"/>
    <cellStyle name="Normal 3 3 4 2 2 5 6 2" xfId="49999"/>
    <cellStyle name="Normal 3 3 4 2 2 5 7" xfId="39178"/>
    <cellStyle name="Normal 3 3 4 2 2 5 8" xfId="27388"/>
    <cellStyle name="Normal 3 3 4 2 2 6" xfId="4234"/>
    <cellStyle name="Normal 3 3 4 2 2 6 2" xfId="16881"/>
    <cellStyle name="Normal 3 3 4 2 2 6 2 2" xfId="52097"/>
    <cellStyle name="Normal 3 3 4 2 2 6 2 3" xfId="29486"/>
    <cellStyle name="Normal 3 3 4 2 2 6 3" xfId="13327"/>
    <cellStyle name="Normal 3 3 4 2 2 6 3 2" xfId="48545"/>
    <cellStyle name="Normal 3 3 4 2 2 6 4" xfId="39500"/>
    <cellStyle name="Normal 3 3 4 2 2 6 5" xfId="25934"/>
    <cellStyle name="Normal 3 3 4 2 2 7" xfId="5704"/>
    <cellStyle name="Normal 3 3 4 2 2 7 2" xfId="18335"/>
    <cellStyle name="Normal 3 3 4 2 2 7 2 2" xfId="53551"/>
    <cellStyle name="Normal 3 3 4 2 2 7 3" xfId="40954"/>
    <cellStyle name="Normal 3 3 4 2 2 7 4" xfId="30940"/>
    <cellStyle name="Normal 3 3 4 2 2 8" xfId="7163"/>
    <cellStyle name="Normal 3 3 4 2 2 8 2" xfId="19789"/>
    <cellStyle name="Normal 3 3 4 2 2 8 2 2" xfId="55005"/>
    <cellStyle name="Normal 3 3 4 2 2 8 3" xfId="42408"/>
    <cellStyle name="Normal 3 3 4 2 2 8 4" xfId="32394"/>
    <cellStyle name="Normal 3 3 4 2 2 9" xfId="8944"/>
    <cellStyle name="Normal 3 3 4 2 2 9 2" xfId="21565"/>
    <cellStyle name="Normal 3 3 4 2 2 9 2 2" xfId="56781"/>
    <cellStyle name="Normal 3 3 4 2 2 9 3" xfId="44184"/>
    <cellStyle name="Normal 3 3 4 2 2 9 4" xfId="34170"/>
    <cellStyle name="Normal 3 3 4 2 3" xfId="3080"/>
    <cellStyle name="Normal 3 3 4 2 3 10" xfId="25452"/>
    <cellStyle name="Normal 3 3 4 2 3 11" xfId="60987"/>
    <cellStyle name="Normal 3 3 4 2 3 2" xfId="4883"/>
    <cellStyle name="Normal 3 3 4 2 3 2 2" xfId="17530"/>
    <cellStyle name="Normal 3 3 4 2 3 2 2 2" xfId="52746"/>
    <cellStyle name="Normal 3 3 4 2 3 2 2 3" xfId="30135"/>
    <cellStyle name="Normal 3 3 4 2 3 2 3" xfId="13976"/>
    <cellStyle name="Normal 3 3 4 2 3 2 3 2" xfId="49194"/>
    <cellStyle name="Normal 3 3 4 2 3 2 4" xfId="40149"/>
    <cellStyle name="Normal 3 3 4 2 3 2 5" xfId="26583"/>
    <cellStyle name="Normal 3 3 4 2 3 3" xfId="6353"/>
    <cellStyle name="Normal 3 3 4 2 3 3 2" xfId="18984"/>
    <cellStyle name="Normal 3 3 4 2 3 3 2 2" xfId="54200"/>
    <cellStyle name="Normal 3 3 4 2 3 3 3" xfId="41603"/>
    <cellStyle name="Normal 3 3 4 2 3 3 4" xfId="31589"/>
    <cellStyle name="Normal 3 3 4 2 3 4" xfId="7812"/>
    <cellStyle name="Normal 3 3 4 2 3 4 2" xfId="20438"/>
    <cellStyle name="Normal 3 3 4 2 3 4 2 2" xfId="55654"/>
    <cellStyle name="Normal 3 3 4 2 3 4 3" xfId="43057"/>
    <cellStyle name="Normal 3 3 4 2 3 4 4" xfId="33043"/>
    <cellStyle name="Normal 3 3 4 2 3 5" xfId="9593"/>
    <cellStyle name="Normal 3 3 4 2 3 5 2" xfId="22214"/>
    <cellStyle name="Normal 3 3 4 2 3 5 2 2" xfId="57430"/>
    <cellStyle name="Normal 3 3 4 2 3 5 3" xfId="44833"/>
    <cellStyle name="Normal 3 3 4 2 3 5 4" xfId="34819"/>
    <cellStyle name="Normal 3 3 4 2 3 6" xfId="11387"/>
    <cellStyle name="Normal 3 3 4 2 3 6 2" xfId="23990"/>
    <cellStyle name="Normal 3 3 4 2 3 6 2 2" xfId="59206"/>
    <cellStyle name="Normal 3 3 4 2 3 6 3" xfId="46609"/>
    <cellStyle name="Normal 3 3 4 2 3 6 4" xfId="36595"/>
    <cellStyle name="Normal 3 3 4 2 3 7" xfId="15754"/>
    <cellStyle name="Normal 3 3 4 2 3 7 2" xfId="50970"/>
    <cellStyle name="Normal 3 3 4 2 3 7 3" xfId="28359"/>
    <cellStyle name="Normal 3 3 4 2 3 8" xfId="12845"/>
    <cellStyle name="Normal 3 3 4 2 3 8 2" xfId="48063"/>
    <cellStyle name="Normal 3 3 4 2 3 9" xfId="38373"/>
    <cellStyle name="Normal 3 3 4 2 4" xfId="2906"/>
    <cellStyle name="Normal 3 3 4 2 4 10" xfId="25293"/>
    <cellStyle name="Normal 3 3 4 2 4 11" xfId="60828"/>
    <cellStyle name="Normal 3 3 4 2 4 2" xfId="4724"/>
    <cellStyle name="Normal 3 3 4 2 4 2 2" xfId="17371"/>
    <cellStyle name="Normal 3 3 4 2 4 2 2 2" xfId="52587"/>
    <cellStyle name="Normal 3 3 4 2 4 2 2 3" xfId="29976"/>
    <cellStyle name="Normal 3 3 4 2 4 2 3" xfId="13817"/>
    <cellStyle name="Normal 3 3 4 2 4 2 3 2" xfId="49035"/>
    <cellStyle name="Normal 3 3 4 2 4 2 4" xfId="39990"/>
    <cellStyle name="Normal 3 3 4 2 4 2 5" xfId="26424"/>
    <cellStyle name="Normal 3 3 4 2 4 3" xfId="6194"/>
    <cellStyle name="Normal 3 3 4 2 4 3 2" xfId="18825"/>
    <cellStyle name="Normal 3 3 4 2 4 3 2 2" xfId="54041"/>
    <cellStyle name="Normal 3 3 4 2 4 3 3" xfId="41444"/>
    <cellStyle name="Normal 3 3 4 2 4 3 4" xfId="31430"/>
    <cellStyle name="Normal 3 3 4 2 4 4" xfId="7653"/>
    <cellStyle name="Normal 3 3 4 2 4 4 2" xfId="20279"/>
    <cellStyle name="Normal 3 3 4 2 4 4 2 2" xfId="55495"/>
    <cellStyle name="Normal 3 3 4 2 4 4 3" xfId="42898"/>
    <cellStyle name="Normal 3 3 4 2 4 4 4" xfId="32884"/>
    <cellStyle name="Normal 3 3 4 2 4 5" xfId="9434"/>
    <cellStyle name="Normal 3 3 4 2 4 5 2" xfId="22055"/>
    <cellStyle name="Normal 3 3 4 2 4 5 2 2" xfId="57271"/>
    <cellStyle name="Normal 3 3 4 2 4 5 3" xfId="44674"/>
    <cellStyle name="Normal 3 3 4 2 4 5 4" xfId="34660"/>
    <cellStyle name="Normal 3 3 4 2 4 6" xfId="11228"/>
    <cellStyle name="Normal 3 3 4 2 4 6 2" xfId="23831"/>
    <cellStyle name="Normal 3 3 4 2 4 6 2 2" xfId="59047"/>
    <cellStyle name="Normal 3 3 4 2 4 6 3" xfId="46450"/>
    <cellStyle name="Normal 3 3 4 2 4 6 4" xfId="36436"/>
    <cellStyle name="Normal 3 3 4 2 4 7" xfId="15595"/>
    <cellStyle name="Normal 3 3 4 2 4 7 2" xfId="50811"/>
    <cellStyle name="Normal 3 3 4 2 4 7 3" xfId="28200"/>
    <cellStyle name="Normal 3 3 4 2 4 8" xfId="12686"/>
    <cellStyle name="Normal 3 3 4 2 4 8 2" xfId="47904"/>
    <cellStyle name="Normal 3 3 4 2 4 9" xfId="38214"/>
    <cellStyle name="Normal 3 3 4 2 5" xfId="3415"/>
    <cellStyle name="Normal 3 3 4 2 5 10" xfId="26911"/>
    <cellStyle name="Normal 3 3 4 2 5 11" xfId="61315"/>
    <cellStyle name="Normal 3 3 4 2 5 2" xfId="5211"/>
    <cellStyle name="Normal 3 3 4 2 5 2 2" xfId="17858"/>
    <cellStyle name="Normal 3 3 4 2 5 2 2 2" xfId="53074"/>
    <cellStyle name="Normal 3 3 4 2 5 2 3" xfId="40477"/>
    <cellStyle name="Normal 3 3 4 2 5 2 4" xfId="30463"/>
    <cellStyle name="Normal 3 3 4 2 5 3" xfId="6681"/>
    <cellStyle name="Normal 3 3 4 2 5 3 2" xfId="19312"/>
    <cellStyle name="Normal 3 3 4 2 5 3 2 2" xfId="54528"/>
    <cellStyle name="Normal 3 3 4 2 5 3 3" xfId="41931"/>
    <cellStyle name="Normal 3 3 4 2 5 3 4" xfId="31917"/>
    <cellStyle name="Normal 3 3 4 2 5 4" xfId="8140"/>
    <cellStyle name="Normal 3 3 4 2 5 4 2" xfId="20766"/>
    <cellStyle name="Normal 3 3 4 2 5 4 2 2" xfId="55982"/>
    <cellStyle name="Normal 3 3 4 2 5 4 3" xfId="43385"/>
    <cellStyle name="Normal 3 3 4 2 5 4 4" xfId="33371"/>
    <cellStyle name="Normal 3 3 4 2 5 5" xfId="9921"/>
    <cellStyle name="Normal 3 3 4 2 5 5 2" xfId="22542"/>
    <cellStyle name="Normal 3 3 4 2 5 5 2 2" xfId="57758"/>
    <cellStyle name="Normal 3 3 4 2 5 5 3" xfId="45161"/>
    <cellStyle name="Normal 3 3 4 2 5 5 4" xfId="35147"/>
    <cellStyle name="Normal 3 3 4 2 5 6" xfId="11715"/>
    <cellStyle name="Normal 3 3 4 2 5 6 2" xfId="24318"/>
    <cellStyle name="Normal 3 3 4 2 5 6 2 2" xfId="59534"/>
    <cellStyle name="Normal 3 3 4 2 5 6 3" xfId="46937"/>
    <cellStyle name="Normal 3 3 4 2 5 6 4" xfId="36923"/>
    <cellStyle name="Normal 3 3 4 2 5 7" xfId="16082"/>
    <cellStyle name="Normal 3 3 4 2 5 7 2" xfId="51298"/>
    <cellStyle name="Normal 3 3 4 2 5 7 3" xfId="28687"/>
    <cellStyle name="Normal 3 3 4 2 5 8" xfId="14304"/>
    <cellStyle name="Normal 3 3 4 2 5 8 2" xfId="49522"/>
    <cellStyle name="Normal 3 3 4 2 5 9" xfId="38701"/>
    <cellStyle name="Normal 3 3 4 2 6" xfId="2575"/>
    <cellStyle name="Normal 3 3 4 2 6 10" xfId="26102"/>
    <cellStyle name="Normal 3 3 4 2 6 11" xfId="60506"/>
    <cellStyle name="Normal 3 3 4 2 6 2" xfId="4402"/>
    <cellStyle name="Normal 3 3 4 2 6 2 2" xfId="17049"/>
    <cellStyle name="Normal 3 3 4 2 6 2 2 2" xfId="52265"/>
    <cellStyle name="Normal 3 3 4 2 6 2 3" xfId="39668"/>
    <cellStyle name="Normal 3 3 4 2 6 2 4" xfId="29654"/>
    <cellStyle name="Normal 3 3 4 2 6 3" xfId="5872"/>
    <cellStyle name="Normal 3 3 4 2 6 3 2" xfId="18503"/>
    <cellStyle name="Normal 3 3 4 2 6 3 2 2" xfId="53719"/>
    <cellStyle name="Normal 3 3 4 2 6 3 3" xfId="41122"/>
    <cellStyle name="Normal 3 3 4 2 6 3 4" xfId="31108"/>
    <cellStyle name="Normal 3 3 4 2 6 4" xfId="7331"/>
    <cellStyle name="Normal 3 3 4 2 6 4 2" xfId="19957"/>
    <cellStyle name="Normal 3 3 4 2 6 4 2 2" xfId="55173"/>
    <cellStyle name="Normal 3 3 4 2 6 4 3" xfId="42576"/>
    <cellStyle name="Normal 3 3 4 2 6 4 4" xfId="32562"/>
    <cellStyle name="Normal 3 3 4 2 6 5" xfId="9112"/>
    <cellStyle name="Normal 3 3 4 2 6 5 2" xfId="21733"/>
    <cellStyle name="Normal 3 3 4 2 6 5 2 2" xfId="56949"/>
    <cellStyle name="Normal 3 3 4 2 6 5 3" xfId="44352"/>
    <cellStyle name="Normal 3 3 4 2 6 5 4" xfId="34338"/>
    <cellStyle name="Normal 3 3 4 2 6 6" xfId="10906"/>
    <cellStyle name="Normal 3 3 4 2 6 6 2" xfId="23509"/>
    <cellStyle name="Normal 3 3 4 2 6 6 2 2" xfId="58725"/>
    <cellStyle name="Normal 3 3 4 2 6 6 3" xfId="46128"/>
    <cellStyle name="Normal 3 3 4 2 6 6 4" xfId="36114"/>
    <cellStyle name="Normal 3 3 4 2 6 7" xfId="15273"/>
    <cellStyle name="Normal 3 3 4 2 6 7 2" xfId="50489"/>
    <cellStyle name="Normal 3 3 4 2 6 7 3" xfId="27878"/>
    <cellStyle name="Normal 3 3 4 2 6 8" xfId="13495"/>
    <cellStyle name="Normal 3 3 4 2 6 8 2" xfId="48713"/>
    <cellStyle name="Normal 3 3 4 2 6 9" xfId="37892"/>
    <cellStyle name="Normal 3 3 4 2 7" xfId="3739"/>
    <cellStyle name="Normal 3 3 4 2 7 2" xfId="8463"/>
    <cellStyle name="Normal 3 3 4 2 7 2 2" xfId="21089"/>
    <cellStyle name="Normal 3 3 4 2 7 2 2 2" xfId="56305"/>
    <cellStyle name="Normal 3 3 4 2 7 2 3" xfId="43708"/>
    <cellStyle name="Normal 3 3 4 2 7 2 4" xfId="33694"/>
    <cellStyle name="Normal 3 3 4 2 7 3" xfId="10244"/>
    <cellStyle name="Normal 3 3 4 2 7 3 2" xfId="22865"/>
    <cellStyle name="Normal 3 3 4 2 7 3 2 2" xfId="58081"/>
    <cellStyle name="Normal 3 3 4 2 7 3 3" xfId="45484"/>
    <cellStyle name="Normal 3 3 4 2 7 3 4" xfId="35470"/>
    <cellStyle name="Normal 3 3 4 2 7 4" xfId="12040"/>
    <cellStyle name="Normal 3 3 4 2 7 4 2" xfId="24641"/>
    <cellStyle name="Normal 3 3 4 2 7 4 2 2" xfId="59857"/>
    <cellStyle name="Normal 3 3 4 2 7 4 3" xfId="47260"/>
    <cellStyle name="Normal 3 3 4 2 7 4 4" xfId="37246"/>
    <cellStyle name="Normal 3 3 4 2 7 5" xfId="16405"/>
    <cellStyle name="Normal 3 3 4 2 7 5 2" xfId="51621"/>
    <cellStyle name="Normal 3 3 4 2 7 5 3" xfId="29010"/>
    <cellStyle name="Normal 3 3 4 2 7 6" xfId="14627"/>
    <cellStyle name="Normal 3 3 4 2 7 6 2" xfId="49845"/>
    <cellStyle name="Normal 3 3 4 2 7 7" xfId="39024"/>
    <cellStyle name="Normal 3 3 4 2 7 8" xfId="27234"/>
    <cellStyle name="Normal 3 3 4 2 8" xfId="4077"/>
    <cellStyle name="Normal 3 3 4 2 8 2" xfId="16727"/>
    <cellStyle name="Normal 3 3 4 2 8 2 2" xfId="51943"/>
    <cellStyle name="Normal 3 3 4 2 8 2 3" xfId="29332"/>
    <cellStyle name="Normal 3 3 4 2 8 3" xfId="13173"/>
    <cellStyle name="Normal 3 3 4 2 8 3 2" xfId="48391"/>
    <cellStyle name="Normal 3 3 4 2 8 4" xfId="39346"/>
    <cellStyle name="Normal 3 3 4 2 8 5" xfId="25780"/>
    <cellStyle name="Normal 3 3 4 2 9" xfId="5550"/>
    <cellStyle name="Normal 3 3 4 2 9 2" xfId="18181"/>
    <cellStyle name="Normal 3 3 4 2 9 2 2" xfId="53397"/>
    <cellStyle name="Normal 3 3 4 2 9 3" xfId="40800"/>
    <cellStyle name="Normal 3 3 4 2 9 4" xfId="30786"/>
    <cellStyle name="Normal 3 3 4 3" xfId="2319"/>
    <cellStyle name="Normal 3 3 4 3 10" xfId="10655"/>
    <cellStyle name="Normal 3 3 4 3 10 2" xfId="23266"/>
    <cellStyle name="Normal 3 3 4 3 10 2 2" xfId="58482"/>
    <cellStyle name="Normal 3 3 4 3 10 3" xfId="45885"/>
    <cellStyle name="Normal 3 3 4 3 10 4" xfId="35871"/>
    <cellStyle name="Normal 3 3 4 3 11" xfId="15031"/>
    <cellStyle name="Normal 3 3 4 3 11 2" xfId="50247"/>
    <cellStyle name="Normal 3 3 4 3 11 3" xfId="27636"/>
    <cellStyle name="Normal 3 3 4 3 12" xfId="12444"/>
    <cellStyle name="Normal 3 3 4 3 12 2" xfId="47662"/>
    <cellStyle name="Normal 3 3 4 3 13" xfId="37650"/>
    <cellStyle name="Normal 3 3 4 3 14" xfId="25051"/>
    <cellStyle name="Normal 3 3 4 3 15" xfId="60264"/>
    <cellStyle name="Normal 3 3 4 3 2" xfId="3166"/>
    <cellStyle name="Normal 3 3 4 3 2 10" xfId="25535"/>
    <cellStyle name="Normal 3 3 4 3 2 11" xfId="61070"/>
    <cellStyle name="Normal 3 3 4 3 2 2" xfId="4966"/>
    <cellStyle name="Normal 3 3 4 3 2 2 2" xfId="17613"/>
    <cellStyle name="Normal 3 3 4 3 2 2 2 2" xfId="52829"/>
    <cellStyle name="Normal 3 3 4 3 2 2 2 3" xfId="30218"/>
    <cellStyle name="Normal 3 3 4 3 2 2 3" xfId="14059"/>
    <cellStyle name="Normal 3 3 4 3 2 2 3 2" xfId="49277"/>
    <cellStyle name="Normal 3 3 4 3 2 2 4" xfId="40232"/>
    <cellStyle name="Normal 3 3 4 3 2 2 5" xfId="26666"/>
    <cellStyle name="Normal 3 3 4 3 2 3" xfId="6436"/>
    <cellStyle name="Normal 3 3 4 3 2 3 2" xfId="19067"/>
    <cellStyle name="Normal 3 3 4 3 2 3 2 2" xfId="54283"/>
    <cellStyle name="Normal 3 3 4 3 2 3 3" xfId="41686"/>
    <cellStyle name="Normal 3 3 4 3 2 3 4" xfId="31672"/>
    <cellStyle name="Normal 3 3 4 3 2 4" xfId="7895"/>
    <cellStyle name="Normal 3 3 4 3 2 4 2" xfId="20521"/>
    <cellStyle name="Normal 3 3 4 3 2 4 2 2" xfId="55737"/>
    <cellStyle name="Normal 3 3 4 3 2 4 3" xfId="43140"/>
    <cellStyle name="Normal 3 3 4 3 2 4 4" xfId="33126"/>
    <cellStyle name="Normal 3 3 4 3 2 5" xfId="9676"/>
    <cellStyle name="Normal 3 3 4 3 2 5 2" xfId="22297"/>
    <cellStyle name="Normal 3 3 4 3 2 5 2 2" xfId="57513"/>
    <cellStyle name="Normal 3 3 4 3 2 5 3" xfId="44916"/>
    <cellStyle name="Normal 3 3 4 3 2 5 4" xfId="34902"/>
    <cellStyle name="Normal 3 3 4 3 2 6" xfId="11470"/>
    <cellStyle name="Normal 3 3 4 3 2 6 2" xfId="24073"/>
    <cellStyle name="Normal 3 3 4 3 2 6 2 2" xfId="59289"/>
    <cellStyle name="Normal 3 3 4 3 2 6 3" xfId="46692"/>
    <cellStyle name="Normal 3 3 4 3 2 6 4" xfId="36678"/>
    <cellStyle name="Normal 3 3 4 3 2 7" xfId="15837"/>
    <cellStyle name="Normal 3 3 4 3 2 7 2" xfId="51053"/>
    <cellStyle name="Normal 3 3 4 3 2 7 3" xfId="28442"/>
    <cellStyle name="Normal 3 3 4 3 2 8" xfId="12928"/>
    <cellStyle name="Normal 3 3 4 3 2 8 2" xfId="48146"/>
    <cellStyle name="Normal 3 3 4 3 2 9" xfId="38456"/>
    <cellStyle name="Normal 3 3 4 3 3" xfId="3495"/>
    <cellStyle name="Normal 3 3 4 3 3 10" xfId="26991"/>
    <cellStyle name="Normal 3 3 4 3 3 11" xfId="61395"/>
    <cellStyle name="Normal 3 3 4 3 3 2" xfId="5291"/>
    <cellStyle name="Normal 3 3 4 3 3 2 2" xfId="17938"/>
    <cellStyle name="Normal 3 3 4 3 3 2 2 2" xfId="53154"/>
    <cellStyle name="Normal 3 3 4 3 3 2 3" xfId="40557"/>
    <cellStyle name="Normal 3 3 4 3 3 2 4" xfId="30543"/>
    <cellStyle name="Normal 3 3 4 3 3 3" xfId="6761"/>
    <cellStyle name="Normal 3 3 4 3 3 3 2" xfId="19392"/>
    <cellStyle name="Normal 3 3 4 3 3 3 2 2" xfId="54608"/>
    <cellStyle name="Normal 3 3 4 3 3 3 3" xfId="42011"/>
    <cellStyle name="Normal 3 3 4 3 3 3 4" xfId="31997"/>
    <cellStyle name="Normal 3 3 4 3 3 4" xfId="8220"/>
    <cellStyle name="Normal 3 3 4 3 3 4 2" xfId="20846"/>
    <cellStyle name="Normal 3 3 4 3 3 4 2 2" xfId="56062"/>
    <cellStyle name="Normal 3 3 4 3 3 4 3" xfId="43465"/>
    <cellStyle name="Normal 3 3 4 3 3 4 4" xfId="33451"/>
    <cellStyle name="Normal 3 3 4 3 3 5" xfId="10001"/>
    <cellStyle name="Normal 3 3 4 3 3 5 2" xfId="22622"/>
    <cellStyle name="Normal 3 3 4 3 3 5 2 2" xfId="57838"/>
    <cellStyle name="Normal 3 3 4 3 3 5 3" xfId="45241"/>
    <cellStyle name="Normal 3 3 4 3 3 5 4" xfId="35227"/>
    <cellStyle name="Normal 3 3 4 3 3 6" xfId="11795"/>
    <cellStyle name="Normal 3 3 4 3 3 6 2" xfId="24398"/>
    <cellStyle name="Normal 3 3 4 3 3 6 2 2" xfId="59614"/>
    <cellStyle name="Normal 3 3 4 3 3 6 3" xfId="47017"/>
    <cellStyle name="Normal 3 3 4 3 3 6 4" xfId="37003"/>
    <cellStyle name="Normal 3 3 4 3 3 7" xfId="16162"/>
    <cellStyle name="Normal 3 3 4 3 3 7 2" xfId="51378"/>
    <cellStyle name="Normal 3 3 4 3 3 7 3" xfId="28767"/>
    <cellStyle name="Normal 3 3 4 3 3 8" xfId="14384"/>
    <cellStyle name="Normal 3 3 4 3 3 8 2" xfId="49602"/>
    <cellStyle name="Normal 3 3 4 3 3 9" xfId="38781"/>
    <cellStyle name="Normal 3 3 4 3 4" xfId="2656"/>
    <cellStyle name="Normal 3 3 4 3 4 10" xfId="26182"/>
    <cellStyle name="Normal 3 3 4 3 4 11" xfId="60586"/>
    <cellStyle name="Normal 3 3 4 3 4 2" xfId="4482"/>
    <cellStyle name="Normal 3 3 4 3 4 2 2" xfId="17129"/>
    <cellStyle name="Normal 3 3 4 3 4 2 2 2" xfId="52345"/>
    <cellStyle name="Normal 3 3 4 3 4 2 3" xfId="39748"/>
    <cellStyle name="Normal 3 3 4 3 4 2 4" xfId="29734"/>
    <cellStyle name="Normal 3 3 4 3 4 3" xfId="5952"/>
    <cellStyle name="Normal 3 3 4 3 4 3 2" xfId="18583"/>
    <cellStyle name="Normal 3 3 4 3 4 3 2 2" xfId="53799"/>
    <cellStyle name="Normal 3 3 4 3 4 3 3" xfId="41202"/>
    <cellStyle name="Normal 3 3 4 3 4 3 4" xfId="31188"/>
    <cellStyle name="Normal 3 3 4 3 4 4" xfId="7411"/>
    <cellStyle name="Normal 3 3 4 3 4 4 2" xfId="20037"/>
    <cellStyle name="Normal 3 3 4 3 4 4 2 2" xfId="55253"/>
    <cellStyle name="Normal 3 3 4 3 4 4 3" xfId="42656"/>
    <cellStyle name="Normal 3 3 4 3 4 4 4" xfId="32642"/>
    <cellStyle name="Normal 3 3 4 3 4 5" xfId="9192"/>
    <cellStyle name="Normal 3 3 4 3 4 5 2" xfId="21813"/>
    <cellStyle name="Normal 3 3 4 3 4 5 2 2" xfId="57029"/>
    <cellStyle name="Normal 3 3 4 3 4 5 3" xfId="44432"/>
    <cellStyle name="Normal 3 3 4 3 4 5 4" xfId="34418"/>
    <cellStyle name="Normal 3 3 4 3 4 6" xfId="10986"/>
    <cellStyle name="Normal 3 3 4 3 4 6 2" xfId="23589"/>
    <cellStyle name="Normal 3 3 4 3 4 6 2 2" xfId="58805"/>
    <cellStyle name="Normal 3 3 4 3 4 6 3" xfId="46208"/>
    <cellStyle name="Normal 3 3 4 3 4 6 4" xfId="36194"/>
    <cellStyle name="Normal 3 3 4 3 4 7" xfId="15353"/>
    <cellStyle name="Normal 3 3 4 3 4 7 2" xfId="50569"/>
    <cellStyle name="Normal 3 3 4 3 4 7 3" xfId="27958"/>
    <cellStyle name="Normal 3 3 4 3 4 8" xfId="13575"/>
    <cellStyle name="Normal 3 3 4 3 4 8 2" xfId="48793"/>
    <cellStyle name="Normal 3 3 4 3 4 9" xfId="37972"/>
    <cellStyle name="Normal 3 3 4 3 5" xfId="3820"/>
    <cellStyle name="Normal 3 3 4 3 5 2" xfId="8543"/>
    <cellStyle name="Normal 3 3 4 3 5 2 2" xfId="21169"/>
    <cellStyle name="Normal 3 3 4 3 5 2 2 2" xfId="56385"/>
    <cellStyle name="Normal 3 3 4 3 5 2 3" xfId="43788"/>
    <cellStyle name="Normal 3 3 4 3 5 2 4" xfId="33774"/>
    <cellStyle name="Normal 3 3 4 3 5 3" xfId="10324"/>
    <cellStyle name="Normal 3 3 4 3 5 3 2" xfId="22945"/>
    <cellStyle name="Normal 3 3 4 3 5 3 2 2" xfId="58161"/>
    <cellStyle name="Normal 3 3 4 3 5 3 3" xfId="45564"/>
    <cellStyle name="Normal 3 3 4 3 5 3 4" xfId="35550"/>
    <cellStyle name="Normal 3 3 4 3 5 4" xfId="12120"/>
    <cellStyle name="Normal 3 3 4 3 5 4 2" xfId="24721"/>
    <cellStyle name="Normal 3 3 4 3 5 4 2 2" xfId="59937"/>
    <cellStyle name="Normal 3 3 4 3 5 4 3" xfId="47340"/>
    <cellStyle name="Normal 3 3 4 3 5 4 4" xfId="37326"/>
    <cellStyle name="Normal 3 3 4 3 5 5" xfId="16485"/>
    <cellStyle name="Normal 3 3 4 3 5 5 2" xfId="51701"/>
    <cellStyle name="Normal 3 3 4 3 5 5 3" xfId="29090"/>
    <cellStyle name="Normal 3 3 4 3 5 6" xfId="14707"/>
    <cellStyle name="Normal 3 3 4 3 5 6 2" xfId="49925"/>
    <cellStyle name="Normal 3 3 4 3 5 7" xfId="39104"/>
    <cellStyle name="Normal 3 3 4 3 5 8" xfId="27314"/>
    <cellStyle name="Normal 3 3 4 3 6" xfId="4160"/>
    <cellStyle name="Normal 3 3 4 3 6 2" xfId="16807"/>
    <cellStyle name="Normal 3 3 4 3 6 2 2" xfId="52023"/>
    <cellStyle name="Normal 3 3 4 3 6 2 3" xfId="29412"/>
    <cellStyle name="Normal 3 3 4 3 6 3" xfId="13253"/>
    <cellStyle name="Normal 3 3 4 3 6 3 2" xfId="48471"/>
    <cellStyle name="Normal 3 3 4 3 6 4" xfId="39426"/>
    <cellStyle name="Normal 3 3 4 3 6 5" xfId="25860"/>
    <cellStyle name="Normal 3 3 4 3 7" xfId="5630"/>
    <cellStyle name="Normal 3 3 4 3 7 2" xfId="18261"/>
    <cellStyle name="Normal 3 3 4 3 7 2 2" xfId="53477"/>
    <cellStyle name="Normal 3 3 4 3 7 3" xfId="40880"/>
    <cellStyle name="Normal 3 3 4 3 7 4" xfId="30866"/>
    <cellStyle name="Normal 3 3 4 3 8" xfId="7089"/>
    <cellStyle name="Normal 3 3 4 3 8 2" xfId="19715"/>
    <cellStyle name="Normal 3 3 4 3 8 2 2" xfId="54931"/>
    <cellStyle name="Normal 3 3 4 3 8 3" xfId="42334"/>
    <cellStyle name="Normal 3 3 4 3 8 4" xfId="32320"/>
    <cellStyle name="Normal 3 3 4 3 9" xfId="8870"/>
    <cellStyle name="Normal 3 3 4 3 9 2" xfId="21491"/>
    <cellStyle name="Normal 3 3 4 3 9 2 2" xfId="56707"/>
    <cellStyle name="Normal 3 3 4 3 9 3" xfId="44110"/>
    <cellStyle name="Normal 3 3 4 3 9 4" xfId="34096"/>
    <cellStyle name="Normal 3 3 4 4" xfId="3001"/>
    <cellStyle name="Normal 3 3 4 4 10" xfId="25376"/>
    <cellStyle name="Normal 3 3 4 4 11" xfId="60911"/>
    <cellStyle name="Normal 3 3 4 4 2" xfId="4807"/>
    <cellStyle name="Normal 3 3 4 4 2 2" xfId="17454"/>
    <cellStyle name="Normal 3 3 4 4 2 2 2" xfId="52670"/>
    <cellStyle name="Normal 3 3 4 4 2 2 3" xfId="30059"/>
    <cellStyle name="Normal 3 3 4 4 2 3" xfId="13900"/>
    <cellStyle name="Normal 3 3 4 4 2 3 2" xfId="49118"/>
    <cellStyle name="Normal 3 3 4 4 2 4" xfId="40073"/>
    <cellStyle name="Normal 3 3 4 4 2 5" xfId="26507"/>
    <cellStyle name="Normal 3 3 4 4 3" xfId="6277"/>
    <cellStyle name="Normal 3 3 4 4 3 2" xfId="18908"/>
    <cellStyle name="Normal 3 3 4 4 3 2 2" xfId="54124"/>
    <cellStyle name="Normal 3 3 4 4 3 3" xfId="41527"/>
    <cellStyle name="Normal 3 3 4 4 3 4" xfId="31513"/>
    <cellStyle name="Normal 3 3 4 4 4" xfId="7736"/>
    <cellStyle name="Normal 3 3 4 4 4 2" xfId="20362"/>
    <cellStyle name="Normal 3 3 4 4 4 2 2" xfId="55578"/>
    <cellStyle name="Normal 3 3 4 4 4 3" xfId="42981"/>
    <cellStyle name="Normal 3 3 4 4 4 4" xfId="32967"/>
    <cellStyle name="Normal 3 3 4 4 5" xfId="9517"/>
    <cellStyle name="Normal 3 3 4 4 5 2" xfId="22138"/>
    <cellStyle name="Normal 3 3 4 4 5 2 2" xfId="57354"/>
    <cellStyle name="Normal 3 3 4 4 5 3" xfId="44757"/>
    <cellStyle name="Normal 3 3 4 4 5 4" xfId="34743"/>
    <cellStyle name="Normal 3 3 4 4 6" xfId="11311"/>
    <cellStyle name="Normal 3 3 4 4 6 2" xfId="23914"/>
    <cellStyle name="Normal 3 3 4 4 6 2 2" xfId="59130"/>
    <cellStyle name="Normal 3 3 4 4 6 3" xfId="46533"/>
    <cellStyle name="Normal 3 3 4 4 6 4" xfId="36519"/>
    <cellStyle name="Normal 3 3 4 4 7" xfId="15678"/>
    <cellStyle name="Normal 3 3 4 4 7 2" xfId="50894"/>
    <cellStyle name="Normal 3 3 4 4 7 3" xfId="28283"/>
    <cellStyle name="Normal 3 3 4 4 8" xfId="12769"/>
    <cellStyle name="Normal 3 3 4 4 8 2" xfId="47987"/>
    <cellStyle name="Normal 3 3 4 4 9" xfId="38297"/>
    <cellStyle name="Normal 3 3 4 5" xfId="2833"/>
    <cellStyle name="Normal 3 3 4 5 10" xfId="25221"/>
    <cellStyle name="Normal 3 3 4 5 11" xfId="60756"/>
    <cellStyle name="Normal 3 3 4 5 2" xfId="4652"/>
    <cellStyle name="Normal 3 3 4 5 2 2" xfId="17299"/>
    <cellStyle name="Normal 3 3 4 5 2 2 2" xfId="52515"/>
    <cellStyle name="Normal 3 3 4 5 2 2 3" xfId="29904"/>
    <cellStyle name="Normal 3 3 4 5 2 3" xfId="13745"/>
    <cellStyle name="Normal 3 3 4 5 2 3 2" xfId="48963"/>
    <cellStyle name="Normal 3 3 4 5 2 4" xfId="39918"/>
    <cellStyle name="Normal 3 3 4 5 2 5" xfId="26352"/>
    <cellStyle name="Normal 3 3 4 5 3" xfId="6122"/>
    <cellStyle name="Normal 3 3 4 5 3 2" xfId="18753"/>
    <cellStyle name="Normal 3 3 4 5 3 2 2" xfId="53969"/>
    <cellStyle name="Normal 3 3 4 5 3 3" xfId="41372"/>
    <cellStyle name="Normal 3 3 4 5 3 4" xfId="31358"/>
    <cellStyle name="Normal 3 3 4 5 4" xfId="7581"/>
    <cellStyle name="Normal 3 3 4 5 4 2" xfId="20207"/>
    <cellStyle name="Normal 3 3 4 5 4 2 2" xfId="55423"/>
    <cellStyle name="Normal 3 3 4 5 4 3" xfId="42826"/>
    <cellStyle name="Normal 3 3 4 5 4 4" xfId="32812"/>
    <cellStyle name="Normal 3 3 4 5 5" xfId="9362"/>
    <cellStyle name="Normal 3 3 4 5 5 2" xfId="21983"/>
    <cellStyle name="Normal 3 3 4 5 5 2 2" xfId="57199"/>
    <cellStyle name="Normal 3 3 4 5 5 3" xfId="44602"/>
    <cellStyle name="Normal 3 3 4 5 5 4" xfId="34588"/>
    <cellStyle name="Normal 3 3 4 5 6" xfId="11156"/>
    <cellStyle name="Normal 3 3 4 5 6 2" xfId="23759"/>
    <cellStyle name="Normal 3 3 4 5 6 2 2" xfId="58975"/>
    <cellStyle name="Normal 3 3 4 5 6 3" xfId="46378"/>
    <cellStyle name="Normal 3 3 4 5 6 4" xfId="36364"/>
    <cellStyle name="Normal 3 3 4 5 7" xfId="15523"/>
    <cellStyle name="Normal 3 3 4 5 7 2" xfId="50739"/>
    <cellStyle name="Normal 3 3 4 5 7 3" xfId="28128"/>
    <cellStyle name="Normal 3 3 4 5 8" xfId="12614"/>
    <cellStyle name="Normal 3 3 4 5 8 2" xfId="47832"/>
    <cellStyle name="Normal 3 3 4 5 9" xfId="38142"/>
    <cellStyle name="Normal 3 3 4 6" xfId="3343"/>
    <cellStyle name="Normal 3 3 4 6 10" xfId="26839"/>
    <cellStyle name="Normal 3 3 4 6 11" xfId="61243"/>
    <cellStyle name="Normal 3 3 4 6 2" xfId="5139"/>
    <cellStyle name="Normal 3 3 4 6 2 2" xfId="17786"/>
    <cellStyle name="Normal 3 3 4 6 2 2 2" xfId="53002"/>
    <cellStyle name="Normal 3 3 4 6 2 3" xfId="40405"/>
    <cellStyle name="Normal 3 3 4 6 2 4" xfId="30391"/>
    <cellStyle name="Normal 3 3 4 6 3" xfId="6609"/>
    <cellStyle name="Normal 3 3 4 6 3 2" xfId="19240"/>
    <cellStyle name="Normal 3 3 4 6 3 2 2" xfId="54456"/>
    <cellStyle name="Normal 3 3 4 6 3 3" xfId="41859"/>
    <cellStyle name="Normal 3 3 4 6 3 4" xfId="31845"/>
    <cellStyle name="Normal 3 3 4 6 4" xfId="8068"/>
    <cellStyle name="Normal 3 3 4 6 4 2" xfId="20694"/>
    <cellStyle name="Normal 3 3 4 6 4 2 2" xfId="55910"/>
    <cellStyle name="Normal 3 3 4 6 4 3" xfId="43313"/>
    <cellStyle name="Normal 3 3 4 6 4 4" xfId="33299"/>
    <cellStyle name="Normal 3 3 4 6 5" xfId="9849"/>
    <cellStyle name="Normal 3 3 4 6 5 2" xfId="22470"/>
    <cellStyle name="Normal 3 3 4 6 5 2 2" xfId="57686"/>
    <cellStyle name="Normal 3 3 4 6 5 3" xfId="45089"/>
    <cellStyle name="Normal 3 3 4 6 5 4" xfId="35075"/>
    <cellStyle name="Normal 3 3 4 6 6" xfId="11643"/>
    <cellStyle name="Normal 3 3 4 6 6 2" xfId="24246"/>
    <cellStyle name="Normal 3 3 4 6 6 2 2" xfId="59462"/>
    <cellStyle name="Normal 3 3 4 6 6 3" xfId="46865"/>
    <cellStyle name="Normal 3 3 4 6 6 4" xfId="36851"/>
    <cellStyle name="Normal 3 3 4 6 7" xfId="16010"/>
    <cellStyle name="Normal 3 3 4 6 7 2" xfId="51226"/>
    <cellStyle name="Normal 3 3 4 6 7 3" xfId="28615"/>
    <cellStyle name="Normal 3 3 4 6 8" xfId="14232"/>
    <cellStyle name="Normal 3 3 4 6 8 2" xfId="49450"/>
    <cellStyle name="Normal 3 3 4 6 9" xfId="38629"/>
    <cellStyle name="Normal 3 3 4 7" xfId="2503"/>
    <cellStyle name="Normal 3 3 4 7 10" xfId="26030"/>
    <cellStyle name="Normal 3 3 4 7 11" xfId="60434"/>
    <cellStyle name="Normal 3 3 4 7 2" xfId="4330"/>
    <cellStyle name="Normal 3 3 4 7 2 2" xfId="16977"/>
    <cellStyle name="Normal 3 3 4 7 2 2 2" xfId="52193"/>
    <cellStyle name="Normal 3 3 4 7 2 3" xfId="39596"/>
    <cellStyle name="Normal 3 3 4 7 2 4" xfId="29582"/>
    <cellStyle name="Normal 3 3 4 7 3" xfId="5800"/>
    <cellStyle name="Normal 3 3 4 7 3 2" xfId="18431"/>
    <cellStyle name="Normal 3 3 4 7 3 2 2" xfId="53647"/>
    <cellStyle name="Normal 3 3 4 7 3 3" xfId="41050"/>
    <cellStyle name="Normal 3 3 4 7 3 4" xfId="31036"/>
    <cellStyle name="Normal 3 3 4 7 4" xfId="7259"/>
    <cellStyle name="Normal 3 3 4 7 4 2" xfId="19885"/>
    <cellStyle name="Normal 3 3 4 7 4 2 2" xfId="55101"/>
    <cellStyle name="Normal 3 3 4 7 4 3" xfId="42504"/>
    <cellStyle name="Normal 3 3 4 7 4 4" xfId="32490"/>
    <cellStyle name="Normal 3 3 4 7 5" xfId="9040"/>
    <cellStyle name="Normal 3 3 4 7 5 2" xfId="21661"/>
    <cellStyle name="Normal 3 3 4 7 5 2 2" xfId="56877"/>
    <cellStyle name="Normal 3 3 4 7 5 3" xfId="44280"/>
    <cellStyle name="Normal 3 3 4 7 5 4" xfId="34266"/>
    <cellStyle name="Normal 3 3 4 7 6" xfId="10834"/>
    <cellStyle name="Normal 3 3 4 7 6 2" xfId="23437"/>
    <cellStyle name="Normal 3 3 4 7 6 2 2" xfId="58653"/>
    <cellStyle name="Normal 3 3 4 7 6 3" xfId="46056"/>
    <cellStyle name="Normal 3 3 4 7 6 4" xfId="36042"/>
    <cellStyle name="Normal 3 3 4 7 7" xfId="15201"/>
    <cellStyle name="Normal 3 3 4 7 7 2" xfId="50417"/>
    <cellStyle name="Normal 3 3 4 7 7 3" xfId="27806"/>
    <cellStyle name="Normal 3 3 4 7 8" xfId="13423"/>
    <cellStyle name="Normal 3 3 4 7 8 2" xfId="48641"/>
    <cellStyle name="Normal 3 3 4 7 9" xfId="37820"/>
    <cellStyle name="Normal 3 3 4 8" xfId="3667"/>
    <cellStyle name="Normal 3 3 4 8 2" xfId="8391"/>
    <cellStyle name="Normal 3 3 4 8 2 2" xfId="21017"/>
    <cellStyle name="Normal 3 3 4 8 2 2 2" xfId="56233"/>
    <cellStyle name="Normal 3 3 4 8 2 3" xfId="43636"/>
    <cellStyle name="Normal 3 3 4 8 2 4" xfId="33622"/>
    <cellStyle name="Normal 3 3 4 8 3" xfId="10172"/>
    <cellStyle name="Normal 3 3 4 8 3 2" xfId="22793"/>
    <cellStyle name="Normal 3 3 4 8 3 2 2" xfId="58009"/>
    <cellStyle name="Normal 3 3 4 8 3 3" xfId="45412"/>
    <cellStyle name="Normal 3 3 4 8 3 4" xfId="35398"/>
    <cellStyle name="Normal 3 3 4 8 4" xfId="11968"/>
    <cellStyle name="Normal 3 3 4 8 4 2" xfId="24569"/>
    <cellStyle name="Normal 3 3 4 8 4 2 2" xfId="59785"/>
    <cellStyle name="Normal 3 3 4 8 4 3" xfId="47188"/>
    <cellStyle name="Normal 3 3 4 8 4 4" xfId="37174"/>
    <cellStyle name="Normal 3 3 4 8 5" xfId="16333"/>
    <cellStyle name="Normal 3 3 4 8 5 2" xfId="51549"/>
    <cellStyle name="Normal 3 3 4 8 5 3" xfId="28938"/>
    <cellStyle name="Normal 3 3 4 8 6" xfId="14555"/>
    <cellStyle name="Normal 3 3 4 8 6 2" xfId="49773"/>
    <cellStyle name="Normal 3 3 4 8 7" xfId="38952"/>
    <cellStyle name="Normal 3 3 4 8 8" xfId="27162"/>
    <cellStyle name="Normal 3 3 4 9" xfId="3999"/>
    <cellStyle name="Normal 3 3 4 9 2" xfId="16655"/>
    <cellStyle name="Normal 3 3 4 9 2 2" xfId="51871"/>
    <cellStyle name="Normal 3 3 4 9 2 3" xfId="29260"/>
    <cellStyle name="Normal 3 3 4 9 3" xfId="13101"/>
    <cellStyle name="Normal 3 3 4 9 3 2" xfId="48319"/>
    <cellStyle name="Normal 3 3 4 9 4" xfId="39274"/>
    <cellStyle name="Normal 3 3 4 9 5" xfId="25708"/>
    <cellStyle name="Normal 3 3 4_District Target Attainment" xfId="1161"/>
    <cellStyle name="Normal 3 3 5" xfId="1786"/>
    <cellStyle name="Normal 3 3 5 10" xfId="7007"/>
    <cellStyle name="Normal 3 3 5 10 2" xfId="19634"/>
    <cellStyle name="Normal 3 3 5 10 2 2" xfId="54850"/>
    <cellStyle name="Normal 3 3 5 10 3" xfId="42253"/>
    <cellStyle name="Normal 3 3 5 10 4" xfId="32239"/>
    <cellStyle name="Normal 3 3 5 11" xfId="8788"/>
    <cellStyle name="Normal 3 3 5 11 2" xfId="21410"/>
    <cellStyle name="Normal 3 3 5 11 2 2" xfId="56626"/>
    <cellStyle name="Normal 3 3 5 11 3" xfId="44029"/>
    <cellStyle name="Normal 3 3 5 11 4" xfId="34015"/>
    <cellStyle name="Normal 3 3 5 12" xfId="10656"/>
    <cellStyle name="Normal 3 3 5 12 2" xfId="23267"/>
    <cellStyle name="Normal 3 3 5 12 2 2" xfId="58483"/>
    <cellStyle name="Normal 3 3 5 12 3" xfId="45886"/>
    <cellStyle name="Normal 3 3 5 12 4" xfId="35872"/>
    <cellStyle name="Normal 3 3 5 13" xfId="14949"/>
    <cellStyle name="Normal 3 3 5 13 2" xfId="50166"/>
    <cellStyle name="Normal 3 3 5 13 3" xfId="27555"/>
    <cellStyle name="Normal 3 3 5 14" xfId="12363"/>
    <cellStyle name="Normal 3 3 5 14 2" xfId="47581"/>
    <cellStyle name="Normal 3 3 5 15" xfId="37568"/>
    <cellStyle name="Normal 3 3 5 16" xfId="24970"/>
    <cellStyle name="Normal 3 3 5 17" xfId="60183"/>
    <cellStyle name="Normal 3 3 5 2" xfId="2393"/>
    <cellStyle name="Normal 3 3 5 2 10" xfId="10657"/>
    <cellStyle name="Normal 3 3 5 2 10 2" xfId="23268"/>
    <cellStyle name="Normal 3 3 5 2 10 2 2" xfId="58484"/>
    <cellStyle name="Normal 3 3 5 2 10 3" xfId="45887"/>
    <cellStyle name="Normal 3 3 5 2 10 4" xfId="35873"/>
    <cellStyle name="Normal 3 3 5 2 11" xfId="15104"/>
    <cellStyle name="Normal 3 3 5 2 11 2" xfId="50320"/>
    <cellStyle name="Normal 3 3 5 2 11 3" xfId="27709"/>
    <cellStyle name="Normal 3 3 5 2 12" xfId="12517"/>
    <cellStyle name="Normal 3 3 5 2 12 2" xfId="47735"/>
    <cellStyle name="Normal 3 3 5 2 13" xfId="37723"/>
    <cellStyle name="Normal 3 3 5 2 14" xfId="25124"/>
    <cellStyle name="Normal 3 3 5 2 15" xfId="60337"/>
    <cellStyle name="Normal 3 3 5 2 2" xfId="3239"/>
    <cellStyle name="Normal 3 3 5 2 2 10" xfId="25608"/>
    <cellStyle name="Normal 3 3 5 2 2 11" xfId="61143"/>
    <cellStyle name="Normal 3 3 5 2 2 2" xfId="5039"/>
    <cellStyle name="Normal 3 3 5 2 2 2 2" xfId="17686"/>
    <cellStyle name="Normal 3 3 5 2 2 2 2 2" xfId="52902"/>
    <cellStyle name="Normal 3 3 5 2 2 2 2 3" xfId="30291"/>
    <cellStyle name="Normal 3 3 5 2 2 2 3" xfId="14132"/>
    <cellStyle name="Normal 3 3 5 2 2 2 3 2" xfId="49350"/>
    <cellStyle name="Normal 3 3 5 2 2 2 4" xfId="40305"/>
    <cellStyle name="Normal 3 3 5 2 2 2 5" xfId="26739"/>
    <cellStyle name="Normal 3 3 5 2 2 3" xfId="6509"/>
    <cellStyle name="Normal 3 3 5 2 2 3 2" xfId="19140"/>
    <cellStyle name="Normal 3 3 5 2 2 3 2 2" xfId="54356"/>
    <cellStyle name="Normal 3 3 5 2 2 3 3" xfId="41759"/>
    <cellStyle name="Normal 3 3 5 2 2 3 4" xfId="31745"/>
    <cellStyle name="Normal 3 3 5 2 2 4" xfId="7968"/>
    <cellStyle name="Normal 3 3 5 2 2 4 2" xfId="20594"/>
    <cellStyle name="Normal 3 3 5 2 2 4 2 2" xfId="55810"/>
    <cellStyle name="Normal 3 3 5 2 2 4 3" xfId="43213"/>
    <cellStyle name="Normal 3 3 5 2 2 4 4" xfId="33199"/>
    <cellStyle name="Normal 3 3 5 2 2 5" xfId="9749"/>
    <cellStyle name="Normal 3 3 5 2 2 5 2" xfId="22370"/>
    <cellStyle name="Normal 3 3 5 2 2 5 2 2" xfId="57586"/>
    <cellStyle name="Normal 3 3 5 2 2 5 3" xfId="44989"/>
    <cellStyle name="Normal 3 3 5 2 2 5 4" xfId="34975"/>
    <cellStyle name="Normal 3 3 5 2 2 6" xfId="11543"/>
    <cellStyle name="Normal 3 3 5 2 2 6 2" xfId="24146"/>
    <cellStyle name="Normal 3 3 5 2 2 6 2 2" xfId="59362"/>
    <cellStyle name="Normal 3 3 5 2 2 6 3" xfId="46765"/>
    <cellStyle name="Normal 3 3 5 2 2 6 4" xfId="36751"/>
    <cellStyle name="Normal 3 3 5 2 2 7" xfId="15910"/>
    <cellStyle name="Normal 3 3 5 2 2 7 2" xfId="51126"/>
    <cellStyle name="Normal 3 3 5 2 2 7 3" xfId="28515"/>
    <cellStyle name="Normal 3 3 5 2 2 8" xfId="13001"/>
    <cellStyle name="Normal 3 3 5 2 2 8 2" xfId="48219"/>
    <cellStyle name="Normal 3 3 5 2 2 9" xfId="38529"/>
    <cellStyle name="Normal 3 3 5 2 3" xfId="3568"/>
    <cellStyle name="Normal 3 3 5 2 3 10" xfId="27064"/>
    <cellStyle name="Normal 3 3 5 2 3 11" xfId="61468"/>
    <cellStyle name="Normal 3 3 5 2 3 2" xfId="5364"/>
    <cellStyle name="Normal 3 3 5 2 3 2 2" xfId="18011"/>
    <cellStyle name="Normal 3 3 5 2 3 2 2 2" xfId="53227"/>
    <cellStyle name="Normal 3 3 5 2 3 2 3" xfId="40630"/>
    <cellStyle name="Normal 3 3 5 2 3 2 4" xfId="30616"/>
    <cellStyle name="Normal 3 3 5 2 3 3" xfId="6834"/>
    <cellStyle name="Normal 3 3 5 2 3 3 2" xfId="19465"/>
    <cellStyle name="Normal 3 3 5 2 3 3 2 2" xfId="54681"/>
    <cellStyle name="Normal 3 3 5 2 3 3 3" xfId="42084"/>
    <cellStyle name="Normal 3 3 5 2 3 3 4" xfId="32070"/>
    <cellStyle name="Normal 3 3 5 2 3 4" xfId="8293"/>
    <cellStyle name="Normal 3 3 5 2 3 4 2" xfId="20919"/>
    <cellStyle name="Normal 3 3 5 2 3 4 2 2" xfId="56135"/>
    <cellStyle name="Normal 3 3 5 2 3 4 3" xfId="43538"/>
    <cellStyle name="Normal 3 3 5 2 3 4 4" xfId="33524"/>
    <cellStyle name="Normal 3 3 5 2 3 5" xfId="10074"/>
    <cellStyle name="Normal 3 3 5 2 3 5 2" xfId="22695"/>
    <cellStyle name="Normal 3 3 5 2 3 5 2 2" xfId="57911"/>
    <cellStyle name="Normal 3 3 5 2 3 5 3" xfId="45314"/>
    <cellStyle name="Normal 3 3 5 2 3 5 4" xfId="35300"/>
    <cellStyle name="Normal 3 3 5 2 3 6" xfId="11868"/>
    <cellStyle name="Normal 3 3 5 2 3 6 2" xfId="24471"/>
    <cellStyle name="Normal 3 3 5 2 3 6 2 2" xfId="59687"/>
    <cellStyle name="Normal 3 3 5 2 3 6 3" xfId="47090"/>
    <cellStyle name="Normal 3 3 5 2 3 6 4" xfId="37076"/>
    <cellStyle name="Normal 3 3 5 2 3 7" xfId="16235"/>
    <cellStyle name="Normal 3 3 5 2 3 7 2" xfId="51451"/>
    <cellStyle name="Normal 3 3 5 2 3 7 3" xfId="28840"/>
    <cellStyle name="Normal 3 3 5 2 3 8" xfId="14457"/>
    <cellStyle name="Normal 3 3 5 2 3 8 2" xfId="49675"/>
    <cellStyle name="Normal 3 3 5 2 3 9" xfId="38854"/>
    <cellStyle name="Normal 3 3 5 2 4" xfId="2729"/>
    <cellStyle name="Normal 3 3 5 2 4 10" xfId="26255"/>
    <cellStyle name="Normal 3 3 5 2 4 11" xfId="60659"/>
    <cellStyle name="Normal 3 3 5 2 4 2" xfId="4555"/>
    <cellStyle name="Normal 3 3 5 2 4 2 2" xfId="17202"/>
    <cellStyle name="Normal 3 3 5 2 4 2 2 2" xfId="52418"/>
    <cellStyle name="Normal 3 3 5 2 4 2 3" xfId="39821"/>
    <cellStyle name="Normal 3 3 5 2 4 2 4" xfId="29807"/>
    <cellStyle name="Normal 3 3 5 2 4 3" xfId="6025"/>
    <cellStyle name="Normal 3 3 5 2 4 3 2" xfId="18656"/>
    <cellStyle name="Normal 3 3 5 2 4 3 2 2" xfId="53872"/>
    <cellStyle name="Normal 3 3 5 2 4 3 3" xfId="41275"/>
    <cellStyle name="Normal 3 3 5 2 4 3 4" xfId="31261"/>
    <cellStyle name="Normal 3 3 5 2 4 4" xfId="7484"/>
    <cellStyle name="Normal 3 3 5 2 4 4 2" xfId="20110"/>
    <cellStyle name="Normal 3 3 5 2 4 4 2 2" xfId="55326"/>
    <cellStyle name="Normal 3 3 5 2 4 4 3" xfId="42729"/>
    <cellStyle name="Normal 3 3 5 2 4 4 4" xfId="32715"/>
    <cellStyle name="Normal 3 3 5 2 4 5" xfId="9265"/>
    <cellStyle name="Normal 3 3 5 2 4 5 2" xfId="21886"/>
    <cellStyle name="Normal 3 3 5 2 4 5 2 2" xfId="57102"/>
    <cellStyle name="Normal 3 3 5 2 4 5 3" xfId="44505"/>
    <cellStyle name="Normal 3 3 5 2 4 5 4" xfId="34491"/>
    <cellStyle name="Normal 3 3 5 2 4 6" xfId="11059"/>
    <cellStyle name="Normal 3 3 5 2 4 6 2" xfId="23662"/>
    <cellStyle name="Normal 3 3 5 2 4 6 2 2" xfId="58878"/>
    <cellStyle name="Normal 3 3 5 2 4 6 3" xfId="46281"/>
    <cellStyle name="Normal 3 3 5 2 4 6 4" xfId="36267"/>
    <cellStyle name="Normal 3 3 5 2 4 7" xfId="15426"/>
    <cellStyle name="Normal 3 3 5 2 4 7 2" xfId="50642"/>
    <cellStyle name="Normal 3 3 5 2 4 7 3" xfId="28031"/>
    <cellStyle name="Normal 3 3 5 2 4 8" xfId="13648"/>
    <cellStyle name="Normal 3 3 5 2 4 8 2" xfId="48866"/>
    <cellStyle name="Normal 3 3 5 2 4 9" xfId="38045"/>
    <cellStyle name="Normal 3 3 5 2 5" xfId="3893"/>
    <cellStyle name="Normal 3 3 5 2 5 2" xfId="8616"/>
    <cellStyle name="Normal 3 3 5 2 5 2 2" xfId="21242"/>
    <cellStyle name="Normal 3 3 5 2 5 2 2 2" xfId="56458"/>
    <cellStyle name="Normal 3 3 5 2 5 2 3" xfId="43861"/>
    <cellStyle name="Normal 3 3 5 2 5 2 4" xfId="33847"/>
    <cellStyle name="Normal 3 3 5 2 5 3" xfId="10397"/>
    <cellStyle name="Normal 3 3 5 2 5 3 2" xfId="23018"/>
    <cellStyle name="Normal 3 3 5 2 5 3 2 2" xfId="58234"/>
    <cellStyle name="Normal 3 3 5 2 5 3 3" xfId="45637"/>
    <cellStyle name="Normal 3 3 5 2 5 3 4" xfId="35623"/>
    <cellStyle name="Normal 3 3 5 2 5 4" xfId="12193"/>
    <cellStyle name="Normal 3 3 5 2 5 4 2" xfId="24794"/>
    <cellStyle name="Normal 3 3 5 2 5 4 2 2" xfId="60010"/>
    <cellStyle name="Normal 3 3 5 2 5 4 3" xfId="47413"/>
    <cellStyle name="Normal 3 3 5 2 5 4 4" xfId="37399"/>
    <cellStyle name="Normal 3 3 5 2 5 5" xfId="16558"/>
    <cellStyle name="Normal 3 3 5 2 5 5 2" xfId="51774"/>
    <cellStyle name="Normal 3 3 5 2 5 5 3" xfId="29163"/>
    <cellStyle name="Normal 3 3 5 2 5 6" xfId="14780"/>
    <cellStyle name="Normal 3 3 5 2 5 6 2" xfId="49998"/>
    <cellStyle name="Normal 3 3 5 2 5 7" xfId="39177"/>
    <cellStyle name="Normal 3 3 5 2 5 8" xfId="27387"/>
    <cellStyle name="Normal 3 3 5 2 6" xfId="4233"/>
    <cellStyle name="Normal 3 3 5 2 6 2" xfId="16880"/>
    <cellStyle name="Normal 3 3 5 2 6 2 2" xfId="52096"/>
    <cellStyle name="Normal 3 3 5 2 6 2 3" xfId="29485"/>
    <cellStyle name="Normal 3 3 5 2 6 3" xfId="13326"/>
    <cellStyle name="Normal 3 3 5 2 6 3 2" xfId="48544"/>
    <cellStyle name="Normal 3 3 5 2 6 4" xfId="39499"/>
    <cellStyle name="Normal 3 3 5 2 6 5" xfId="25933"/>
    <cellStyle name="Normal 3 3 5 2 7" xfId="5703"/>
    <cellStyle name="Normal 3 3 5 2 7 2" xfId="18334"/>
    <cellStyle name="Normal 3 3 5 2 7 2 2" xfId="53550"/>
    <cellStyle name="Normal 3 3 5 2 7 3" xfId="40953"/>
    <cellStyle name="Normal 3 3 5 2 7 4" xfId="30939"/>
    <cellStyle name="Normal 3 3 5 2 8" xfId="7162"/>
    <cellStyle name="Normal 3 3 5 2 8 2" xfId="19788"/>
    <cellStyle name="Normal 3 3 5 2 8 2 2" xfId="55004"/>
    <cellStyle name="Normal 3 3 5 2 8 3" xfId="42407"/>
    <cellStyle name="Normal 3 3 5 2 8 4" xfId="32393"/>
    <cellStyle name="Normal 3 3 5 2 9" xfId="8943"/>
    <cellStyle name="Normal 3 3 5 2 9 2" xfId="21564"/>
    <cellStyle name="Normal 3 3 5 2 9 2 2" xfId="56780"/>
    <cellStyle name="Normal 3 3 5 2 9 3" xfId="44183"/>
    <cellStyle name="Normal 3 3 5 2 9 4" xfId="34169"/>
    <cellStyle name="Normal 3 3 5 3" xfId="3079"/>
    <cellStyle name="Normal 3 3 5 3 10" xfId="25451"/>
    <cellStyle name="Normal 3 3 5 3 11" xfId="60986"/>
    <cellStyle name="Normal 3 3 5 3 2" xfId="4882"/>
    <cellStyle name="Normal 3 3 5 3 2 2" xfId="17529"/>
    <cellStyle name="Normal 3 3 5 3 2 2 2" xfId="52745"/>
    <cellStyle name="Normal 3 3 5 3 2 2 3" xfId="30134"/>
    <cellStyle name="Normal 3 3 5 3 2 3" xfId="13975"/>
    <cellStyle name="Normal 3 3 5 3 2 3 2" xfId="49193"/>
    <cellStyle name="Normal 3 3 5 3 2 4" xfId="40148"/>
    <cellStyle name="Normal 3 3 5 3 2 5" xfId="26582"/>
    <cellStyle name="Normal 3 3 5 3 3" xfId="6352"/>
    <cellStyle name="Normal 3 3 5 3 3 2" xfId="18983"/>
    <cellStyle name="Normal 3 3 5 3 3 2 2" xfId="54199"/>
    <cellStyle name="Normal 3 3 5 3 3 3" xfId="41602"/>
    <cellStyle name="Normal 3 3 5 3 3 4" xfId="31588"/>
    <cellStyle name="Normal 3 3 5 3 4" xfId="7811"/>
    <cellStyle name="Normal 3 3 5 3 4 2" xfId="20437"/>
    <cellStyle name="Normal 3 3 5 3 4 2 2" xfId="55653"/>
    <cellStyle name="Normal 3 3 5 3 4 3" xfId="43056"/>
    <cellStyle name="Normal 3 3 5 3 4 4" xfId="33042"/>
    <cellStyle name="Normal 3 3 5 3 5" xfId="9592"/>
    <cellStyle name="Normal 3 3 5 3 5 2" xfId="22213"/>
    <cellStyle name="Normal 3 3 5 3 5 2 2" xfId="57429"/>
    <cellStyle name="Normal 3 3 5 3 5 3" xfId="44832"/>
    <cellStyle name="Normal 3 3 5 3 5 4" xfId="34818"/>
    <cellStyle name="Normal 3 3 5 3 6" xfId="11386"/>
    <cellStyle name="Normal 3 3 5 3 6 2" xfId="23989"/>
    <cellStyle name="Normal 3 3 5 3 6 2 2" xfId="59205"/>
    <cellStyle name="Normal 3 3 5 3 6 3" xfId="46608"/>
    <cellStyle name="Normal 3 3 5 3 6 4" xfId="36594"/>
    <cellStyle name="Normal 3 3 5 3 7" xfId="15753"/>
    <cellStyle name="Normal 3 3 5 3 7 2" xfId="50969"/>
    <cellStyle name="Normal 3 3 5 3 7 3" xfId="28358"/>
    <cellStyle name="Normal 3 3 5 3 8" xfId="12844"/>
    <cellStyle name="Normal 3 3 5 3 8 2" xfId="48062"/>
    <cellStyle name="Normal 3 3 5 3 9" xfId="38372"/>
    <cellStyle name="Normal 3 3 5 4" xfId="2905"/>
    <cellStyle name="Normal 3 3 5 4 10" xfId="25292"/>
    <cellStyle name="Normal 3 3 5 4 11" xfId="60827"/>
    <cellStyle name="Normal 3 3 5 4 2" xfId="4723"/>
    <cellStyle name="Normal 3 3 5 4 2 2" xfId="17370"/>
    <cellStyle name="Normal 3 3 5 4 2 2 2" xfId="52586"/>
    <cellStyle name="Normal 3 3 5 4 2 2 3" xfId="29975"/>
    <cellStyle name="Normal 3 3 5 4 2 3" xfId="13816"/>
    <cellStyle name="Normal 3 3 5 4 2 3 2" xfId="49034"/>
    <cellStyle name="Normal 3 3 5 4 2 4" xfId="39989"/>
    <cellStyle name="Normal 3 3 5 4 2 5" xfId="26423"/>
    <cellStyle name="Normal 3 3 5 4 3" xfId="6193"/>
    <cellStyle name="Normal 3 3 5 4 3 2" xfId="18824"/>
    <cellStyle name="Normal 3 3 5 4 3 2 2" xfId="54040"/>
    <cellStyle name="Normal 3 3 5 4 3 3" xfId="41443"/>
    <cellStyle name="Normal 3 3 5 4 3 4" xfId="31429"/>
    <cellStyle name="Normal 3 3 5 4 4" xfId="7652"/>
    <cellStyle name="Normal 3 3 5 4 4 2" xfId="20278"/>
    <cellStyle name="Normal 3 3 5 4 4 2 2" xfId="55494"/>
    <cellStyle name="Normal 3 3 5 4 4 3" xfId="42897"/>
    <cellStyle name="Normal 3 3 5 4 4 4" xfId="32883"/>
    <cellStyle name="Normal 3 3 5 4 5" xfId="9433"/>
    <cellStyle name="Normal 3 3 5 4 5 2" xfId="22054"/>
    <cellStyle name="Normal 3 3 5 4 5 2 2" xfId="57270"/>
    <cellStyle name="Normal 3 3 5 4 5 3" xfId="44673"/>
    <cellStyle name="Normal 3 3 5 4 5 4" xfId="34659"/>
    <cellStyle name="Normal 3 3 5 4 6" xfId="11227"/>
    <cellStyle name="Normal 3 3 5 4 6 2" xfId="23830"/>
    <cellStyle name="Normal 3 3 5 4 6 2 2" xfId="59046"/>
    <cellStyle name="Normal 3 3 5 4 6 3" xfId="46449"/>
    <cellStyle name="Normal 3 3 5 4 6 4" xfId="36435"/>
    <cellStyle name="Normal 3 3 5 4 7" xfId="15594"/>
    <cellStyle name="Normal 3 3 5 4 7 2" xfId="50810"/>
    <cellStyle name="Normal 3 3 5 4 7 3" xfId="28199"/>
    <cellStyle name="Normal 3 3 5 4 8" xfId="12685"/>
    <cellStyle name="Normal 3 3 5 4 8 2" xfId="47903"/>
    <cellStyle name="Normal 3 3 5 4 9" xfId="38213"/>
    <cellStyle name="Normal 3 3 5 5" xfId="3414"/>
    <cellStyle name="Normal 3 3 5 5 10" xfId="26910"/>
    <cellStyle name="Normal 3 3 5 5 11" xfId="61314"/>
    <cellStyle name="Normal 3 3 5 5 2" xfId="5210"/>
    <cellStyle name="Normal 3 3 5 5 2 2" xfId="17857"/>
    <cellStyle name="Normal 3 3 5 5 2 2 2" xfId="53073"/>
    <cellStyle name="Normal 3 3 5 5 2 3" xfId="40476"/>
    <cellStyle name="Normal 3 3 5 5 2 4" xfId="30462"/>
    <cellStyle name="Normal 3 3 5 5 3" xfId="6680"/>
    <cellStyle name="Normal 3 3 5 5 3 2" xfId="19311"/>
    <cellStyle name="Normal 3 3 5 5 3 2 2" xfId="54527"/>
    <cellStyle name="Normal 3 3 5 5 3 3" xfId="41930"/>
    <cellStyle name="Normal 3 3 5 5 3 4" xfId="31916"/>
    <cellStyle name="Normal 3 3 5 5 4" xfId="8139"/>
    <cellStyle name="Normal 3 3 5 5 4 2" xfId="20765"/>
    <cellStyle name="Normal 3 3 5 5 4 2 2" xfId="55981"/>
    <cellStyle name="Normal 3 3 5 5 4 3" xfId="43384"/>
    <cellStyle name="Normal 3 3 5 5 4 4" xfId="33370"/>
    <cellStyle name="Normal 3 3 5 5 5" xfId="9920"/>
    <cellStyle name="Normal 3 3 5 5 5 2" xfId="22541"/>
    <cellStyle name="Normal 3 3 5 5 5 2 2" xfId="57757"/>
    <cellStyle name="Normal 3 3 5 5 5 3" xfId="45160"/>
    <cellStyle name="Normal 3 3 5 5 5 4" xfId="35146"/>
    <cellStyle name="Normal 3 3 5 5 6" xfId="11714"/>
    <cellStyle name="Normal 3 3 5 5 6 2" xfId="24317"/>
    <cellStyle name="Normal 3 3 5 5 6 2 2" xfId="59533"/>
    <cellStyle name="Normal 3 3 5 5 6 3" xfId="46936"/>
    <cellStyle name="Normal 3 3 5 5 6 4" xfId="36922"/>
    <cellStyle name="Normal 3 3 5 5 7" xfId="16081"/>
    <cellStyle name="Normal 3 3 5 5 7 2" xfId="51297"/>
    <cellStyle name="Normal 3 3 5 5 7 3" xfId="28686"/>
    <cellStyle name="Normal 3 3 5 5 8" xfId="14303"/>
    <cellStyle name="Normal 3 3 5 5 8 2" xfId="49521"/>
    <cellStyle name="Normal 3 3 5 5 9" xfId="38700"/>
    <cellStyle name="Normal 3 3 5 6" xfId="2574"/>
    <cellStyle name="Normal 3 3 5 6 10" xfId="26101"/>
    <cellStyle name="Normal 3 3 5 6 11" xfId="60505"/>
    <cellStyle name="Normal 3 3 5 6 2" xfId="4401"/>
    <cellStyle name="Normal 3 3 5 6 2 2" xfId="17048"/>
    <cellStyle name="Normal 3 3 5 6 2 2 2" xfId="52264"/>
    <cellStyle name="Normal 3 3 5 6 2 3" xfId="39667"/>
    <cellStyle name="Normal 3 3 5 6 2 4" xfId="29653"/>
    <cellStyle name="Normal 3 3 5 6 3" xfId="5871"/>
    <cellStyle name="Normal 3 3 5 6 3 2" xfId="18502"/>
    <cellStyle name="Normal 3 3 5 6 3 2 2" xfId="53718"/>
    <cellStyle name="Normal 3 3 5 6 3 3" xfId="41121"/>
    <cellStyle name="Normal 3 3 5 6 3 4" xfId="31107"/>
    <cellStyle name="Normal 3 3 5 6 4" xfId="7330"/>
    <cellStyle name="Normal 3 3 5 6 4 2" xfId="19956"/>
    <cellStyle name="Normal 3 3 5 6 4 2 2" xfId="55172"/>
    <cellStyle name="Normal 3 3 5 6 4 3" xfId="42575"/>
    <cellStyle name="Normal 3 3 5 6 4 4" xfId="32561"/>
    <cellStyle name="Normal 3 3 5 6 5" xfId="9111"/>
    <cellStyle name="Normal 3 3 5 6 5 2" xfId="21732"/>
    <cellStyle name="Normal 3 3 5 6 5 2 2" xfId="56948"/>
    <cellStyle name="Normal 3 3 5 6 5 3" xfId="44351"/>
    <cellStyle name="Normal 3 3 5 6 5 4" xfId="34337"/>
    <cellStyle name="Normal 3 3 5 6 6" xfId="10905"/>
    <cellStyle name="Normal 3 3 5 6 6 2" xfId="23508"/>
    <cellStyle name="Normal 3 3 5 6 6 2 2" xfId="58724"/>
    <cellStyle name="Normal 3 3 5 6 6 3" xfId="46127"/>
    <cellStyle name="Normal 3 3 5 6 6 4" xfId="36113"/>
    <cellStyle name="Normal 3 3 5 6 7" xfId="15272"/>
    <cellStyle name="Normal 3 3 5 6 7 2" xfId="50488"/>
    <cellStyle name="Normal 3 3 5 6 7 3" xfId="27877"/>
    <cellStyle name="Normal 3 3 5 6 8" xfId="13494"/>
    <cellStyle name="Normal 3 3 5 6 8 2" xfId="48712"/>
    <cellStyle name="Normal 3 3 5 6 9" xfId="37891"/>
    <cellStyle name="Normal 3 3 5 7" xfId="3738"/>
    <cellStyle name="Normal 3 3 5 7 2" xfId="8462"/>
    <cellStyle name="Normal 3 3 5 7 2 2" xfId="21088"/>
    <cellStyle name="Normal 3 3 5 7 2 2 2" xfId="56304"/>
    <cellStyle name="Normal 3 3 5 7 2 3" xfId="43707"/>
    <cellStyle name="Normal 3 3 5 7 2 4" xfId="33693"/>
    <cellStyle name="Normal 3 3 5 7 3" xfId="10243"/>
    <cellStyle name="Normal 3 3 5 7 3 2" xfId="22864"/>
    <cellStyle name="Normal 3 3 5 7 3 2 2" xfId="58080"/>
    <cellStyle name="Normal 3 3 5 7 3 3" xfId="45483"/>
    <cellStyle name="Normal 3 3 5 7 3 4" xfId="35469"/>
    <cellStyle name="Normal 3 3 5 7 4" xfId="12039"/>
    <cellStyle name="Normal 3 3 5 7 4 2" xfId="24640"/>
    <cellStyle name="Normal 3 3 5 7 4 2 2" xfId="59856"/>
    <cellStyle name="Normal 3 3 5 7 4 3" xfId="47259"/>
    <cellStyle name="Normal 3 3 5 7 4 4" xfId="37245"/>
    <cellStyle name="Normal 3 3 5 7 5" xfId="16404"/>
    <cellStyle name="Normal 3 3 5 7 5 2" xfId="51620"/>
    <cellStyle name="Normal 3 3 5 7 5 3" xfId="29009"/>
    <cellStyle name="Normal 3 3 5 7 6" xfId="14626"/>
    <cellStyle name="Normal 3 3 5 7 6 2" xfId="49844"/>
    <cellStyle name="Normal 3 3 5 7 7" xfId="39023"/>
    <cellStyle name="Normal 3 3 5 7 8" xfId="27233"/>
    <cellStyle name="Normal 3 3 5 8" xfId="4076"/>
    <cellStyle name="Normal 3 3 5 8 2" xfId="16726"/>
    <cellStyle name="Normal 3 3 5 8 2 2" xfId="51942"/>
    <cellStyle name="Normal 3 3 5 8 2 3" xfId="29331"/>
    <cellStyle name="Normal 3 3 5 8 3" xfId="13172"/>
    <cellStyle name="Normal 3 3 5 8 3 2" xfId="48390"/>
    <cellStyle name="Normal 3 3 5 8 4" xfId="39345"/>
    <cellStyle name="Normal 3 3 5 8 5" xfId="25779"/>
    <cellStyle name="Normal 3 3 5 9" xfId="5549"/>
    <cellStyle name="Normal 3 3 5 9 2" xfId="18180"/>
    <cellStyle name="Normal 3 3 5 9 2 2" xfId="53396"/>
    <cellStyle name="Normal 3 3 5 9 3" xfId="40799"/>
    <cellStyle name="Normal 3 3 5 9 4" xfId="30785"/>
    <cellStyle name="Normal 3 3 6" xfId="2250"/>
    <cellStyle name="Normal 3 3 6 10" xfId="7029"/>
    <cellStyle name="Normal 3 3 6 10 2" xfId="19655"/>
    <cellStyle name="Normal 3 3 6 10 2 2" xfId="54871"/>
    <cellStyle name="Normal 3 3 6 10 3" xfId="42274"/>
    <cellStyle name="Normal 3 3 6 10 4" xfId="32260"/>
    <cellStyle name="Normal 3 3 6 11" xfId="8810"/>
    <cellStyle name="Normal 3 3 6 11 2" xfId="21431"/>
    <cellStyle name="Normal 3 3 6 11 2 2" xfId="56647"/>
    <cellStyle name="Normal 3 3 6 11 3" xfId="44050"/>
    <cellStyle name="Normal 3 3 6 11 4" xfId="34036"/>
    <cellStyle name="Normal 3 3 6 12" xfId="10658"/>
    <cellStyle name="Normal 3 3 6 12 2" xfId="23269"/>
    <cellStyle name="Normal 3 3 6 12 2 2" xfId="58485"/>
    <cellStyle name="Normal 3 3 6 12 3" xfId="45888"/>
    <cellStyle name="Normal 3 3 6 12 4" xfId="35874"/>
    <cellStyle name="Normal 3 3 6 13" xfId="14971"/>
    <cellStyle name="Normal 3 3 6 13 2" xfId="50187"/>
    <cellStyle name="Normal 3 3 6 13 3" xfId="27576"/>
    <cellStyle name="Normal 3 3 6 14" xfId="12384"/>
    <cellStyle name="Normal 3 3 6 14 2" xfId="47602"/>
    <cellStyle name="Normal 3 3 6 15" xfId="37590"/>
    <cellStyle name="Normal 3 3 6 16" xfId="24991"/>
    <cellStyle name="Normal 3 3 6 17" xfId="60204"/>
    <cellStyle name="Normal 3 3 6 2" xfId="2423"/>
    <cellStyle name="Normal 3 3 6 2 10" xfId="10659"/>
    <cellStyle name="Normal 3 3 6 2 10 2" xfId="23270"/>
    <cellStyle name="Normal 3 3 6 2 10 2 2" xfId="58486"/>
    <cellStyle name="Normal 3 3 6 2 10 3" xfId="45889"/>
    <cellStyle name="Normal 3 3 6 2 10 4" xfId="35875"/>
    <cellStyle name="Normal 3 3 6 2 11" xfId="15128"/>
    <cellStyle name="Normal 3 3 6 2 11 2" xfId="50344"/>
    <cellStyle name="Normal 3 3 6 2 11 3" xfId="27733"/>
    <cellStyle name="Normal 3 3 6 2 12" xfId="12541"/>
    <cellStyle name="Normal 3 3 6 2 12 2" xfId="47759"/>
    <cellStyle name="Normal 3 3 6 2 13" xfId="37747"/>
    <cellStyle name="Normal 3 3 6 2 14" xfId="25148"/>
    <cellStyle name="Normal 3 3 6 2 15" xfId="60361"/>
    <cellStyle name="Normal 3 3 6 2 2" xfId="3263"/>
    <cellStyle name="Normal 3 3 6 2 2 10" xfId="25632"/>
    <cellStyle name="Normal 3 3 6 2 2 11" xfId="61167"/>
    <cellStyle name="Normal 3 3 6 2 2 2" xfId="5063"/>
    <cellStyle name="Normal 3 3 6 2 2 2 2" xfId="17710"/>
    <cellStyle name="Normal 3 3 6 2 2 2 2 2" xfId="52926"/>
    <cellStyle name="Normal 3 3 6 2 2 2 2 3" xfId="30315"/>
    <cellStyle name="Normal 3 3 6 2 2 2 3" xfId="14156"/>
    <cellStyle name="Normal 3 3 6 2 2 2 3 2" xfId="49374"/>
    <cellStyle name="Normal 3 3 6 2 2 2 4" xfId="40329"/>
    <cellStyle name="Normal 3 3 6 2 2 2 5" xfId="26763"/>
    <cellStyle name="Normal 3 3 6 2 2 3" xfId="6533"/>
    <cellStyle name="Normal 3 3 6 2 2 3 2" xfId="19164"/>
    <cellStyle name="Normal 3 3 6 2 2 3 2 2" xfId="54380"/>
    <cellStyle name="Normal 3 3 6 2 2 3 3" xfId="41783"/>
    <cellStyle name="Normal 3 3 6 2 2 3 4" xfId="31769"/>
    <cellStyle name="Normal 3 3 6 2 2 4" xfId="7992"/>
    <cellStyle name="Normal 3 3 6 2 2 4 2" xfId="20618"/>
    <cellStyle name="Normal 3 3 6 2 2 4 2 2" xfId="55834"/>
    <cellStyle name="Normal 3 3 6 2 2 4 3" xfId="43237"/>
    <cellStyle name="Normal 3 3 6 2 2 4 4" xfId="33223"/>
    <cellStyle name="Normal 3 3 6 2 2 5" xfId="9773"/>
    <cellStyle name="Normal 3 3 6 2 2 5 2" xfId="22394"/>
    <cellStyle name="Normal 3 3 6 2 2 5 2 2" xfId="57610"/>
    <cellStyle name="Normal 3 3 6 2 2 5 3" xfId="45013"/>
    <cellStyle name="Normal 3 3 6 2 2 5 4" xfId="34999"/>
    <cellStyle name="Normal 3 3 6 2 2 6" xfId="11567"/>
    <cellStyle name="Normal 3 3 6 2 2 6 2" xfId="24170"/>
    <cellStyle name="Normal 3 3 6 2 2 6 2 2" xfId="59386"/>
    <cellStyle name="Normal 3 3 6 2 2 6 3" xfId="46789"/>
    <cellStyle name="Normal 3 3 6 2 2 6 4" xfId="36775"/>
    <cellStyle name="Normal 3 3 6 2 2 7" xfId="15934"/>
    <cellStyle name="Normal 3 3 6 2 2 7 2" xfId="51150"/>
    <cellStyle name="Normal 3 3 6 2 2 7 3" xfId="28539"/>
    <cellStyle name="Normal 3 3 6 2 2 8" xfId="13025"/>
    <cellStyle name="Normal 3 3 6 2 2 8 2" xfId="48243"/>
    <cellStyle name="Normal 3 3 6 2 2 9" xfId="38553"/>
    <cellStyle name="Normal 3 3 6 2 3" xfId="3592"/>
    <cellStyle name="Normal 3 3 6 2 3 10" xfId="27088"/>
    <cellStyle name="Normal 3 3 6 2 3 11" xfId="61492"/>
    <cellStyle name="Normal 3 3 6 2 3 2" xfId="5388"/>
    <cellStyle name="Normal 3 3 6 2 3 2 2" xfId="18035"/>
    <cellStyle name="Normal 3 3 6 2 3 2 2 2" xfId="53251"/>
    <cellStyle name="Normal 3 3 6 2 3 2 3" xfId="40654"/>
    <cellStyle name="Normal 3 3 6 2 3 2 4" xfId="30640"/>
    <cellStyle name="Normal 3 3 6 2 3 3" xfId="6858"/>
    <cellStyle name="Normal 3 3 6 2 3 3 2" xfId="19489"/>
    <cellStyle name="Normal 3 3 6 2 3 3 2 2" xfId="54705"/>
    <cellStyle name="Normal 3 3 6 2 3 3 3" xfId="42108"/>
    <cellStyle name="Normal 3 3 6 2 3 3 4" xfId="32094"/>
    <cellStyle name="Normal 3 3 6 2 3 4" xfId="8317"/>
    <cellStyle name="Normal 3 3 6 2 3 4 2" xfId="20943"/>
    <cellStyle name="Normal 3 3 6 2 3 4 2 2" xfId="56159"/>
    <cellStyle name="Normal 3 3 6 2 3 4 3" xfId="43562"/>
    <cellStyle name="Normal 3 3 6 2 3 4 4" xfId="33548"/>
    <cellStyle name="Normal 3 3 6 2 3 5" xfId="10098"/>
    <cellStyle name="Normal 3 3 6 2 3 5 2" xfId="22719"/>
    <cellStyle name="Normal 3 3 6 2 3 5 2 2" xfId="57935"/>
    <cellStyle name="Normal 3 3 6 2 3 5 3" xfId="45338"/>
    <cellStyle name="Normal 3 3 6 2 3 5 4" xfId="35324"/>
    <cellStyle name="Normal 3 3 6 2 3 6" xfId="11892"/>
    <cellStyle name="Normal 3 3 6 2 3 6 2" xfId="24495"/>
    <cellStyle name="Normal 3 3 6 2 3 6 2 2" xfId="59711"/>
    <cellStyle name="Normal 3 3 6 2 3 6 3" xfId="47114"/>
    <cellStyle name="Normal 3 3 6 2 3 6 4" xfId="37100"/>
    <cellStyle name="Normal 3 3 6 2 3 7" xfId="16259"/>
    <cellStyle name="Normal 3 3 6 2 3 7 2" xfId="51475"/>
    <cellStyle name="Normal 3 3 6 2 3 7 3" xfId="28864"/>
    <cellStyle name="Normal 3 3 6 2 3 8" xfId="14481"/>
    <cellStyle name="Normal 3 3 6 2 3 8 2" xfId="49699"/>
    <cellStyle name="Normal 3 3 6 2 3 9" xfId="38878"/>
    <cellStyle name="Normal 3 3 6 2 4" xfId="2753"/>
    <cellStyle name="Normal 3 3 6 2 4 10" xfId="26279"/>
    <cellStyle name="Normal 3 3 6 2 4 11" xfId="60683"/>
    <cellStyle name="Normal 3 3 6 2 4 2" xfId="4579"/>
    <cellStyle name="Normal 3 3 6 2 4 2 2" xfId="17226"/>
    <cellStyle name="Normal 3 3 6 2 4 2 2 2" xfId="52442"/>
    <cellStyle name="Normal 3 3 6 2 4 2 3" xfId="39845"/>
    <cellStyle name="Normal 3 3 6 2 4 2 4" xfId="29831"/>
    <cellStyle name="Normal 3 3 6 2 4 3" xfId="6049"/>
    <cellStyle name="Normal 3 3 6 2 4 3 2" xfId="18680"/>
    <cellStyle name="Normal 3 3 6 2 4 3 2 2" xfId="53896"/>
    <cellStyle name="Normal 3 3 6 2 4 3 3" xfId="41299"/>
    <cellStyle name="Normal 3 3 6 2 4 3 4" xfId="31285"/>
    <cellStyle name="Normal 3 3 6 2 4 4" xfId="7508"/>
    <cellStyle name="Normal 3 3 6 2 4 4 2" xfId="20134"/>
    <cellStyle name="Normal 3 3 6 2 4 4 2 2" xfId="55350"/>
    <cellStyle name="Normal 3 3 6 2 4 4 3" xfId="42753"/>
    <cellStyle name="Normal 3 3 6 2 4 4 4" xfId="32739"/>
    <cellStyle name="Normal 3 3 6 2 4 5" xfId="9289"/>
    <cellStyle name="Normal 3 3 6 2 4 5 2" xfId="21910"/>
    <cellStyle name="Normal 3 3 6 2 4 5 2 2" xfId="57126"/>
    <cellStyle name="Normal 3 3 6 2 4 5 3" xfId="44529"/>
    <cellStyle name="Normal 3 3 6 2 4 5 4" xfId="34515"/>
    <cellStyle name="Normal 3 3 6 2 4 6" xfId="11083"/>
    <cellStyle name="Normal 3 3 6 2 4 6 2" xfId="23686"/>
    <cellStyle name="Normal 3 3 6 2 4 6 2 2" xfId="58902"/>
    <cellStyle name="Normal 3 3 6 2 4 6 3" xfId="46305"/>
    <cellStyle name="Normal 3 3 6 2 4 6 4" xfId="36291"/>
    <cellStyle name="Normal 3 3 6 2 4 7" xfId="15450"/>
    <cellStyle name="Normal 3 3 6 2 4 7 2" xfId="50666"/>
    <cellStyle name="Normal 3 3 6 2 4 7 3" xfId="28055"/>
    <cellStyle name="Normal 3 3 6 2 4 8" xfId="13672"/>
    <cellStyle name="Normal 3 3 6 2 4 8 2" xfId="48890"/>
    <cellStyle name="Normal 3 3 6 2 4 9" xfId="38069"/>
    <cellStyle name="Normal 3 3 6 2 5" xfId="3917"/>
    <cellStyle name="Normal 3 3 6 2 5 2" xfId="8640"/>
    <cellStyle name="Normal 3 3 6 2 5 2 2" xfId="21266"/>
    <cellStyle name="Normal 3 3 6 2 5 2 2 2" xfId="56482"/>
    <cellStyle name="Normal 3 3 6 2 5 2 3" xfId="43885"/>
    <cellStyle name="Normal 3 3 6 2 5 2 4" xfId="33871"/>
    <cellStyle name="Normal 3 3 6 2 5 3" xfId="10421"/>
    <cellStyle name="Normal 3 3 6 2 5 3 2" xfId="23042"/>
    <cellStyle name="Normal 3 3 6 2 5 3 2 2" xfId="58258"/>
    <cellStyle name="Normal 3 3 6 2 5 3 3" xfId="45661"/>
    <cellStyle name="Normal 3 3 6 2 5 3 4" xfId="35647"/>
    <cellStyle name="Normal 3 3 6 2 5 4" xfId="12217"/>
    <cellStyle name="Normal 3 3 6 2 5 4 2" xfId="24818"/>
    <cellStyle name="Normal 3 3 6 2 5 4 2 2" xfId="60034"/>
    <cellStyle name="Normal 3 3 6 2 5 4 3" xfId="47437"/>
    <cellStyle name="Normal 3 3 6 2 5 4 4" xfId="37423"/>
    <cellStyle name="Normal 3 3 6 2 5 5" xfId="16582"/>
    <cellStyle name="Normal 3 3 6 2 5 5 2" xfId="51798"/>
    <cellStyle name="Normal 3 3 6 2 5 5 3" xfId="29187"/>
    <cellStyle name="Normal 3 3 6 2 5 6" xfId="14804"/>
    <cellStyle name="Normal 3 3 6 2 5 6 2" xfId="50022"/>
    <cellStyle name="Normal 3 3 6 2 5 7" xfId="39201"/>
    <cellStyle name="Normal 3 3 6 2 5 8" xfId="27411"/>
    <cellStyle name="Normal 3 3 6 2 6" xfId="4257"/>
    <cellStyle name="Normal 3 3 6 2 6 2" xfId="16904"/>
    <cellStyle name="Normal 3 3 6 2 6 2 2" xfId="52120"/>
    <cellStyle name="Normal 3 3 6 2 6 2 3" xfId="29509"/>
    <cellStyle name="Normal 3 3 6 2 6 3" xfId="13350"/>
    <cellStyle name="Normal 3 3 6 2 6 3 2" xfId="48568"/>
    <cellStyle name="Normal 3 3 6 2 6 4" xfId="39523"/>
    <cellStyle name="Normal 3 3 6 2 6 5" xfId="25957"/>
    <cellStyle name="Normal 3 3 6 2 7" xfId="5727"/>
    <cellStyle name="Normal 3 3 6 2 7 2" xfId="18358"/>
    <cellStyle name="Normal 3 3 6 2 7 2 2" xfId="53574"/>
    <cellStyle name="Normal 3 3 6 2 7 3" xfId="40977"/>
    <cellStyle name="Normal 3 3 6 2 7 4" xfId="30963"/>
    <cellStyle name="Normal 3 3 6 2 8" xfId="7186"/>
    <cellStyle name="Normal 3 3 6 2 8 2" xfId="19812"/>
    <cellStyle name="Normal 3 3 6 2 8 2 2" xfId="55028"/>
    <cellStyle name="Normal 3 3 6 2 8 3" xfId="42431"/>
    <cellStyle name="Normal 3 3 6 2 8 4" xfId="32417"/>
    <cellStyle name="Normal 3 3 6 2 9" xfId="8967"/>
    <cellStyle name="Normal 3 3 6 2 9 2" xfId="21588"/>
    <cellStyle name="Normal 3 3 6 2 9 2 2" xfId="56804"/>
    <cellStyle name="Normal 3 3 6 2 9 3" xfId="44207"/>
    <cellStyle name="Normal 3 3 6 2 9 4" xfId="34193"/>
    <cellStyle name="Normal 3 3 6 3" xfId="3106"/>
    <cellStyle name="Normal 3 3 6 3 10" xfId="25475"/>
    <cellStyle name="Normal 3 3 6 3 11" xfId="61010"/>
    <cellStyle name="Normal 3 3 6 3 2" xfId="4906"/>
    <cellStyle name="Normal 3 3 6 3 2 2" xfId="17553"/>
    <cellStyle name="Normal 3 3 6 3 2 2 2" xfId="52769"/>
    <cellStyle name="Normal 3 3 6 3 2 2 3" xfId="30158"/>
    <cellStyle name="Normal 3 3 6 3 2 3" xfId="13999"/>
    <cellStyle name="Normal 3 3 6 3 2 3 2" xfId="49217"/>
    <cellStyle name="Normal 3 3 6 3 2 4" xfId="40172"/>
    <cellStyle name="Normal 3 3 6 3 2 5" xfId="26606"/>
    <cellStyle name="Normal 3 3 6 3 3" xfId="6376"/>
    <cellStyle name="Normal 3 3 6 3 3 2" xfId="19007"/>
    <cellStyle name="Normal 3 3 6 3 3 2 2" xfId="54223"/>
    <cellStyle name="Normal 3 3 6 3 3 3" xfId="41626"/>
    <cellStyle name="Normal 3 3 6 3 3 4" xfId="31612"/>
    <cellStyle name="Normal 3 3 6 3 4" xfId="7835"/>
    <cellStyle name="Normal 3 3 6 3 4 2" xfId="20461"/>
    <cellStyle name="Normal 3 3 6 3 4 2 2" xfId="55677"/>
    <cellStyle name="Normal 3 3 6 3 4 3" xfId="43080"/>
    <cellStyle name="Normal 3 3 6 3 4 4" xfId="33066"/>
    <cellStyle name="Normal 3 3 6 3 5" xfId="9616"/>
    <cellStyle name="Normal 3 3 6 3 5 2" xfId="22237"/>
    <cellStyle name="Normal 3 3 6 3 5 2 2" xfId="57453"/>
    <cellStyle name="Normal 3 3 6 3 5 3" xfId="44856"/>
    <cellStyle name="Normal 3 3 6 3 5 4" xfId="34842"/>
    <cellStyle name="Normal 3 3 6 3 6" xfId="11410"/>
    <cellStyle name="Normal 3 3 6 3 6 2" xfId="24013"/>
    <cellStyle name="Normal 3 3 6 3 6 2 2" xfId="59229"/>
    <cellStyle name="Normal 3 3 6 3 6 3" xfId="46632"/>
    <cellStyle name="Normal 3 3 6 3 6 4" xfId="36618"/>
    <cellStyle name="Normal 3 3 6 3 7" xfId="15777"/>
    <cellStyle name="Normal 3 3 6 3 7 2" xfId="50993"/>
    <cellStyle name="Normal 3 3 6 3 7 3" xfId="28382"/>
    <cellStyle name="Normal 3 3 6 3 8" xfId="12868"/>
    <cellStyle name="Normal 3 3 6 3 8 2" xfId="48086"/>
    <cellStyle name="Normal 3 3 6 3 9" xfId="38396"/>
    <cellStyle name="Normal 3 3 6 4" xfId="2927"/>
    <cellStyle name="Normal 3 3 6 4 10" xfId="25313"/>
    <cellStyle name="Normal 3 3 6 4 11" xfId="60848"/>
    <cellStyle name="Normal 3 3 6 4 2" xfId="4744"/>
    <cellStyle name="Normal 3 3 6 4 2 2" xfId="17391"/>
    <cellStyle name="Normal 3 3 6 4 2 2 2" xfId="52607"/>
    <cellStyle name="Normal 3 3 6 4 2 2 3" xfId="29996"/>
    <cellStyle name="Normal 3 3 6 4 2 3" xfId="13837"/>
    <cellStyle name="Normal 3 3 6 4 2 3 2" xfId="49055"/>
    <cellStyle name="Normal 3 3 6 4 2 4" xfId="40010"/>
    <cellStyle name="Normal 3 3 6 4 2 5" xfId="26444"/>
    <cellStyle name="Normal 3 3 6 4 3" xfId="6214"/>
    <cellStyle name="Normal 3 3 6 4 3 2" xfId="18845"/>
    <cellStyle name="Normal 3 3 6 4 3 2 2" xfId="54061"/>
    <cellStyle name="Normal 3 3 6 4 3 3" xfId="41464"/>
    <cellStyle name="Normal 3 3 6 4 3 4" xfId="31450"/>
    <cellStyle name="Normal 3 3 6 4 4" xfId="7673"/>
    <cellStyle name="Normal 3 3 6 4 4 2" xfId="20299"/>
    <cellStyle name="Normal 3 3 6 4 4 2 2" xfId="55515"/>
    <cellStyle name="Normal 3 3 6 4 4 3" xfId="42918"/>
    <cellStyle name="Normal 3 3 6 4 4 4" xfId="32904"/>
    <cellStyle name="Normal 3 3 6 4 5" xfId="9454"/>
    <cellStyle name="Normal 3 3 6 4 5 2" xfId="22075"/>
    <cellStyle name="Normal 3 3 6 4 5 2 2" xfId="57291"/>
    <cellStyle name="Normal 3 3 6 4 5 3" xfId="44694"/>
    <cellStyle name="Normal 3 3 6 4 5 4" xfId="34680"/>
    <cellStyle name="Normal 3 3 6 4 6" xfId="11248"/>
    <cellStyle name="Normal 3 3 6 4 6 2" xfId="23851"/>
    <cellStyle name="Normal 3 3 6 4 6 2 2" xfId="59067"/>
    <cellStyle name="Normal 3 3 6 4 6 3" xfId="46470"/>
    <cellStyle name="Normal 3 3 6 4 6 4" xfId="36456"/>
    <cellStyle name="Normal 3 3 6 4 7" xfId="15615"/>
    <cellStyle name="Normal 3 3 6 4 7 2" xfId="50831"/>
    <cellStyle name="Normal 3 3 6 4 7 3" xfId="28220"/>
    <cellStyle name="Normal 3 3 6 4 8" xfId="12706"/>
    <cellStyle name="Normal 3 3 6 4 8 2" xfId="47924"/>
    <cellStyle name="Normal 3 3 6 4 9" xfId="38234"/>
    <cellStyle name="Normal 3 3 6 5" xfId="3435"/>
    <cellStyle name="Normal 3 3 6 5 10" xfId="26931"/>
    <cellStyle name="Normal 3 3 6 5 11" xfId="61335"/>
    <cellStyle name="Normal 3 3 6 5 2" xfId="5231"/>
    <cellStyle name="Normal 3 3 6 5 2 2" xfId="17878"/>
    <cellStyle name="Normal 3 3 6 5 2 2 2" xfId="53094"/>
    <cellStyle name="Normal 3 3 6 5 2 3" xfId="40497"/>
    <cellStyle name="Normal 3 3 6 5 2 4" xfId="30483"/>
    <cellStyle name="Normal 3 3 6 5 3" xfId="6701"/>
    <cellStyle name="Normal 3 3 6 5 3 2" xfId="19332"/>
    <cellStyle name="Normal 3 3 6 5 3 2 2" xfId="54548"/>
    <cellStyle name="Normal 3 3 6 5 3 3" xfId="41951"/>
    <cellStyle name="Normal 3 3 6 5 3 4" xfId="31937"/>
    <cellStyle name="Normal 3 3 6 5 4" xfId="8160"/>
    <cellStyle name="Normal 3 3 6 5 4 2" xfId="20786"/>
    <cellStyle name="Normal 3 3 6 5 4 2 2" xfId="56002"/>
    <cellStyle name="Normal 3 3 6 5 4 3" xfId="43405"/>
    <cellStyle name="Normal 3 3 6 5 4 4" xfId="33391"/>
    <cellStyle name="Normal 3 3 6 5 5" xfId="9941"/>
    <cellStyle name="Normal 3 3 6 5 5 2" xfId="22562"/>
    <cellStyle name="Normal 3 3 6 5 5 2 2" xfId="57778"/>
    <cellStyle name="Normal 3 3 6 5 5 3" xfId="45181"/>
    <cellStyle name="Normal 3 3 6 5 5 4" xfId="35167"/>
    <cellStyle name="Normal 3 3 6 5 6" xfId="11735"/>
    <cellStyle name="Normal 3 3 6 5 6 2" xfId="24338"/>
    <cellStyle name="Normal 3 3 6 5 6 2 2" xfId="59554"/>
    <cellStyle name="Normal 3 3 6 5 6 3" xfId="46957"/>
    <cellStyle name="Normal 3 3 6 5 6 4" xfId="36943"/>
    <cellStyle name="Normal 3 3 6 5 7" xfId="16102"/>
    <cellStyle name="Normal 3 3 6 5 7 2" xfId="51318"/>
    <cellStyle name="Normal 3 3 6 5 7 3" xfId="28707"/>
    <cellStyle name="Normal 3 3 6 5 8" xfId="14324"/>
    <cellStyle name="Normal 3 3 6 5 8 2" xfId="49542"/>
    <cellStyle name="Normal 3 3 6 5 9" xfId="38721"/>
    <cellStyle name="Normal 3 3 6 6" xfId="2596"/>
    <cellStyle name="Normal 3 3 6 6 10" xfId="26122"/>
    <cellStyle name="Normal 3 3 6 6 11" xfId="60526"/>
    <cellStyle name="Normal 3 3 6 6 2" xfId="4422"/>
    <cellStyle name="Normal 3 3 6 6 2 2" xfId="17069"/>
    <cellStyle name="Normal 3 3 6 6 2 2 2" xfId="52285"/>
    <cellStyle name="Normal 3 3 6 6 2 3" xfId="39688"/>
    <cellStyle name="Normal 3 3 6 6 2 4" xfId="29674"/>
    <cellStyle name="Normal 3 3 6 6 3" xfId="5892"/>
    <cellStyle name="Normal 3 3 6 6 3 2" xfId="18523"/>
    <cellStyle name="Normal 3 3 6 6 3 2 2" xfId="53739"/>
    <cellStyle name="Normal 3 3 6 6 3 3" xfId="41142"/>
    <cellStyle name="Normal 3 3 6 6 3 4" xfId="31128"/>
    <cellStyle name="Normal 3 3 6 6 4" xfId="7351"/>
    <cellStyle name="Normal 3 3 6 6 4 2" xfId="19977"/>
    <cellStyle name="Normal 3 3 6 6 4 2 2" xfId="55193"/>
    <cellStyle name="Normal 3 3 6 6 4 3" xfId="42596"/>
    <cellStyle name="Normal 3 3 6 6 4 4" xfId="32582"/>
    <cellStyle name="Normal 3 3 6 6 5" xfId="9132"/>
    <cellStyle name="Normal 3 3 6 6 5 2" xfId="21753"/>
    <cellStyle name="Normal 3 3 6 6 5 2 2" xfId="56969"/>
    <cellStyle name="Normal 3 3 6 6 5 3" xfId="44372"/>
    <cellStyle name="Normal 3 3 6 6 5 4" xfId="34358"/>
    <cellStyle name="Normal 3 3 6 6 6" xfId="10926"/>
    <cellStyle name="Normal 3 3 6 6 6 2" xfId="23529"/>
    <cellStyle name="Normal 3 3 6 6 6 2 2" xfId="58745"/>
    <cellStyle name="Normal 3 3 6 6 6 3" xfId="46148"/>
    <cellStyle name="Normal 3 3 6 6 6 4" xfId="36134"/>
    <cellStyle name="Normal 3 3 6 6 7" xfId="15293"/>
    <cellStyle name="Normal 3 3 6 6 7 2" xfId="50509"/>
    <cellStyle name="Normal 3 3 6 6 7 3" xfId="27898"/>
    <cellStyle name="Normal 3 3 6 6 8" xfId="13515"/>
    <cellStyle name="Normal 3 3 6 6 8 2" xfId="48733"/>
    <cellStyle name="Normal 3 3 6 6 9" xfId="37912"/>
    <cellStyle name="Normal 3 3 6 7" xfId="3760"/>
    <cellStyle name="Normal 3 3 6 7 2" xfId="8483"/>
    <cellStyle name="Normal 3 3 6 7 2 2" xfId="21109"/>
    <cellStyle name="Normal 3 3 6 7 2 2 2" xfId="56325"/>
    <cellStyle name="Normal 3 3 6 7 2 3" xfId="43728"/>
    <cellStyle name="Normal 3 3 6 7 2 4" xfId="33714"/>
    <cellStyle name="Normal 3 3 6 7 3" xfId="10264"/>
    <cellStyle name="Normal 3 3 6 7 3 2" xfId="22885"/>
    <cellStyle name="Normal 3 3 6 7 3 2 2" xfId="58101"/>
    <cellStyle name="Normal 3 3 6 7 3 3" xfId="45504"/>
    <cellStyle name="Normal 3 3 6 7 3 4" xfId="35490"/>
    <cellStyle name="Normal 3 3 6 7 4" xfId="12060"/>
    <cellStyle name="Normal 3 3 6 7 4 2" xfId="24661"/>
    <cellStyle name="Normal 3 3 6 7 4 2 2" xfId="59877"/>
    <cellStyle name="Normal 3 3 6 7 4 3" xfId="47280"/>
    <cellStyle name="Normal 3 3 6 7 4 4" xfId="37266"/>
    <cellStyle name="Normal 3 3 6 7 5" xfId="16425"/>
    <cellStyle name="Normal 3 3 6 7 5 2" xfId="51641"/>
    <cellStyle name="Normal 3 3 6 7 5 3" xfId="29030"/>
    <cellStyle name="Normal 3 3 6 7 6" xfId="14647"/>
    <cellStyle name="Normal 3 3 6 7 6 2" xfId="49865"/>
    <cellStyle name="Normal 3 3 6 7 7" xfId="39044"/>
    <cellStyle name="Normal 3 3 6 7 8" xfId="27254"/>
    <cellStyle name="Normal 3 3 6 8" xfId="4100"/>
    <cellStyle name="Normal 3 3 6 8 2" xfId="16747"/>
    <cellStyle name="Normal 3 3 6 8 2 2" xfId="51963"/>
    <cellStyle name="Normal 3 3 6 8 2 3" xfId="29352"/>
    <cellStyle name="Normal 3 3 6 8 3" xfId="13193"/>
    <cellStyle name="Normal 3 3 6 8 3 2" xfId="48411"/>
    <cellStyle name="Normal 3 3 6 8 4" xfId="39366"/>
    <cellStyle name="Normal 3 3 6 8 5" xfId="25800"/>
    <cellStyle name="Normal 3 3 6 9" xfId="5570"/>
    <cellStyle name="Normal 3 3 6 9 2" xfId="18201"/>
    <cellStyle name="Normal 3 3 6 9 2 2" xfId="53417"/>
    <cellStyle name="Normal 3 3 6 9 3" xfId="40820"/>
    <cellStyle name="Normal 3 3 6 9 4" xfId="30806"/>
    <cellStyle name="Normal 3 3 7" xfId="2318"/>
    <cellStyle name="Normal 3 3 7 10" xfId="10660"/>
    <cellStyle name="Normal 3 3 7 10 2" xfId="23271"/>
    <cellStyle name="Normal 3 3 7 10 2 2" xfId="58487"/>
    <cellStyle name="Normal 3 3 7 10 3" xfId="45890"/>
    <cellStyle name="Normal 3 3 7 10 4" xfId="35876"/>
    <cellStyle name="Normal 3 3 7 11" xfId="15030"/>
    <cellStyle name="Normal 3 3 7 11 2" xfId="50246"/>
    <cellStyle name="Normal 3 3 7 11 3" xfId="27635"/>
    <cellStyle name="Normal 3 3 7 12" xfId="12443"/>
    <cellStyle name="Normal 3 3 7 12 2" xfId="47661"/>
    <cellStyle name="Normal 3 3 7 13" xfId="37649"/>
    <cellStyle name="Normal 3 3 7 14" xfId="25050"/>
    <cellStyle name="Normal 3 3 7 15" xfId="60263"/>
    <cellStyle name="Normal 3 3 7 2" xfId="3165"/>
    <cellStyle name="Normal 3 3 7 2 10" xfId="25534"/>
    <cellStyle name="Normal 3 3 7 2 11" xfId="61069"/>
    <cellStyle name="Normal 3 3 7 2 2" xfId="4965"/>
    <cellStyle name="Normal 3 3 7 2 2 2" xfId="17612"/>
    <cellStyle name="Normal 3 3 7 2 2 2 2" xfId="52828"/>
    <cellStyle name="Normal 3 3 7 2 2 2 3" xfId="30217"/>
    <cellStyle name="Normal 3 3 7 2 2 3" xfId="14058"/>
    <cellStyle name="Normal 3 3 7 2 2 3 2" xfId="49276"/>
    <cellStyle name="Normal 3 3 7 2 2 4" xfId="40231"/>
    <cellStyle name="Normal 3 3 7 2 2 5" xfId="26665"/>
    <cellStyle name="Normal 3 3 7 2 3" xfId="6435"/>
    <cellStyle name="Normal 3 3 7 2 3 2" xfId="19066"/>
    <cellStyle name="Normal 3 3 7 2 3 2 2" xfId="54282"/>
    <cellStyle name="Normal 3 3 7 2 3 3" xfId="41685"/>
    <cellStyle name="Normal 3 3 7 2 3 4" xfId="31671"/>
    <cellStyle name="Normal 3 3 7 2 4" xfId="7894"/>
    <cellStyle name="Normal 3 3 7 2 4 2" xfId="20520"/>
    <cellStyle name="Normal 3 3 7 2 4 2 2" xfId="55736"/>
    <cellStyle name="Normal 3 3 7 2 4 3" xfId="43139"/>
    <cellStyle name="Normal 3 3 7 2 4 4" xfId="33125"/>
    <cellStyle name="Normal 3 3 7 2 5" xfId="9675"/>
    <cellStyle name="Normal 3 3 7 2 5 2" xfId="22296"/>
    <cellStyle name="Normal 3 3 7 2 5 2 2" xfId="57512"/>
    <cellStyle name="Normal 3 3 7 2 5 3" xfId="44915"/>
    <cellStyle name="Normal 3 3 7 2 5 4" xfId="34901"/>
    <cellStyle name="Normal 3 3 7 2 6" xfId="11469"/>
    <cellStyle name="Normal 3 3 7 2 6 2" xfId="24072"/>
    <cellStyle name="Normal 3 3 7 2 6 2 2" xfId="59288"/>
    <cellStyle name="Normal 3 3 7 2 6 3" xfId="46691"/>
    <cellStyle name="Normal 3 3 7 2 6 4" xfId="36677"/>
    <cellStyle name="Normal 3 3 7 2 7" xfId="15836"/>
    <cellStyle name="Normal 3 3 7 2 7 2" xfId="51052"/>
    <cellStyle name="Normal 3 3 7 2 7 3" xfId="28441"/>
    <cellStyle name="Normal 3 3 7 2 8" xfId="12927"/>
    <cellStyle name="Normal 3 3 7 2 8 2" xfId="48145"/>
    <cellStyle name="Normal 3 3 7 2 9" xfId="38455"/>
    <cellStyle name="Normal 3 3 7 3" xfId="3494"/>
    <cellStyle name="Normal 3 3 7 3 10" xfId="26990"/>
    <cellStyle name="Normal 3 3 7 3 11" xfId="61394"/>
    <cellStyle name="Normal 3 3 7 3 2" xfId="5290"/>
    <cellStyle name="Normal 3 3 7 3 2 2" xfId="17937"/>
    <cellStyle name="Normal 3 3 7 3 2 2 2" xfId="53153"/>
    <cellStyle name="Normal 3 3 7 3 2 3" xfId="40556"/>
    <cellStyle name="Normal 3 3 7 3 2 4" xfId="30542"/>
    <cellStyle name="Normal 3 3 7 3 3" xfId="6760"/>
    <cellStyle name="Normal 3 3 7 3 3 2" xfId="19391"/>
    <cellStyle name="Normal 3 3 7 3 3 2 2" xfId="54607"/>
    <cellStyle name="Normal 3 3 7 3 3 3" xfId="42010"/>
    <cellStyle name="Normal 3 3 7 3 3 4" xfId="31996"/>
    <cellStyle name="Normal 3 3 7 3 4" xfId="8219"/>
    <cellStyle name="Normal 3 3 7 3 4 2" xfId="20845"/>
    <cellStyle name="Normal 3 3 7 3 4 2 2" xfId="56061"/>
    <cellStyle name="Normal 3 3 7 3 4 3" xfId="43464"/>
    <cellStyle name="Normal 3 3 7 3 4 4" xfId="33450"/>
    <cellStyle name="Normal 3 3 7 3 5" xfId="10000"/>
    <cellStyle name="Normal 3 3 7 3 5 2" xfId="22621"/>
    <cellStyle name="Normal 3 3 7 3 5 2 2" xfId="57837"/>
    <cellStyle name="Normal 3 3 7 3 5 3" xfId="45240"/>
    <cellStyle name="Normal 3 3 7 3 5 4" xfId="35226"/>
    <cellStyle name="Normal 3 3 7 3 6" xfId="11794"/>
    <cellStyle name="Normal 3 3 7 3 6 2" xfId="24397"/>
    <cellStyle name="Normal 3 3 7 3 6 2 2" xfId="59613"/>
    <cellStyle name="Normal 3 3 7 3 6 3" xfId="47016"/>
    <cellStyle name="Normal 3 3 7 3 6 4" xfId="37002"/>
    <cellStyle name="Normal 3 3 7 3 7" xfId="16161"/>
    <cellStyle name="Normal 3 3 7 3 7 2" xfId="51377"/>
    <cellStyle name="Normal 3 3 7 3 7 3" xfId="28766"/>
    <cellStyle name="Normal 3 3 7 3 8" xfId="14383"/>
    <cellStyle name="Normal 3 3 7 3 8 2" xfId="49601"/>
    <cellStyle name="Normal 3 3 7 3 9" xfId="38780"/>
    <cellStyle name="Normal 3 3 7 4" xfId="2655"/>
    <cellStyle name="Normal 3 3 7 4 10" xfId="26181"/>
    <cellStyle name="Normal 3 3 7 4 11" xfId="60585"/>
    <cellStyle name="Normal 3 3 7 4 2" xfId="4481"/>
    <cellStyle name="Normal 3 3 7 4 2 2" xfId="17128"/>
    <cellStyle name="Normal 3 3 7 4 2 2 2" xfId="52344"/>
    <cellStyle name="Normal 3 3 7 4 2 3" xfId="39747"/>
    <cellStyle name="Normal 3 3 7 4 2 4" xfId="29733"/>
    <cellStyle name="Normal 3 3 7 4 3" xfId="5951"/>
    <cellStyle name="Normal 3 3 7 4 3 2" xfId="18582"/>
    <cellStyle name="Normal 3 3 7 4 3 2 2" xfId="53798"/>
    <cellStyle name="Normal 3 3 7 4 3 3" xfId="41201"/>
    <cellStyle name="Normal 3 3 7 4 3 4" xfId="31187"/>
    <cellStyle name="Normal 3 3 7 4 4" xfId="7410"/>
    <cellStyle name="Normal 3 3 7 4 4 2" xfId="20036"/>
    <cellStyle name="Normal 3 3 7 4 4 2 2" xfId="55252"/>
    <cellStyle name="Normal 3 3 7 4 4 3" xfId="42655"/>
    <cellStyle name="Normal 3 3 7 4 4 4" xfId="32641"/>
    <cellStyle name="Normal 3 3 7 4 5" xfId="9191"/>
    <cellStyle name="Normal 3 3 7 4 5 2" xfId="21812"/>
    <cellStyle name="Normal 3 3 7 4 5 2 2" xfId="57028"/>
    <cellStyle name="Normal 3 3 7 4 5 3" xfId="44431"/>
    <cellStyle name="Normal 3 3 7 4 5 4" xfId="34417"/>
    <cellStyle name="Normal 3 3 7 4 6" xfId="10985"/>
    <cellStyle name="Normal 3 3 7 4 6 2" xfId="23588"/>
    <cellStyle name="Normal 3 3 7 4 6 2 2" xfId="58804"/>
    <cellStyle name="Normal 3 3 7 4 6 3" xfId="46207"/>
    <cellStyle name="Normal 3 3 7 4 6 4" xfId="36193"/>
    <cellStyle name="Normal 3 3 7 4 7" xfId="15352"/>
    <cellStyle name="Normal 3 3 7 4 7 2" xfId="50568"/>
    <cellStyle name="Normal 3 3 7 4 7 3" xfId="27957"/>
    <cellStyle name="Normal 3 3 7 4 8" xfId="13574"/>
    <cellStyle name="Normal 3 3 7 4 8 2" xfId="48792"/>
    <cellStyle name="Normal 3 3 7 4 9" xfId="37971"/>
    <cellStyle name="Normal 3 3 7 5" xfId="3819"/>
    <cellStyle name="Normal 3 3 7 5 2" xfId="8542"/>
    <cellStyle name="Normal 3 3 7 5 2 2" xfId="21168"/>
    <cellStyle name="Normal 3 3 7 5 2 2 2" xfId="56384"/>
    <cellStyle name="Normal 3 3 7 5 2 3" xfId="43787"/>
    <cellStyle name="Normal 3 3 7 5 2 4" xfId="33773"/>
    <cellStyle name="Normal 3 3 7 5 3" xfId="10323"/>
    <cellStyle name="Normal 3 3 7 5 3 2" xfId="22944"/>
    <cellStyle name="Normal 3 3 7 5 3 2 2" xfId="58160"/>
    <cellStyle name="Normal 3 3 7 5 3 3" xfId="45563"/>
    <cellStyle name="Normal 3 3 7 5 3 4" xfId="35549"/>
    <cellStyle name="Normal 3 3 7 5 4" xfId="12119"/>
    <cellStyle name="Normal 3 3 7 5 4 2" xfId="24720"/>
    <cellStyle name="Normal 3 3 7 5 4 2 2" xfId="59936"/>
    <cellStyle name="Normal 3 3 7 5 4 3" xfId="47339"/>
    <cellStyle name="Normal 3 3 7 5 4 4" xfId="37325"/>
    <cellStyle name="Normal 3 3 7 5 5" xfId="16484"/>
    <cellStyle name="Normal 3 3 7 5 5 2" xfId="51700"/>
    <cellStyle name="Normal 3 3 7 5 5 3" xfId="29089"/>
    <cellStyle name="Normal 3 3 7 5 6" xfId="14706"/>
    <cellStyle name="Normal 3 3 7 5 6 2" xfId="49924"/>
    <cellStyle name="Normal 3 3 7 5 7" xfId="39103"/>
    <cellStyle name="Normal 3 3 7 5 8" xfId="27313"/>
    <cellStyle name="Normal 3 3 7 6" xfId="4159"/>
    <cellStyle name="Normal 3 3 7 6 2" xfId="16806"/>
    <cellStyle name="Normal 3 3 7 6 2 2" xfId="52022"/>
    <cellStyle name="Normal 3 3 7 6 2 3" xfId="29411"/>
    <cellStyle name="Normal 3 3 7 6 3" xfId="13252"/>
    <cellStyle name="Normal 3 3 7 6 3 2" xfId="48470"/>
    <cellStyle name="Normal 3 3 7 6 4" xfId="39425"/>
    <cellStyle name="Normal 3 3 7 6 5" xfId="25859"/>
    <cellStyle name="Normal 3 3 7 7" xfId="5629"/>
    <cellStyle name="Normal 3 3 7 7 2" xfId="18260"/>
    <cellStyle name="Normal 3 3 7 7 2 2" xfId="53476"/>
    <cellStyle name="Normal 3 3 7 7 3" xfId="40879"/>
    <cellStyle name="Normal 3 3 7 7 4" xfId="30865"/>
    <cellStyle name="Normal 3 3 7 8" xfId="7088"/>
    <cellStyle name="Normal 3 3 7 8 2" xfId="19714"/>
    <cellStyle name="Normal 3 3 7 8 2 2" xfId="54930"/>
    <cellStyle name="Normal 3 3 7 8 3" xfId="42333"/>
    <cellStyle name="Normal 3 3 7 8 4" xfId="32319"/>
    <cellStyle name="Normal 3 3 7 9" xfId="8869"/>
    <cellStyle name="Normal 3 3 7 9 2" xfId="21490"/>
    <cellStyle name="Normal 3 3 7 9 2 2" xfId="56706"/>
    <cellStyle name="Normal 3 3 7 9 3" xfId="44109"/>
    <cellStyle name="Normal 3 3 7 9 4" xfId="34095"/>
    <cellStyle name="Normal 3 3 8" xfId="2412"/>
    <cellStyle name="Normal 3 3 8 10" xfId="10661"/>
    <cellStyle name="Normal 3 3 8 10 2" xfId="23272"/>
    <cellStyle name="Normal 3 3 8 10 2 2" xfId="58488"/>
    <cellStyle name="Normal 3 3 8 10 3" xfId="45891"/>
    <cellStyle name="Normal 3 3 8 10 4" xfId="35877"/>
    <cellStyle name="Normal 3 3 8 11" xfId="15123"/>
    <cellStyle name="Normal 3 3 8 11 2" xfId="50339"/>
    <cellStyle name="Normal 3 3 8 11 3" xfId="27728"/>
    <cellStyle name="Normal 3 3 8 12" xfId="12536"/>
    <cellStyle name="Normal 3 3 8 12 2" xfId="47754"/>
    <cellStyle name="Normal 3 3 8 13" xfId="37742"/>
    <cellStyle name="Normal 3 3 8 14" xfId="25143"/>
    <cellStyle name="Normal 3 3 8 15" xfId="60356"/>
    <cellStyle name="Normal 3 3 8 2" xfId="3258"/>
    <cellStyle name="Normal 3 3 8 2 10" xfId="25627"/>
    <cellStyle name="Normal 3 3 8 2 11" xfId="61162"/>
    <cellStyle name="Normal 3 3 8 2 2" xfId="5058"/>
    <cellStyle name="Normal 3 3 8 2 2 2" xfId="17705"/>
    <cellStyle name="Normal 3 3 8 2 2 2 2" xfId="52921"/>
    <cellStyle name="Normal 3 3 8 2 2 2 3" xfId="30310"/>
    <cellStyle name="Normal 3 3 8 2 2 3" xfId="14151"/>
    <cellStyle name="Normal 3 3 8 2 2 3 2" xfId="49369"/>
    <cellStyle name="Normal 3 3 8 2 2 4" xfId="40324"/>
    <cellStyle name="Normal 3 3 8 2 2 5" xfId="26758"/>
    <cellStyle name="Normal 3 3 8 2 3" xfId="6528"/>
    <cellStyle name="Normal 3 3 8 2 3 2" xfId="19159"/>
    <cellStyle name="Normal 3 3 8 2 3 2 2" xfId="54375"/>
    <cellStyle name="Normal 3 3 8 2 3 3" xfId="41778"/>
    <cellStyle name="Normal 3 3 8 2 3 4" xfId="31764"/>
    <cellStyle name="Normal 3 3 8 2 4" xfId="7987"/>
    <cellStyle name="Normal 3 3 8 2 4 2" xfId="20613"/>
    <cellStyle name="Normal 3 3 8 2 4 2 2" xfId="55829"/>
    <cellStyle name="Normal 3 3 8 2 4 3" xfId="43232"/>
    <cellStyle name="Normal 3 3 8 2 4 4" xfId="33218"/>
    <cellStyle name="Normal 3 3 8 2 5" xfId="9768"/>
    <cellStyle name="Normal 3 3 8 2 5 2" xfId="22389"/>
    <cellStyle name="Normal 3 3 8 2 5 2 2" xfId="57605"/>
    <cellStyle name="Normal 3 3 8 2 5 3" xfId="45008"/>
    <cellStyle name="Normal 3 3 8 2 5 4" xfId="34994"/>
    <cellStyle name="Normal 3 3 8 2 6" xfId="11562"/>
    <cellStyle name="Normal 3 3 8 2 6 2" xfId="24165"/>
    <cellStyle name="Normal 3 3 8 2 6 2 2" xfId="59381"/>
    <cellStyle name="Normal 3 3 8 2 6 3" xfId="46784"/>
    <cellStyle name="Normal 3 3 8 2 6 4" xfId="36770"/>
    <cellStyle name="Normal 3 3 8 2 7" xfId="15929"/>
    <cellStyle name="Normal 3 3 8 2 7 2" xfId="51145"/>
    <cellStyle name="Normal 3 3 8 2 7 3" xfId="28534"/>
    <cellStyle name="Normal 3 3 8 2 8" xfId="13020"/>
    <cellStyle name="Normal 3 3 8 2 8 2" xfId="48238"/>
    <cellStyle name="Normal 3 3 8 2 9" xfId="38548"/>
    <cellStyle name="Normal 3 3 8 3" xfId="3587"/>
    <cellStyle name="Normal 3 3 8 3 10" xfId="27083"/>
    <cellStyle name="Normal 3 3 8 3 11" xfId="61487"/>
    <cellStyle name="Normal 3 3 8 3 2" xfId="5383"/>
    <cellStyle name="Normal 3 3 8 3 2 2" xfId="18030"/>
    <cellStyle name="Normal 3 3 8 3 2 2 2" xfId="53246"/>
    <cellStyle name="Normal 3 3 8 3 2 3" xfId="40649"/>
    <cellStyle name="Normal 3 3 8 3 2 4" xfId="30635"/>
    <cellStyle name="Normal 3 3 8 3 3" xfId="6853"/>
    <cellStyle name="Normal 3 3 8 3 3 2" xfId="19484"/>
    <cellStyle name="Normal 3 3 8 3 3 2 2" xfId="54700"/>
    <cellStyle name="Normal 3 3 8 3 3 3" xfId="42103"/>
    <cellStyle name="Normal 3 3 8 3 3 4" xfId="32089"/>
    <cellStyle name="Normal 3 3 8 3 4" xfId="8312"/>
    <cellStyle name="Normal 3 3 8 3 4 2" xfId="20938"/>
    <cellStyle name="Normal 3 3 8 3 4 2 2" xfId="56154"/>
    <cellStyle name="Normal 3 3 8 3 4 3" xfId="43557"/>
    <cellStyle name="Normal 3 3 8 3 4 4" xfId="33543"/>
    <cellStyle name="Normal 3 3 8 3 5" xfId="10093"/>
    <cellStyle name="Normal 3 3 8 3 5 2" xfId="22714"/>
    <cellStyle name="Normal 3 3 8 3 5 2 2" xfId="57930"/>
    <cellStyle name="Normal 3 3 8 3 5 3" xfId="45333"/>
    <cellStyle name="Normal 3 3 8 3 5 4" xfId="35319"/>
    <cellStyle name="Normal 3 3 8 3 6" xfId="11887"/>
    <cellStyle name="Normal 3 3 8 3 6 2" xfId="24490"/>
    <cellStyle name="Normal 3 3 8 3 6 2 2" xfId="59706"/>
    <cellStyle name="Normal 3 3 8 3 6 3" xfId="47109"/>
    <cellStyle name="Normal 3 3 8 3 6 4" xfId="37095"/>
    <cellStyle name="Normal 3 3 8 3 7" xfId="16254"/>
    <cellStyle name="Normal 3 3 8 3 7 2" xfId="51470"/>
    <cellStyle name="Normal 3 3 8 3 7 3" xfId="28859"/>
    <cellStyle name="Normal 3 3 8 3 8" xfId="14476"/>
    <cellStyle name="Normal 3 3 8 3 8 2" xfId="49694"/>
    <cellStyle name="Normal 3 3 8 3 9" xfId="38873"/>
    <cellStyle name="Normal 3 3 8 4" xfId="2748"/>
    <cellStyle name="Normal 3 3 8 4 10" xfId="26274"/>
    <cellStyle name="Normal 3 3 8 4 11" xfId="60678"/>
    <cellStyle name="Normal 3 3 8 4 2" xfId="4574"/>
    <cellStyle name="Normal 3 3 8 4 2 2" xfId="17221"/>
    <cellStyle name="Normal 3 3 8 4 2 2 2" xfId="52437"/>
    <cellStyle name="Normal 3 3 8 4 2 3" xfId="39840"/>
    <cellStyle name="Normal 3 3 8 4 2 4" xfId="29826"/>
    <cellStyle name="Normal 3 3 8 4 3" xfId="6044"/>
    <cellStyle name="Normal 3 3 8 4 3 2" xfId="18675"/>
    <cellStyle name="Normal 3 3 8 4 3 2 2" xfId="53891"/>
    <cellStyle name="Normal 3 3 8 4 3 3" xfId="41294"/>
    <cellStyle name="Normal 3 3 8 4 3 4" xfId="31280"/>
    <cellStyle name="Normal 3 3 8 4 4" xfId="7503"/>
    <cellStyle name="Normal 3 3 8 4 4 2" xfId="20129"/>
    <cellStyle name="Normal 3 3 8 4 4 2 2" xfId="55345"/>
    <cellStyle name="Normal 3 3 8 4 4 3" xfId="42748"/>
    <cellStyle name="Normal 3 3 8 4 4 4" xfId="32734"/>
    <cellStyle name="Normal 3 3 8 4 5" xfId="9284"/>
    <cellStyle name="Normal 3 3 8 4 5 2" xfId="21905"/>
    <cellStyle name="Normal 3 3 8 4 5 2 2" xfId="57121"/>
    <cellStyle name="Normal 3 3 8 4 5 3" xfId="44524"/>
    <cellStyle name="Normal 3 3 8 4 5 4" xfId="34510"/>
    <cellStyle name="Normal 3 3 8 4 6" xfId="11078"/>
    <cellStyle name="Normal 3 3 8 4 6 2" xfId="23681"/>
    <cellStyle name="Normal 3 3 8 4 6 2 2" xfId="58897"/>
    <cellStyle name="Normal 3 3 8 4 6 3" xfId="46300"/>
    <cellStyle name="Normal 3 3 8 4 6 4" xfId="36286"/>
    <cellStyle name="Normal 3 3 8 4 7" xfId="15445"/>
    <cellStyle name="Normal 3 3 8 4 7 2" xfId="50661"/>
    <cellStyle name="Normal 3 3 8 4 7 3" xfId="28050"/>
    <cellStyle name="Normal 3 3 8 4 8" xfId="13667"/>
    <cellStyle name="Normal 3 3 8 4 8 2" xfId="48885"/>
    <cellStyle name="Normal 3 3 8 4 9" xfId="38064"/>
    <cellStyle name="Normal 3 3 8 5" xfId="3912"/>
    <cellStyle name="Normal 3 3 8 5 2" xfId="8635"/>
    <cellStyle name="Normal 3 3 8 5 2 2" xfId="21261"/>
    <cellStyle name="Normal 3 3 8 5 2 2 2" xfId="56477"/>
    <cellStyle name="Normal 3 3 8 5 2 3" xfId="43880"/>
    <cellStyle name="Normal 3 3 8 5 2 4" xfId="33866"/>
    <cellStyle name="Normal 3 3 8 5 3" xfId="10416"/>
    <cellStyle name="Normal 3 3 8 5 3 2" xfId="23037"/>
    <cellStyle name="Normal 3 3 8 5 3 2 2" xfId="58253"/>
    <cellStyle name="Normal 3 3 8 5 3 3" xfId="45656"/>
    <cellStyle name="Normal 3 3 8 5 3 4" xfId="35642"/>
    <cellStyle name="Normal 3 3 8 5 4" xfId="12212"/>
    <cellStyle name="Normal 3 3 8 5 4 2" xfId="24813"/>
    <cellStyle name="Normal 3 3 8 5 4 2 2" xfId="60029"/>
    <cellStyle name="Normal 3 3 8 5 4 3" xfId="47432"/>
    <cellStyle name="Normal 3 3 8 5 4 4" xfId="37418"/>
    <cellStyle name="Normal 3 3 8 5 5" xfId="16577"/>
    <cellStyle name="Normal 3 3 8 5 5 2" xfId="51793"/>
    <cellStyle name="Normal 3 3 8 5 5 3" xfId="29182"/>
    <cellStyle name="Normal 3 3 8 5 6" xfId="14799"/>
    <cellStyle name="Normal 3 3 8 5 6 2" xfId="50017"/>
    <cellStyle name="Normal 3 3 8 5 7" xfId="39196"/>
    <cellStyle name="Normal 3 3 8 5 8" xfId="27406"/>
    <cellStyle name="Normal 3 3 8 6" xfId="4252"/>
    <cellStyle name="Normal 3 3 8 6 2" xfId="16899"/>
    <cellStyle name="Normal 3 3 8 6 2 2" xfId="52115"/>
    <cellStyle name="Normal 3 3 8 6 2 3" xfId="29504"/>
    <cellStyle name="Normal 3 3 8 6 3" xfId="13345"/>
    <cellStyle name="Normal 3 3 8 6 3 2" xfId="48563"/>
    <cellStyle name="Normal 3 3 8 6 4" xfId="39518"/>
    <cellStyle name="Normal 3 3 8 6 5" xfId="25952"/>
    <cellStyle name="Normal 3 3 8 7" xfId="5722"/>
    <cellStyle name="Normal 3 3 8 7 2" xfId="18353"/>
    <cellStyle name="Normal 3 3 8 7 2 2" xfId="53569"/>
    <cellStyle name="Normal 3 3 8 7 3" xfId="40972"/>
    <cellStyle name="Normal 3 3 8 7 4" xfId="30958"/>
    <cellStyle name="Normal 3 3 8 8" xfId="7181"/>
    <cellStyle name="Normal 3 3 8 8 2" xfId="19807"/>
    <cellStyle name="Normal 3 3 8 8 2 2" xfId="55023"/>
    <cellStyle name="Normal 3 3 8 8 3" xfId="42426"/>
    <cellStyle name="Normal 3 3 8 8 4" xfId="32412"/>
    <cellStyle name="Normal 3 3 8 9" xfId="8962"/>
    <cellStyle name="Normal 3 3 8 9 2" xfId="21583"/>
    <cellStyle name="Normal 3 3 8 9 2 2" xfId="56799"/>
    <cellStyle name="Normal 3 3 8 9 3" xfId="44202"/>
    <cellStyle name="Normal 3 3 8 9 4" xfId="34188"/>
    <cellStyle name="Normal 3 3 9" xfId="3000"/>
    <cellStyle name="Normal 3 3 9 10" xfId="25375"/>
    <cellStyle name="Normal 3 3 9 11" xfId="60910"/>
    <cellStyle name="Normal 3 3 9 2" xfId="4806"/>
    <cellStyle name="Normal 3 3 9 2 2" xfId="17453"/>
    <cellStyle name="Normal 3 3 9 2 2 2" xfId="52669"/>
    <cellStyle name="Normal 3 3 9 2 2 3" xfId="30058"/>
    <cellStyle name="Normal 3 3 9 2 3" xfId="13899"/>
    <cellStyle name="Normal 3 3 9 2 3 2" xfId="49117"/>
    <cellStyle name="Normal 3 3 9 2 4" xfId="40072"/>
    <cellStyle name="Normal 3 3 9 2 5" xfId="26506"/>
    <cellStyle name="Normal 3 3 9 3" xfId="6276"/>
    <cellStyle name="Normal 3 3 9 3 2" xfId="18907"/>
    <cellStyle name="Normal 3 3 9 3 2 2" xfId="54123"/>
    <cellStyle name="Normal 3 3 9 3 3" xfId="41526"/>
    <cellStyle name="Normal 3 3 9 3 4" xfId="31512"/>
    <cellStyle name="Normal 3 3 9 4" xfId="7735"/>
    <cellStyle name="Normal 3 3 9 4 2" xfId="20361"/>
    <cellStyle name="Normal 3 3 9 4 2 2" xfId="55577"/>
    <cellStyle name="Normal 3 3 9 4 3" xfId="42980"/>
    <cellStyle name="Normal 3 3 9 4 4" xfId="32966"/>
    <cellStyle name="Normal 3 3 9 5" xfId="9516"/>
    <cellStyle name="Normal 3 3 9 5 2" xfId="22137"/>
    <cellStyle name="Normal 3 3 9 5 2 2" xfId="57353"/>
    <cellStyle name="Normal 3 3 9 5 3" xfId="44756"/>
    <cellStyle name="Normal 3 3 9 5 4" xfId="34742"/>
    <cellStyle name="Normal 3 3 9 6" xfId="11310"/>
    <cellStyle name="Normal 3 3 9 6 2" xfId="23913"/>
    <cellStyle name="Normal 3 3 9 6 2 2" xfId="59129"/>
    <cellStyle name="Normal 3 3 9 6 3" xfId="46532"/>
    <cellStyle name="Normal 3 3 9 6 4" xfId="36518"/>
    <cellStyle name="Normal 3 3 9 7" xfId="15677"/>
    <cellStyle name="Normal 3 3 9 7 2" xfId="50893"/>
    <cellStyle name="Normal 3 3 9 7 3" xfId="28282"/>
    <cellStyle name="Normal 3 3 9 8" xfId="12768"/>
    <cellStyle name="Normal 3 3 9 8 2" xfId="47986"/>
    <cellStyle name="Normal 3 3 9 9" xfId="38296"/>
    <cellStyle name="Normal 3 3_District Target Attainment" xfId="1158"/>
    <cellStyle name="Normal 3 4" xfId="616"/>
    <cellStyle name="Normal 3 4 10" xfId="2956"/>
    <cellStyle name="Normal 3 4 10 10" xfId="25336"/>
    <cellStyle name="Normal 3 4 10 11" xfId="60871"/>
    <cellStyle name="Normal 3 4 10 2" xfId="4767"/>
    <cellStyle name="Normal 3 4 10 2 2" xfId="17414"/>
    <cellStyle name="Normal 3 4 10 2 2 2" xfId="52630"/>
    <cellStyle name="Normal 3 4 10 2 2 3" xfId="30019"/>
    <cellStyle name="Normal 3 4 10 2 3" xfId="13860"/>
    <cellStyle name="Normal 3 4 10 2 3 2" xfId="49078"/>
    <cellStyle name="Normal 3 4 10 2 4" xfId="40033"/>
    <cellStyle name="Normal 3 4 10 2 5" xfId="26467"/>
    <cellStyle name="Normal 3 4 10 3" xfId="6237"/>
    <cellStyle name="Normal 3 4 10 3 2" xfId="18868"/>
    <cellStyle name="Normal 3 4 10 3 2 2" xfId="54084"/>
    <cellStyle name="Normal 3 4 10 3 3" xfId="41487"/>
    <cellStyle name="Normal 3 4 10 3 4" xfId="31473"/>
    <cellStyle name="Normal 3 4 10 4" xfId="7696"/>
    <cellStyle name="Normal 3 4 10 4 2" xfId="20322"/>
    <cellStyle name="Normal 3 4 10 4 2 2" xfId="55538"/>
    <cellStyle name="Normal 3 4 10 4 3" xfId="42941"/>
    <cellStyle name="Normal 3 4 10 4 4" xfId="32927"/>
    <cellStyle name="Normal 3 4 10 5" xfId="9477"/>
    <cellStyle name="Normal 3 4 10 5 2" xfId="22098"/>
    <cellStyle name="Normal 3 4 10 5 2 2" xfId="57314"/>
    <cellStyle name="Normal 3 4 10 5 3" xfId="44717"/>
    <cellStyle name="Normal 3 4 10 5 4" xfId="34703"/>
    <cellStyle name="Normal 3 4 10 6" xfId="11271"/>
    <cellStyle name="Normal 3 4 10 6 2" xfId="23874"/>
    <cellStyle name="Normal 3 4 10 6 2 2" xfId="59090"/>
    <cellStyle name="Normal 3 4 10 6 3" xfId="46493"/>
    <cellStyle name="Normal 3 4 10 6 4" xfId="36479"/>
    <cellStyle name="Normal 3 4 10 7" xfId="15638"/>
    <cellStyle name="Normal 3 4 10 7 2" xfId="50854"/>
    <cellStyle name="Normal 3 4 10 7 3" xfId="28243"/>
    <cellStyle name="Normal 3 4 10 8" xfId="12729"/>
    <cellStyle name="Normal 3 4 10 8 2" xfId="47947"/>
    <cellStyle name="Normal 3 4 10 9" xfId="38257"/>
    <cellStyle name="Normal 3 4 11" xfId="2834"/>
    <cellStyle name="Normal 3 4 11 10" xfId="25222"/>
    <cellStyle name="Normal 3 4 11 11" xfId="60757"/>
    <cellStyle name="Normal 3 4 11 2" xfId="4653"/>
    <cellStyle name="Normal 3 4 11 2 2" xfId="17300"/>
    <cellStyle name="Normal 3 4 11 2 2 2" xfId="52516"/>
    <cellStyle name="Normal 3 4 11 2 2 3" xfId="29905"/>
    <cellStyle name="Normal 3 4 11 2 3" xfId="13746"/>
    <cellStyle name="Normal 3 4 11 2 3 2" xfId="48964"/>
    <cellStyle name="Normal 3 4 11 2 4" xfId="39919"/>
    <cellStyle name="Normal 3 4 11 2 5" xfId="26353"/>
    <cellStyle name="Normal 3 4 11 3" xfId="6123"/>
    <cellStyle name="Normal 3 4 11 3 2" xfId="18754"/>
    <cellStyle name="Normal 3 4 11 3 2 2" xfId="53970"/>
    <cellStyle name="Normal 3 4 11 3 3" xfId="41373"/>
    <cellStyle name="Normal 3 4 11 3 4" xfId="31359"/>
    <cellStyle name="Normal 3 4 11 4" xfId="7582"/>
    <cellStyle name="Normal 3 4 11 4 2" xfId="20208"/>
    <cellStyle name="Normal 3 4 11 4 2 2" xfId="55424"/>
    <cellStyle name="Normal 3 4 11 4 3" xfId="42827"/>
    <cellStyle name="Normal 3 4 11 4 4" xfId="32813"/>
    <cellStyle name="Normal 3 4 11 5" xfId="9363"/>
    <cellStyle name="Normal 3 4 11 5 2" xfId="21984"/>
    <cellStyle name="Normal 3 4 11 5 2 2" xfId="57200"/>
    <cellStyle name="Normal 3 4 11 5 3" xfId="44603"/>
    <cellStyle name="Normal 3 4 11 5 4" xfId="34589"/>
    <cellStyle name="Normal 3 4 11 6" xfId="11157"/>
    <cellStyle name="Normal 3 4 11 6 2" xfId="23760"/>
    <cellStyle name="Normal 3 4 11 6 2 2" xfId="58976"/>
    <cellStyle name="Normal 3 4 11 6 3" xfId="46379"/>
    <cellStyle name="Normal 3 4 11 6 4" xfId="36365"/>
    <cellStyle name="Normal 3 4 11 7" xfId="15524"/>
    <cellStyle name="Normal 3 4 11 7 2" xfId="50740"/>
    <cellStyle name="Normal 3 4 11 7 3" xfId="28129"/>
    <cellStyle name="Normal 3 4 11 8" xfId="12615"/>
    <cellStyle name="Normal 3 4 11 8 2" xfId="47833"/>
    <cellStyle name="Normal 3 4 11 9" xfId="38143"/>
    <cellStyle name="Normal 3 4 12" xfId="3344"/>
    <cellStyle name="Normal 3 4 12 10" xfId="26840"/>
    <cellStyle name="Normal 3 4 12 11" xfId="61244"/>
    <cellStyle name="Normal 3 4 12 2" xfId="5140"/>
    <cellStyle name="Normal 3 4 12 2 2" xfId="17787"/>
    <cellStyle name="Normal 3 4 12 2 2 2" xfId="53003"/>
    <cellStyle name="Normal 3 4 12 2 3" xfId="40406"/>
    <cellStyle name="Normal 3 4 12 2 4" xfId="30392"/>
    <cellStyle name="Normal 3 4 12 3" xfId="6610"/>
    <cellStyle name="Normal 3 4 12 3 2" xfId="19241"/>
    <cellStyle name="Normal 3 4 12 3 2 2" xfId="54457"/>
    <cellStyle name="Normal 3 4 12 3 3" xfId="41860"/>
    <cellStyle name="Normal 3 4 12 3 4" xfId="31846"/>
    <cellStyle name="Normal 3 4 12 4" xfId="8069"/>
    <cellStyle name="Normal 3 4 12 4 2" xfId="20695"/>
    <cellStyle name="Normal 3 4 12 4 2 2" xfId="55911"/>
    <cellStyle name="Normal 3 4 12 4 3" xfId="43314"/>
    <cellStyle name="Normal 3 4 12 4 4" xfId="33300"/>
    <cellStyle name="Normal 3 4 12 5" xfId="9850"/>
    <cellStyle name="Normal 3 4 12 5 2" xfId="22471"/>
    <cellStyle name="Normal 3 4 12 5 2 2" xfId="57687"/>
    <cellStyle name="Normal 3 4 12 5 3" xfId="45090"/>
    <cellStyle name="Normal 3 4 12 5 4" xfId="35076"/>
    <cellStyle name="Normal 3 4 12 6" xfId="11644"/>
    <cellStyle name="Normal 3 4 12 6 2" xfId="24247"/>
    <cellStyle name="Normal 3 4 12 6 2 2" xfId="59463"/>
    <cellStyle name="Normal 3 4 12 6 3" xfId="46866"/>
    <cellStyle name="Normal 3 4 12 6 4" xfId="36852"/>
    <cellStyle name="Normal 3 4 12 7" xfId="16011"/>
    <cellStyle name="Normal 3 4 12 7 2" xfId="51227"/>
    <cellStyle name="Normal 3 4 12 7 3" xfId="28616"/>
    <cellStyle name="Normal 3 4 12 8" xfId="14233"/>
    <cellStyle name="Normal 3 4 12 8 2" xfId="49451"/>
    <cellStyle name="Normal 3 4 12 9" xfId="38630"/>
    <cellStyle name="Normal 3 4 13" xfId="2504"/>
    <cellStyle name="Normal 3 4 13 10" xfId="26031"/>
    <cellStyle name="Normal 3 4 13 11" xfId="60435"/>
    <cellStyle name="Normal 3 4 13 2" xfId="4331"/>
    <cellStyle name="Normal 3 4 13 2 2" xfId="16978"/>
    <cellStyle name="Normal 3 4 13 2 2 2" xfId="52194"/>
    <cellStyle name="Normal 3 4 13 2 3" xfId="39597"/>
    <cellStyle name="Normal 3 4 13 2 4" xfId="29583"/>
    <cellStyle name="Normal 3 4 13 3" xfId="5801"/>
    <cellStyle name="Normal 3 4 13 3 2" xfId="18432"/>
    <cellStyle name="Normal 3 4 13 3 2 2" xfId="53648"/>
    <cellStyle name="Normal 3 4 13 3 3" xfId="41051"/>
    <cellStyle name="Normal 3 4 13 3 4" xfId="31037"/>
    <cellStyle name="Normal 3 4 13 4" xfId="7260"/>
    <cellStyle name="Normal 3 4 13 4 2" xfId="19886"/>
    <cellStyle name="Normal 3 4 13 4 2 2" xfId="55102"/>
    <cellStyle name="Normal 3 4 13 4 3" xfId="42505"/>
    <cellStyle name="Normal 3 4 13 4 4" xfId="32491"/>
    <cellStyle name="Normal 3 4 13 5" xfId="9041"/>
    <cellStyle name="Normal 3 4 13 5 2" xfId="21662"/>
    <cellStyle name="Normal 3 4 13 5 2 2" xfId="56878"/>
    <cellStyle name="Normal 3 4 13 5 3" xfId="44281"/>
    <cellStyle name="Normal 3 4 13 5 4" xfId="34267"/>
    <cellStyle name="Normal 3 4 13 6" xfId="10835"/>
    <cellStyle name="Normal 3 4 13 6 2" xfId="23438"/>
    <cellStyle name="Normal 3 4 13 6 2 2" xfId="58654"/>
    <cellStyle name="Normal 3 4 13 6 3" xfId="46057"/>
    <cellStyle name="Normal 3 4 13 6 4" xfId="36043"/>
    <cellStyle name="Normal 3 4 13 7" xfId="15202"/>
    <cellStyle name="Normal 3 4 13 7 2" xfId="50418"/>
    <cellStyle name="Normal 3 4 13 7 3" xfId="27807"/>
    <cellStyle name="Normal 3 4 13 8" xfId="13424"/>
    <cellStyle name="Normal 3 4 13 8 2" xfId="48642"/>
    <cellStyle name="Normal 3 4 13 9" xfId="37821"/>
    <cellStyle name="Normal 3 4 14" xfId="3668"/>
    <cellStyle name="Normal 3 4 14 2" xfId="8392"/>
    <cellStyle name="Normal 3 4 14 2 2" xfId="21018"/>
    <cellStyle name="Normal 3 4 14 2 2 2" xfId="56234"/>
    <cellStyle name="Normal 3 4 14 2 3" xfId="43637"/>
    <cellStyle name="Normal 3 4 14 2 4" xfId="33623"/>
    <cellStyle name="Normal 3 4 14 3" xfId="10173"/>
    <cellStyle name="Normal 3 4 14 3 2" xfId="22794"/>
    <cellStyle name="Normal 3 4 14 3 2 2" xfId="58010"/>
    <cellStyle name="Normal 3 4 14 3 3" xfId="45413"/>
    <cellStyle name="Normal 3 4 14 3 4" xfId="35399"/>
    <cellStyle name="Normal 3 4 14 4" xfId="11969"/>
    <cellStyle name="Normal 3 4 14 4 2" xfId="24570"/>
    <cellStyle name="Normal 3 4 14 4 2 2" xfId="59786"/>
    <cellStyle name="Normal 3 4 14 4 3" xfId="47189"/>
    <cellStyle name="Normal 3 4 14 4 4" xfId="37175"/>
    <cellStyle name="Normal 3 4 14 5" xfId="16334"/>
    <cellStyle name="Normal 3 4 14 5 2" xfId="51550"/>
    <cellStyle name="Normal 3 4 14 5 3" xfId="28939"/>
    <cellStyle name="Normal 3 4 14 6" xfId="14556"/>
    <cellStyle name="Normal 3 4 14 6 2" xfId="49774"/>
    <cellStyle name="Normal 3 4 14 7" xfId="38953"/>
    <cellStyle name="Normal 3 4 14 8" xfId="27163"/>
    <cellStyle name="Normal 3 4 15" xfId="4000"/>
    <cellStyle name="Normal 3 4 15 2" xfId="16656"/>
    <cellStyle name="Normal 3 4 15 2 2" xfId="51872"/>
    <cellStyle name="Normal 3 4 15 2 3" xfId="29261"/>
    <cellStyle name="Normal 3 4 15 3" xfId="13102"/>
    <cellStyle name="Normal 3 4 15 3 2" xfId="48320"/>
    <cellStyle name="Normal 3 4 15 4" xfId="39275"/>
    <cellStyle name="Normal 3 4 15 5" xfId="25709"/>
    <cellStyle name="Normal 3 4 16" xfId="5479"/>
    <cellStyle name="Normal 3 4 16 2" xfId="18110"/>
    <cellStyle name="Normal 3 4 16 2 2" xfId="53326"/>
    <cellStyle name="Normal 3 4 16 3" xfId="40729"/>
    <cellStyle name="Normal 3 4 16 4" xfId="30715"/>
    <cellStyle name="Normal 3 4 17" xfId="6935"/>
    <cellStyle name="Normal 3 4 17 2" xfId="19564"/>
    <cellStyle name="Normal 3 4 17 2 2" xfId="54780"/>
    <cellStyle name="Normal 3 4 17 3" xfId="42183"/>
    <cellStyle name="Normal 3 4 17 4" xfId="32169"/>
    <cellStyle name="Normal 3 4 18" xfId="8717"/>
    <cellStyle name="Normal 3 4 18 2" xfId="21340"/>
    <cellStyle name="Normal 3 4 18 2 2" xfId="56556"/>
    <cellStyle name="Normal 3 4 18 3" xfId="43959"/>
    <cellStyle name="Normal 3 4 18 4" xfId="33945"/>
    <cellStyle name="Normal 3 4 19" xfId="10662"/>
    <cellStyle name="Normal 3 4 19 2" xfId="23273"/>
    <cellStyle name="Normal 3 4 19 2 2" xfId="58489"/>
    <cellStyle name="Normal 3 4 19 3" xfId="45892"/>
    <cellStyle name="Normal 3 4 19 4" xfId="35878"/>
    <cellStyle name="Normal 3 4 2" xfId="617"/>
    <cellStyle name="Normal 3 4 2 2" xfId="1791"/>
    <cellStyle name="Normal 3 4 2_District Target Attainment" xfId="1163"/>
    <cellStyle name="Normal 3 4 20" xfId="14879"/>
    <cellStyle name="Normal 3 4 20 2" xfId="50096"/>
    <cellStyle name="Normal 3 4 20 3" xfId="27485"/>
    <cellStyle name="Normal 3 4 21" xfId="12293"/>
    <cellStyle name="Normal 3 4 21 2" xfId="47511"/>
    <cellStyle name="Normal 3 4 22" xfId="37498"/>
    <cellStyle name="Normal 3 4 23" xfId="24900"/>
    <cellStyle name="Normal 3 4 24" xfId="60113"/>
    <cellStyle name="Normal 3 4 3" xfId="1790"/>
    <cellStyle name="Normal 3 4 3 10" xfId="7009"/>
    <cellStyle name="Normal 3 4 3 10 2" xfId="19636"/>
    <cellStyle name="Normal 3 4 3 10 2 2" xfId="54852"/>
    <cellStyle name="Normal 3 4 3 10 3" xfId="42255"/>
    <cellStyle name="Normal 3 4 3 10 4" xfId="32241"/>
    <cellStyle name="Normal 3 4 3 11" xfId="8790"/>
    <cellStyle name="Normal 3 4 3 11 2" xfId="21412"/>
    <cellStyle name="Normal 3 4 3 11 2 2" xfId="56628"/>
    <cellStyle name="Normal 3 4 3 11 3" xfId="44031"/>
    <cellStyle name="Normal 3 4 3 11 4" xfId="34017"/>
    <cellStyle name="Normal 3 4 3 12" xfId="10663"/>
    <cellStyle name="Normal 3 4 3 12 2" xfId="23274"/>
    <cellStyle name="Normal 3 4 3 12 2 2" xfId="58490"/>
    <cellStyle name="Normal 3 4 3 12 3" xfId="45893"/>
    <cellStyle name="Normal 3 4 3 12 4" xfId="35879"/>
    <cellStyle name="Normal 3 4 3 13" xfId="14951"/>
    <cellStyle name="Normal 3 4 3 13 2" xfId="50168"/>
    <cellStyle name="Normal 3 4 3 13 3" xfId="27557"/>
    <cellStyle name="Normal 3 4 3 14" xfId="12365"/>
    <cellStyle name="Normal 3 4 3 14 2" xfId="47583"/>
    <cellStyle name="Normal 3 4 3 15" xfId="37570"/>
    <cellStyle name="Normal 3 4 3 16" xfId="24972"/>
    <cellStyle name="Normal 3 4 3 17" xfId="60185"/>
    <cellStyle name="Normal 3 4 3 2" xfId="2395"/>
    <cellStyle name="Normal 3 4 3 2 10" xfId="10664"/>
    <cellStyle name="Normal 3 4 3 2 10 2" xfId="23275"/>
    <cellStyle name="Normal 3 4 3 2 10 2 2" xfId="58491"/>
    <cellStyle name="Normal 3 4 3 2 10 3" xfId="45894"/>
    <cellStyle name="Normal 3 4 3 2 10 4" xfId="35880"/>
    <cellStyle name="Normal 3 4 3 2 11" xfId="15106"/>
    <cellStyle name="Normal 3 4 3 2 11 2" xfId="50322"/>
    <cellStyle name="Normal 3 4 3 2 11 3" xfId="27711"/>
    <cellStyle name="Normal 3 4 3 2 12" xfId="12519"/>
    <cellStyle name="Normal 3 4 3 2 12 2" xfId="47737"/>
    <cellStyle name="Normal 3 4 3 2 13" xfId="37725"/>
    <cellStyle name="Normal 3 4 3 2 14" xfId="25126"/>
    <cellStyle name="Normal 3 4 3 2 15" xfId="60339"/>
    <cellStyle name="Normal 3 4 3 2 2" xfId="3241"/>
    <cellStyle name="Normal 3 4 3 2 2 10" xfId="25610"/>
    <cellStyle name="Normal 3 4 3 2 2 11" xfId="61145"/>
    <cellStyle name="Normal 3 4 3 2 2 2" xfId="5041"/>
    <cellStyle name="Normal 3 4 3 2 2 2 2" xfId="17688"/>
    <cellStyle name="Normal 3 4 3 2 2 2 2 2" xfId="52904"/>
    <cellStyle name="Normal 3 4 3 2 2 2 2 3" xfId="30293"/>
    <cellStyle name="Normal 3 4 3 2 2 2 3" xfId="14134"/>
    <cellStyle name="Normal 3 4 3 2 2 2 3 2" xfId="49352"/>
    <cellStyle name="Normal 3 4 3 2 2 2 4" xfId="40307"/>
    <cellStyle name="Normal 3 4 3 2 2 2 5" xfId="26741"/>
    <cellStyle name="Normal 3 4 3 2 2 3" xfId="6511"/>
    <cellStyle name="Normal 3 4 3 2 2 3 2" xfId="19142"/>
    <cellStyle name="Normal 3 4 3 2 2 3 2 2" xfId="54358"/>
    <cellStyle name="Normal 3 4 3 2 2 3 3" xfId="41761"/>
    <cellStyle name="Normal 3 4 3 2 2 3 4" xfId="31747"/>
    <cellStyle name="Normal 3 4 3 2 2 4" xfId="7970"/>
    <cellStyle name="Normal 3 4 3 2 2 4 2" xfId="20596"/>
    <cellStyle name="Normal 3 4 3 2 2 4 2 2" xfId="55812"/>
    <cellStyle name="Normal 3 4 3 2 2 4 3" xfId="43215"/>
    <cellStyle name="Normal 3 4 3 2 2 4 4" xfId="33201"/>
    <cellStyle name="Normal 3 4 3 2 2 5" xfId="9751"/>
    <cellStyle name="Normal 3 4 3 2 2 5 2" xfId="22372"/>
    <cellStyle name="Normal 3 4 3 2 2 5 2 2" xfId="57588"/>
    <cellStyle name="Normal 3 4 3 2 2 5 3" xfId="44991"/>
    <cellStyle name="Normal 3 4 3 2 2 5 4" xfId="34977"/>
    <cellStyle name="Normal 3 4 3 2 2 6" xfId="11545"/>
    <cellStyle name="Normal 3 4 3 2 2 6 2" xfId="24148"/>
    <cellStyle name="Normal 3 4 3 2 2 6 2 2" xfId="59364"/>
    <cellStyle name="Normal 3 4 3 2 2 6 3" xfId="46767"/>
    <cellStyle name="Normal 3 4 3 2 2 6 4" xfId="36753"/>
    <cellStyle name="Normal 3 4 3 2 2 7" xfId="15912"/>
    <cellStyle name="Normal 3 4 3 2 2 7 2" xfId="51128"/>
    <cellStyle name="Normal 3 4 3 2 2 7 3" xfId="28517"/>
    <cellStyle name="Normal 3 4 3 2 2 8" xfId="13003"/>
    <cellStyle name="Normal 3 4 3 2 2 8 2" xfId="48221"/>
    <cellStyle name="Normal 3 4 3 2 2 9" xfId="38531"/>
    <cellStyle name="Normal 3 4 3 2 3" xfId="3570"/>
    <cellStyle name="Normal 3 4 3 2 3 10" xfId="27066"/>
    <cellStyle name="Normal 3 4 3 2 3 11" xfId="61470"/>
    <cellStyle name="Normal 3 4 3 2 3 2" xfId="5366"/>
    <cellStyle name="Normal 3 4 3 2 3 2 2" xfId="18013"/>
    <cellStyle name="Normal 3 4 3 2 3 2 2 2" xfId="53229"/>
    <cellStyle name="Normal 3 4 3 2 3 2 3" xfId="40632"/>
    <cellStyle name="Normal 3 4 3 2 3 2 4" xfId="30618"/>
    <cellStyle name="Normal 3 4 3 2 3 3" xfId="6836"/>
    <cellStyle name="Normal 3 4 3 2 3 3 2" xfId="19467"/>
    <cellStyle name="Normal 3 4 3 2 3 3 2 2" xfId="54683"/>
    <cellStyle name="Normal 3 4 3 2 3 3 3" xfId="42086"/>
    <cellStyle name="Normal 3 4 3 2 3 3 4" xfId="32072"/>
    <cellStyle name="Normal 3 4 3 2 3 4" xfId="8295"/>
    <cellStyle name="Normal 3 4 3 2 3 4 2" xfId="20921"/>
    <cellStyle name="Normal 3 4 3 2 3 4 2 2" xfId="56137"/>
    <cellStyle name="Normal 3 4 3 2 3 4 3" xfId="43540"/>
    <cellStyle name="Normal 3 4 3 2 3 4 4" xfId="33526"/>
    <cellStyle name="Normal 3 4 3 2 3 5" xfId="10076"/>
    <cellStyle name="Normal 3 4 3 2 3 5 2" xfId="22697"/>
    <cellStyle name="Normal 3 4 3 2 3 5 2 2" xfId="57913"/>
    <cellStyle name="Normal 3 4 3 2 3 5 3" xfId="45316"/>
    <cellStyle name="Normal 3 4 3 2 3 5 4" xfId="35302"/>
    <cellStyle name="Normal 3 4 3 2 3 6" xfId="11870"/>
    <cellStyle name="Normal 3 4 3 2 3 6 2" xfId="24473"/>
    <cellStyle name="Normal 3 4 3 2 3 6 2 2" xfId="59689"/>
    <cellStyle name="Normal 3 4 3 2 3 6 3" xfId="47092"/>
    <cellStyle name="Normal 3 4 3 2 3 6 4" xfId="37078"/>
    <cellStyle name="Normal 3 4 3 2 3 7" xfId="16237"/>
    <cellStyle name="Normal 3 4 3 2 3 7 2" xfId="51453"/>
    <cellStyle name="Normal 3 4 3 2 3 7 3" xfId="28842"/>
    <cellStyle name="Normal 3 4 3 2 3 8" xfId="14459"/>
    <cellStyle name="Normal 3 4 3 2 3 8 2" xfId="49677"/>
    <cellStyle name="Normal 3 4 3 2 3 9" xfId="38856"/>
    <cellStyle name="Normal 3 4 3 2 4" xfId="2731"/>
    <cellStyle name="Normal 3 4 3 2 4 10" xfId="26257"/>
    <cellStyle name="Normal 3 4 3 2 4 11" xfId="60661"/>
    <cellStyle name="Normal 3 4 3 2 4 2" xfId="4557"/>
    <cellStyle name="Normal 3 4 3 2 4 2 2" xfId="17204"/>
    <cellStyle name="Normal 3 4 3 2 4 2 2 2" xfId="52420"/>
    <cellStyle name="Normal 3 4 3 2 4 2 3" xfId="39823"/>
    <cellStyle name="Normal 3 4 3 2 4 2 4" xfId="29809"/>
    <cellStyle name="Normal 3 4 3 2 4 3" xfId="6027"/>
    <cellStyle name="Normal 3 4 3 2 4 3 2" xfId="18658"/>
    <cellStyle name="Normal 3 4 3 2 4 3 2 2" xfId="53874"/>
    <cellStyle name="Normal 3 4 3 2 4 3 3" xfId="41277"/>
    <cellStyle name="Normal 3 4 3 2 4 3 4" xfId="31263"/>
    <cellStyle name="Normal 3 4 3 2 4 4" xfId="7486"/>
    <cellStyle name="Normal 3 4 3 2 4 4 2" xfId="20112"/>
    <cellStyle name="Normal 3 4 3 2 4 4 2 2" xfId="55328"/>
    <cellStyle name="Normal 3 4 3 2 4 4 3" xfId="42731"/>
    <cellStyle name="Normal 3 4 3 2 4 4 4" xfId="32717"/>
    <cellStyle name="Normal 3 4 3 2 4 5" xfId="9267"/>
    <cellStyle name="Normal 3 4 3 2 4 5 2" xfId="21888"/>
    <cellStyle name="Normal 3 4 3 2 4 5 2 2" xfId="57104"/>
    <cellStyle name="Normal 3 4 3 2 4 5 3" xfId="44507"/>
    <cellStyle name="Normal 3 4 3 2 4 5 4" xfId="34493"/>
    <cellStyle name="Normal 3 4 3 2 4 6" xfId="11061"/>
    <cellStyle name="Normal 3 4 3 2 4 6 2" xfId="23664"/>
    <cellStyle name="Normal 3 4 3 2 4 6 2 2" xfId="58880"/>
    <cellStyle name="Normal 3 4 3 2 4 6 3" xfId="46283"/>
    <cellStyle name="Normal 3 4 3 2 4 6 4" xfId="36269"/>
    <cellStyle name="Normal 3 4 3 2 4 7" xfId="15428"/>
    <cellStyle name="Normal 3 4 3 2 4 7 2" xfId="50644"/>
    <cellStyle name="Normal 3 4 3 2 4 7 3" xfId="28033"/>
    <cellStyle name="Normal 3 4 3 2 4 8" xfId="13650"/>
    <cellStyle name="Normal 3 4 3 2 4 8 2" xfId="48868"/>
    <cellStyle name="Normal 3 4 3 2 4 9" xfId="38047"/>
    <cellStyle name="Normal 3 4 3 2 5" xfId="3895"/>
    <cellStyle name="Normal 3 4 3 2 5 2" xfId="8618"/>
    <cellStyle name="Normal 3 4 3 2 5 2 2" xfId="21244"/>
    <cellStyle name="Normal 3 4 3 2 5 2 2 2" xfId="56460"/>
    <cellStyle name="Normal 3 4 3 2 5 2 3" xfId="43863"/>
    <cellStyle name="Normal 3 4 3 2 5 2 4" xfId="33849"/>
    <cellStyle name="Normal 3 4 3 2 5 3" xfId="10399"/>
    <cellStyle name="Normal 3 4 3 2 5 3 2" xfId="23020"/>
    <cellStyle name="Normal 3 4 3 2 5 3 2 2" xfId="58236"/>
    <cellStyle name="Normal 3 4 3 2 5 3 3" xfId="45639"/>
    <cellStyle name="Normal 3 4 3 2 5 3 4" xfId="35625"/>
    <cellStyle name="Normal 3 4 3 2 5 4" xfId="12195"/>
    <cellStyle name="Normal 3 4 3 2 5 4 2" xfId="24796"/>
    <cellStyle name="Normal 3 4 3 2 5 4 2 2" xfId="60012"/>
    <cellStyle name="Normal 3 4 3 2 5 4 3" xfId="47415"/>
    <cellStyle name="Normal 3 4 3 2 5 4 4" xfId="37401"/>
    <cellStyle name="Normal 3 4 3 2 5 5" xfId="16560"/>
    <cellStyle name="Normal 3 4 3 2 5 5 2" xfId="51776"/>
    <cellStyle name="Normal 3 4 3 2 5 5 3" xfId="29165"/>
    <cellStyle name="Normal 3 4 3 2 5 6" xfId="14782"/>
    <cellStyle name="Normal 3 4 3 2 5 6 2" xfId="50000"/>
    <cellStyle name="Normal 3 4 3 2 5 7" xfId="39179"/>
    <cellStyle name="Normal 3 4 3 2 5 8" xfId="27389"/>
    <cellStyle name="Normal 3 4 3 2 6" xfId="4235"/>
    <cellStyle name="Normal 3 4 3 2 6 2" xfId="16882"/>
    <cellStyle name="Normal 3 4 3 2 6 2 2" xfId="52098"/>
    <cellStyle name="Normal 3 4 3 2 6 2 3" xfId="29487"/>
    <cellStyle name="Normal 3 4 3 2 6 3" xfId="13328"/>
    <cellStyle name="Normal 3 4 3 2 6 3 2" xfId="48546"/>
    <cellStyle name="Normal 3 4 3 2 6 4" xfId="39501"/>
    <cellStyle name="Normal 3 4 3 2 6 5" xfId="25935"/>
    <cellStyle name="Normal 3 4 3 2 7" xfId="5705"/>
    <cellStyle name="Normal 3 4 3 2 7 2" xfId="18336"/>
    <cellStyle name="Normal 3 4 3 2 7 2 2" xfId="53552"/>
    <cellStyle name="Normal 3 4 3 2 7 3" xfId="40955"/>
    <cellStyle name="Normal 3 4 3 2 7 4" xfId="30941"/>
    <cellStyle name="Normal 3 4 3 2 8" xfId="7164"/>
    <cellStyle name="Normal 3 4 3 2 8 2" xfId="19790"/>
    <cellStyle name="Normal 3 4 3 2 8 2 2" xfId="55006"/>
    <cellStyle name="Normal 3 4 3 2 8 3" xfId="42409"/>
    <cellStyle name="Normal 3 4 3 2 8 4" xfId="32395"/>
    <cellStyle name="Normal 3 4 3 2 9" xfId="8945"/>
    <cellStyle name="Normal 3 4 3 2 9 2" xfId="21566"/>
    <cellStyle name="Normal 3 4 3 2 9 2 2" xfId="56782"/>
    <cellStyle name="Normal 3 4 3 2 9 3" xfId="44185"/>
    <cellStyle name="Normal 3 4 3 2 9 4" xfId="34171"/>
    <cellStyle name="Normal 3 4 3 3" xfId="3081"/>
    <cellStyle name="Normal 3 4 3 3 10" xfId="25453"/>
    <cellStyle name="Normal 3 4 3 3 11" xfId="60988"/>
    <cellStyle name="Normal 3 4 3 3 2" xfId="4884"/>
    <cellStyle name="Normal 3 4 3 3 2 2" xfId="17531"/>
    <cellStyle name="Normal 3 4 3 3 2 2 2" xfId="52747"/>
    <cellStyle name="Normal 3 4 3 3 2 2 3" xfId="30136"/>
    <cellStyle name="Normal 3 4 3 3 2 3" xfId="13977"/>
    <cellStyle name="Normal 3 4 3 3 2 3 2" xfId="49195"/>
    <cellStyle name="Normal 3 4 3 3 2 4" xfId="40150"/>
    <cellStyle name="Normal 3 4 3 3 2 5" xfId="26584"/>
    <cellStyle name="Normal 3 4 3 3 3" xfId="6354"/>
    <cellStyle name="Normal 3 4 3 3 3 2" xfId="18985"/>
    <cellStyle name="Normal 3 4 3 3 3 2 2" xfId="54201"/>
    <cellStyle name="Normal 3 4 3 3 3 3" xfId="41604"/>
    <cellStyle name="Normal 3 4 3 3 3 4" xfId="31590"/>
    <cellStyle name="Normal 3 4 3 3 4" xfId="7813"/>
    <cellStyle name="Normal 3 4 3 3 4 2" xfId="20439"/>
    <cellStyle name="Normal 3 4 3 3 4 2 2" xfId="55655"/>
    <cellStyle name="Normal 3 4 3 3 4 3" xfId="43058"/>
    <cellStyle name="Normal 3 4 3 3 4 4" xfId="33044"/>
    <cellStyle name="Normal 3 4 3 3 5" xfId="9594"/>
    <cellStyle name="Normal 3 4 3 3 5 2" xfId="22215"/>
    <cellStyle name="Normal 3 4 3 3 5 2 2" xfId="57431"/>
    <cellStyle name="Normal 3 4 3 3 5 3" xfId="44834"/>
    <cellStyle name="Normal 3 4 3 3 5 4" xfId="34820"/>
    <cellStyle name="Normal 3 4 3 3 6" xfId="11388"/>
    <cellStyle name="Normal 3 4 3 3 6 2" xfId="23991"/>
    <cellStyle name="Normal 3 4 3 3 6 2 2" xfId="59207"/>
    <cellStyle name="Normal 3 4 3 3 6 3" xfId="46610"/>
    <cellStyle name="Normal 3 4 3 3 6 4" xfId="36596"/>
    <cellStyle name="Normal 3 4 3 3 7" xfId="15755"/>
    <cellStyle name="Normal 3 4 3 3 7 2" xfId="50971"/>
    <cellStyle name="Normal 3 4 3 3 7 3" xfId="28360"/>
    <cellStyle name="Normal 3 4 3 3 8" xfId="12846"/>
    <cellStyle name="Normal 3 4 3 3 8 2" xfId="48064"/>
    <cellStyle name="Normal 3 4 3 3 9" xfId="38374"/>
    <cellStyle name="Normal 3 4 3 4" xfId="2907"/>
    <cellStyle name="Normal 3 4 3 4 10" xfId="25294"/>
    <cellStyle name="Normal 3 4 3 4 11" xfId="60829"/>
    <cellStyle name="Normal 3 4 3 4 2" xfId="4725"/>
    <cellStyle name="Normal 3 4 3 4 2 2" xfId="17372"/>
    <cellStyle name="Normal 3 4 3 4 2 2 2" xfId="52588"/>
    <cellStyle name="Normal 3 4 3 4 2 2 3" xfId="29977"/>
    <cellStyle name="Normal 3 4 3 4 2 3" xfId="13818"/>
    <cellStyle name="Normal 3 4 3 4 2 3 2" xfId="49036"/>
    <cellStyle name="Normal 3 4 3 4 2 4" xfId="39991"/>
    <cellStyle name="Normal 3 4 3 4 2 5" xfId="26425"/>
    <cellStyle name="Normal 3 4 3 4 3" xfId="6195"/>
    <cellStyle name="Normal 3 4 3 4 3 2" xfId="18826"/>
    <cellStyle name="Normal 3 4 3 4 3 2 2" xfId="54042"/>
    <cellStyle name="Normal 3 4 3 4 3 3" xfId="41445"/>
    <cellStyle name="Normal 3 4 3 4 3 4" xfId="31431"/>
    <cellStyle name="Normal 3 4 3 4 4" xfId="7654"/>
    <cellStyle name="Normal 3 4 3 4 4 2" xfId="20280"/>
    <cellStyle name="Normal 3 4 3 4 4 2 2" xfId="55496"/>
    <cellStyle name="Normal 3 4 3 4 4 3" xfId="42899"/>
    <cellStyle name="Normal 3 4 3 4 4 4" xfId="32885"/>
    <cellStyle name="Normal 3 4 3 4 5" xfId="9435"/>
    <cellStyle name="Normal 3 4 3 4 5 2" xfId="22056"/>
    <cellStyle name="Normal 3 4 3 4 5 2 2" xfId="57272"/>
    <cellStyle name="Normal 3 4 3 4 5 3" xfId="44675"/>
    <cellStyle name="Normal 3 4 3 4 5 4" xfId="34661"/>
    <cellStyle name="Normal 3 4 3 4 6" xfId="11229"/>
    <cellStyle name="Normal 3 4 3 4 6 2" xfId="23832"/>
    <cellStyle name="Normal 3 4 3 4 6 2 2" xfId="59048"/>
    <cellStyle name="Normal 3 4 3 4 6 3" xfId="46451"/>
    <cellStyle name="Normal 3 4 3 4 6 4" xfId="36437"/>
    <cellStyle name="Normal 3 4 3 4 7" xfId="15596"/>
    <cellStyle name="Normal 3 4 3 4 7 2" xfId="50812"/>
    <cellStyle name="Normal 3 4 3 4 7 3" xfId="28201"/>
    <cellStyle name="Normal 3 4 3 4 8" xfId="12687"/>
    <cellStyle name="Normal 3 4 3 4 8 2" xfId="47905"/>
    <cellStyle name="Normal 3 4 3 4 9" xfId="38215"/>
    <cellStyle name="Normal 3 4 3 5" xfId="3416"/>
    <cellStyle name="Normal 3 4 3 5 10" xfId="26912"/>
    <cellStyle name="Normal 3 4 3 5 11" xfId="61316"/>
    <cellStyle name="Normal 3 4 3 5 2" xfId="5212"/>
    <cellStyle name="Normal 3 4 3 5 2 2" xfId="17859"/>
    <cellStyle name="Normal 3 4 3 5 2 2 2" xfId="53075"/>
    <cellStyle name="Normal 3 4 3 5 2 3" xfId="40478"/>
    <cellStyle name="Normal 3 4 3 5 2 4" xfId="30464"/>
    <cellStyle name="Normal 3 4 3 5 3" xfId="6682"/>
    <cellStyle name="Normal 3 4 3 5 3 2" xfId="19313"/>
    <cellStyle name="Normal 3 4 3 5 3 2 2" xfId="54529"/>
    <cellStyle name="Normal 3 4 3 5 3 3" xfId="41932"/>
    <cellStyle name="Normal 3 4 3 5 3 4" xfId="31918"/>
    <cellStyle name="Normal 3 4 3 5 4" xfId="8141"/>
    <cellStyle name="Normal 3 4 3 5 4 2" xfId="20767"/>
    <cellStyle name="Normal 3 4 3 5 4 2 2" xfId="55983"/>
    <cellStyle name="Normal 3 4 3 5 4 3" xfId="43386"/>
    <cellStyle name="Normal 3 4 3 5 4 4" xfId="33372"/>
    <cellStyle name="Normal 3 4 3 5 5" xfId="9922"/>
    <cellStyle name="Normal 3 4 3 5 5 2" xfId="22543"/>
    <cellStyle name="Normal 3 4 3 5 5 2 2" xfId="57759"/>
    <cellStyle name="Normal 3 4 3 5 5 3" xfId="45162"/>
    <cellStyle name="Normal 3 4 3 5 5 4" xfId="35148"/>
    <cellStyle name="Normal 3 4 3 5 6" xfId="11716"/>
    <cellStyle name="Normal 3 4 3 5 6 2" xfId="24319"/>
    <cellStyle name="Normal 3 4 3 5 6 2 2" xfId="59535"/>
    <cellStyle name="Normal 3 4 3 5 6 3" xfId="46938"/>
    <cellStyle name="Normal 3 4 3 5 6 4" xfId="36924"/>
    <cellStyle name="Normal 3 4 3 5 7" xfId="16083"/>
    <cellStyle name="Normal 3 4 3 5 7 2" xfId="51299"/>
    <cellStyle name="Normal 3 4 3 5 7 3" xfId="28688"/>
    <cellStyle name="Normal 3 4 3 5 8" xfId="14305"/>
    <cellStyle name="Normal 3 4 3 5 8 2" xfId="49523"/>
    <cellStyle name="Normal 3 4 3 5 9" xfId="38702"/>
    <cellStyle name="Normal 3 4 3 6" xfId="2576"/>
    <cellStyle name="Normal 3 4 3 6 10" xfId="26103"/>
    <cellStyle name="Normal 3 4 3 6 11" xfId="60507"/>
    <cellStyle name="Normal 3 4 3 6 2" xfId="4403"/>
    <cellStyle name="Normal 3 4 3 6 2 2" xfId="17050"/>
    <cellStyle name="Normal 3 4 3 6 2 2 2" xfId="52266"/>
    <cellStyle name="Normal 3 4 3 6 2 3" xfId="39669"/>
    <cellStyle name="Normal 3 4 3 6 2 4" xfId="29655"/>
    <cellStyle name="Normal 3 4 3 6 3" xfId="5873"/>
    <cellStyle name="Normal 3 4 3 6 3 2" xfId="18504"/>
    <cellStyle name="Normal 3 4 3 6 3 2 2" xfId="53720"/>
    <cellStyle name="Normal 3 4 3 6 3 3" xfId="41123"/>
    <cellStyle name="Normal 3 4 3 6 3 4" xfId="31109"/>
    <cellStyle name="Normal 3 4 3 6 4" xfId="7332"/>
    <cellStyle name="Normal 3 4 3 6 4 2" xfId="19958"/>
    <cellStyle name="Normal 3 4 3 6 4 2 2" xfId="55174"/>
    <cellStyle name="Normal 3 4 3 6 4 3" xfId="42577"/>
    <cellStyle name="Normal 3 4 3 6 4 4" xfId="32563"/>
    <cellStyle name="Normal 3 4 3 6 5" xfId="9113"/>
    <cellStyle name="Normal 3 4 3 6 5 2" xfId="21734"/>
    <cellStyle name="Normal 3 4 3 6 5 2 2" xfId="56950"/>
    <cellStyle name="Normal 3 4 3 6 5 3" xfId="44353"/>
    <cellStyle name="Normal 3 4 3 6 5 4" xfId="34339"/>
    <cellStyle name="Normal 3 4 3 6 6" xfId="10907"/>
    <cellStyle name="Normal 3 4 3 6 6 2" xfId="23510"/>
    <cellStyle name="Normal 3 4 3 6 6 2 2" xfId="58726"/>
    <cellStyle name="Normal 3 4 3 6 6 3" xfId="46129"/>
    <cellStyle name="Normal 3 4 3 6 6 4" xfId="36115"/>
    <cellStyle name="Normal 3 4 3 6 7" xfId="15274"/>
    <cellStyle name="Normal 3 4 3 6 7 2" xfId="50490"/>
    <cellStyle name="Normal 3 4 3 6 7 3" xfId="27879"/>
    <cellStyle name="Normal 3 4 3 6 8" xfId="13496"/>
    <cellStyle name="Normal 3 4 3 6 8 2" xfId="48714"/>
    <cellStyle name="Normal 3 4 3 6 9" xfId="37893"/>
    <cellStyle name="Normal 3 4 3 7" xfId="3740"/>
    <cellStyle name="Normal 3 4 3 7 2" xfId="8464"/>
    <cellStyle name="Normal 3 4 3 7 2 2" xfId="21090"/>
    <cellStyle name="Normal 3 4 3 7 2 2 2" xfId="56306"/>
    <cellStyle name="Normal 3 4 3 7 2 3" xfId="43709"/>
    <cellStyle name="Normal 3 4 3 7 2 4" xfId="33695"/>
    <cellStyle name="Normal 3 4 3 7 3" xfId="10245"/>
    <cellStyle name="Normal 3 4 3 7 3 2" xfId="22866"/>
    <cellStyle name="Normal 3 4 3 7 3 2 2" xfId="58082"/>
    <cellStyle name="Normal 3 4 3 7 3 3" xfId="45485"/>
    <cellStyle name="Normal 3 4 3 7 3 4" xfId="35471"/>
    <cellStyle name="Normal 3 4 3 7 4" xfId="12041"/>
    <cellStyle name="Normal 3 4 3 7 4 2" xfId="24642"/>
    <cellStyle name="Normal 3 4 3 7 4 2 2" xfId="59858"/>
    <cellStyle name="Normal 3 4 3 7 4 3" xfId="47261"/>
    <cellStyle name="Normal 3 4 3 7 4 4" xfId="37247"/>
    <cellStyle name="Normal 3 4 3 7 5" xfId="16406"/>
    <cellStyle name="Normal 3 4 3 7 5 2" xfId="51622"/>
    <cellStyle name="Normal 3 4 3 7 5 3" xfId="29011"/>
    <cellStyle name="Normal 3 4 3 7 6" xfId="14628"/>
    <cellStyle name="Normal 3 4 3 7 6 2" xfId="49846"/>
    <cellStyle name="Normal 3 4 3 7 7" xfId="39025"/>
    <cellStyle name="Normal 3 4 3 7 8" xfId="27235"/>
    <cellStyle name="Normal 3 4 3 8" xfId="4078"/>
    <cellStyle name="Normal 3 4 3 8 2" xfId="16728"/>
    <cellStyle name="Normal 3 4 3 8 2 2" xfId="51944"/>
    <cellStyle name="Normal 3 4 3 8 2 3" xfId="29333"/>
    <cellStyle name="Normal 3 4 3 8 3" xfId="13174"/>
    <cellStyle name="Normal 3 4 3 8 3 2" xfId="48392"/>
    <cellStyle name="Normal 3 4 3 8 4" xfId="39347"/>
    <cellStyle name="Normal 3 4 3 8 5" xfId="25781"/>
    <cellStyle name="Normal 3 4 3 9" xfId="5551"/>
    <cellStyle name="Normal 3 4 3 9 2" xfId="18182"/>
    <cellStyle name="Normal 3 4 3 9 2 2" xfId="53398"/>
    <cellStyle name="Normal 3 4 3 9 3" xfId="40801"/>
    <cellStyle name="Normal 3 4 3 9 4" xfId="30787"/>
    <cellStyle name="Normal 3 4 4" xfId="2251"/>
    <cellStyle name="Normal 3 4 4 10" xfId="7030"/>
    <cellStyle name="Normal 3 4 4 10 2" xfId="19656"/>
    <cellStyle name="Normal 3 4 4 10 2 2" xfId="54872"/>
    <cellStyle name="Normal 3 4 4 10 3" xfId="42275"/>
    <cellStyle name="Normal 3 4 4 10 4" xfId="32261"/>
    <cellStyle name="Normal 3 4 4 11" xfId="8811"/>
    <cellStyle name="Normal 3 4 4 11 2" xfId="21432"/>
    <cellStyle name="Normal 3 4 4 11 2 2" xfId="56648"/>
    <cellStyle name="Normal 3 4 4 11 3" xfId="44051"/>
    <cellStyle name="Normal 3 4 4 11 4" xfId="34037"/>
    <cellStyle name="Normal 3 4 4 12" xfId="10665"/>
    <cellStyle name="Normal 3 4 4 12 2" xfId="23276"/>
    <cellStyle name="Normal 3 4 4 12 2 2" xfId="58492"/>
    <cellStyle name="Normal 3 4 4 12 3" xfId="45895"/>
    <cellStyle name="Normal 3 4 4 12 4" xfId="35881"/>
    <cellStyle name="Normal 3 4 4 13" xfId="14972"/>
    <cellStyle name="Normal 3 4 4 13 2" xfId="50188"/>
    <cellStyle name="Normal 3 4 4 13 3" xfId="27577"/>
    <cellStyle name="Normal 3 4 4 14" xfId="12385"/>
    <cellStyle name="Normal 3 4 4 14 2" xfId="47603"/>
    <cellStyle name="Normal 3 4 4 15" xfId="37591"/>
    <cellStyle name="Normal 3 4 4 16" xfId="24992"/>
    <cellStyle name="Normal 3 4 4 17" xfId="60205"/>
    <cellStyle name="Normal 3 4 4 2" xfId="2424"/>
    <cellStyle name="Normal 3 4 4 2 10" xfId="10666"/>
    <cellStyle name="Normal 3 4 4 2 10 2" xfId="23277"/>
    <cellStyle name="Normal 3 4 4 2 10 2 2" xfId="58493"/>
    <cellStyle name="Normal 3 4 4 2 10 3" xfId="45896"/>
    <cellStyle name="Normal 3 4 4 2 10 4" xfId="35882"/>
    <cellStyle name="Normal 3 4 4 2 11" xfId="15129"/>
    <cellStyle name="Normal 3 4 4 2 11 2" xfId="50345"/>
    <cellStyle name="Normal 3 4 4 2 11 3" xfId="27734"/>
    <cellStyle name="Normal 3 4 4 2 12" xfId="12542"/>
    <cellStyle name="Normal 3 4 4 2 12 2" xfId="47760"/>
    <cellStyle name="Normal 3 4 4 2 13" xfId="37748"/>
    <cellStyle name="Normal 3 4 4 2 14" xfId="25149"/>
    <cellStyle name="Normal 3 4 4 2 15" xfId="60362"/>
    <cellStyle name="Normal 3 4 4 2 2" xfId="3264"/>
    <cellStyle name="Normal 3 4 4 2 2 10" xfId="25633"/>
    <cellStyle name="Normal 3 4 4 2 2 11" xfId="61168"/>
    <cellStyle name="Normal 3 4 4 2 2 2" xfId="5064"/>
    <cellStyle name="Normal 3 4 4 2 2 2 2" xfId="17711"/>
    <cellStyle name="Normal 3 4 4 2 2 2 2 2" xfId="52927"/>
    <cellStyle name="Normal 3 4 4 2 2 2 2 3" xfId="30316"/>
    <cellStyle name="Normal 3 4 4 2 2 2 3" xfId="14157"/>
    <cellStyle name="Normal 3 4 4 2 2 2 3 2" xfId="49375"/>
    <cellStyle name="Normal 3 4 4 2 2 2 4" xfId="40330"/>
    <cellStyle name="Normal 3 4 4 2 2 2 5" xfId="26764"/>
    <cellStyle name="Normal 3 4 4 2 2 3" xfId="6534"/>
    <cellStyle name="Normal 3 4 4 2 2 3 2" xfId="19165"/>
    <cellStyle name="Normal 3 4 4 2 2 3 2 2" xfId="54381"/>
    <cellStyle name="Normal 3 4 4 2 2 3 3" xfId="41784"/>
    <cellStyle name="Normal 3 4 4 2 2 3 4" xfId="31770"/>
    <cellStyle name="Normal 3 4 4 2 2 4" xfId="7993"/>
    <cellStyle name="Normal 3 4 4 2 2 4 2" xfId="20619"/>
    <cellStyle name="Normal 3 4 4 2 2 4 2 2" xfId="55835"/>
    <cellStyle name="Normal 3 4 4 2 2 4 3" xfId="43238"/>
    <cellStyle name="Normal 3 4 4 2 2 4 4" xfId="33224"/>
    <cellStyle name="Normal 3 4 4 2 2 5" xfId="9774"/>
    <cellStyle name="Normal 3 4 4 2 2 5 2" xfId="22395"/>
    <cellStyle name="Normal 3 4 4 2 2 5 2 2" xfId="57611"/>
    <cellStyle name="Normal 3 4 4 2 2 5 3" xfId="45014"/>
    <cellStyle name="Normal 3 4 4 2 2 5 4" xfId="35000"/>
    <cellStyle name="Normal 3 4 4 2 2 6" xfId="11568"/>
    <cellStyle name="Normal 3 4 4 2 2 6 2" xfId="24171"/>
    <cellStyle name="Normal 3 4 4 2 2 6 2 2" xfId="59387"/>
    <cellStyle name="Normal 3 4 4 2 2 6 3" xfId="46790"/>
    <cellStyle name="Normal 3 4 4 2 2 6 4" xfId="36776"/>
    <cellStyle name="Normal 3 4 4 2 2 7" xfId="15935"/>
    <cellStyle name="Normal 3 4 4 2 2 7 2" xfId="51151"/>
    <cellStyle name="Normal 3 4 4 2 2 7 3" xfId="28540"/>
    <cellStyle name="Normal 3 4 4 2 2 8" xfId="13026"/>
    <cellStyle name="Normal 3 4 4 2 2 8 2" xfId="48244"/>
    <cellStyle name="Normal 3 4 4 2 2 9" xfId="38554"/>
    <cellStyle name="Normal 3 4 4 2 3" xfId="3593"/>
    <cellStyle name="Normal 3 4 4 2 3 10" xfId="27089"/>
    <cellStyle name="Normal 3 4 4 2 3 11" xfId="61493"/>
    <cellStyle name="Normal 3 4 4 2 3 2" xfId="5389"/>
    <cellStyle name="Normal 3 4 4 2 3 2 2" xfId="18036"/>
    <cellStyle name="Normal 3 4 4 2 3 2 2 2" xfId="53252"/>
    <cellStyle name="Normal 3 4 4 2 3 2 3" xfId="40655"/>
    <cellStyle name="Normal 3 4 4 2 3 2 4" xfId="30641"/>
    <cellStyle name="Normal 3 4 4 2 3 3" xfId="6859"/>
    <cellStyle name="Normal 3 4 4 2 3 3 2" xfId="19490"/>
    <cellStyle name="Normal 3 4 4 2 3 3 2 2" xfId="54706"/>
    <cellStyle name="Normal 3 4 4 2 3 3 3" xfId="42109"/>
    <cellStyle name="Normal 3 4 4 2 3 3 4" xfId="32095"/>
    <cellStyle name="Normal 3 4 4 2 3 4" xfId="8318"/>
    <cellStyle name="Normal 3 4 4 2 3 4 2" xfId="20944"/>
    <cellStyle name="Normal 3 4 4 2 3 4 2 2" xfId="56160"/>
    <cellStyle name="Normal 3 4 4 2 3 4 3" xfId="43563"/>
    <cellStyle name="Normal 3 4 4 2 3 4 4" xfId="33549"/>
    <cellStyle name="Normal 3 4 4 2 3 5" xfId="10099"/>
    <cellStyle name="Normal 3 4 4 2 3 5 2" xfId="22720"/>
    <cellStyle name="Normal 3 4 4 2 3 5 2 2" xfId="57936"/>
    <cellStyle name="Normal 3 4 4 2 3 5 3" xfId="45339"/>
    <cellStyle name="Normal 3 4 4 2 3 5 4" xfId="35325"/>
    <cellStyle name="Normal 3 4 4 2 3 6" xfId="11893"/>
    <cellStyle name="Normal 3 4 4 2 3 6 2" xfId="24496"/>
    <cellStyle name="Normal 3 4 4 2 3 6 2 2" xfId="59712"/>
    <cellStyle name="Normal 3 4 4 2 3 6 3" xfId="47115"/>
    <cellStyle name="Normal 3 4 4 2 3 6 4" xfId="37101"/>
    <cellStyle name="Normal 3 4 4 2 3 7" xfId="16260"/>
    <cellStyle name="Normal 3 4 4 2 3 7 2" xfId="51476"/>
    <cellStyle name="Normal 3 4 4 2 3 7 3" xfId="28865"/>
    <cellStyle name="Normal 3 4 4 2 3 8" xfId="14482"/>
    <cellStyle name="Normal 3 4 4 2 3 8 2" xfId="49700"/>
    <cellStyle name="Normal 3 4 4 2 3 9" xfId="38879"/>
    <cellStyle name="Normal 3 4 4 2 4" xfId="2754"/>
    <cellStyle name="Normal 3 4 4 2 4 10" xfId="26280"/>
    <cellStyle name="Normal 3 4 4 2 4 11" xfId="60684"/>
    <cellStyle name="Normal 3 4 4 2 4 2" xfId="4580"/>
    <cellStyle name="Normal 3 4 4 2 4 2 2" xfId="17227"/>
    <cellStyle name="Normal 3 4 4 2 4 2 2 2" xfId="52443"/>
    <cellStyle name="Normal 3 4 4 2 4 2 3" xfId="39846"/>
    <cellStyle name="Normal 3 4 4 2 4 2 4" xfId="29832"/>
    <cellStyle name="Normal 3 4 4 2 4 3" xfId="6050"/>
    <cellStyle name="Normal 3 4 4 2 4 3 2" xfId="18681"/>
    <cellStyle name="Normal 3 4 4 2 4 3 2 2" xfId="53897"/>
    <cellStyle name="Normal 3 4 4 2 4 3 3" xfId="41300"/>
    <cellStyle name="Normal 3 4 4 2 4 3 4" xfId="31286"/>
    <cellStyle name="Normal 3 4 4 2 4 4" xfId="7509"/>
    <cellStyle name="Normal 3 4 4 2 4 4 2" xfId="20135"/>
    <cellStyle name="Normal 3 4 4 2 4 4 2 2" xfId="55351"/>
    <cellStyle name="Normal 3 4 4 2 4 4 3" xfId="42754"/>
    <cellStyle name="Normal 3 4 4 2 4 4 4" xfId="32740"/>
    <cellStyle name="Normal 3 4 4 2 4 5" xfId="9290"/>
    <cellStyle name="Normal 3 4 4 2 4 5 2" xfId="21911"/>
    <cellStyle name="Normal 3 4 4 2 4 5 2 2" xfId="57127"/>
    <cellStyle name="Normal 3 4 4 2 4 5 3" xfId="44530"/>
    <cellStyle name="Normal 3 4 4 2 4 5 4" xfId="34516"/>
    <cellStyle name="Normal 3 4 4 2 4 6" xfId="11084"/>
    <cellStyle name="Normal 3 4 4 2 4 6 2" xfId="23687"/>
    <cellStyle name="Normal 3 4 4 2 4 6 2 2" xfId="58903"/>
    <cellStyle name="Normal 3 4 4 2 4 6 3" xfId="46306"/>
    <cellStyle name="Normal 3 4 4 2 4 6 4" xfId="36292"/>
    <cellStyle name="Normal 3 4 4 2 4 7" xfId="15451"/>
    <cellStyle name="Normal 3 4 4 2 4 7 2" xfId="50667"/>
    <cellStyle name="Normal 3 4 4 2 4 7 3" xfId="28056"/>
    <cellStyle name="Normal 3 4 4 2 4 8" xfId="13673"/>
    <cellStyle name="Normal 3 4 4 2 4 8 2" xfId="48891"/>
    <cellStyle name="Normal 3 4 4 2 4 9" xfId="38070"/>
    <cellStyle name="Normal 3 4 4 2 5" xfId="3918"/>
    <cellStyle name="Normal 3 4 4 2 5 2" xfId="8641"/>
    <cellStyle name="Normal 3 4 4 2 5 2 2" xfId="21267"/>
    <cellStyle name="Normal 3 4 4 2 5 2 2 2" xfId="56483"/>
    <cellStyle name="Normal 3 4 4 2 5 2 3" xfId="43886"/>
    <cellStyle name="Normal 3 4 4 2 5 2 4" xfId="33872"/>
    <cellStyle name="Normal 3 4 4 2 5 3" xfId="10422"/>
    <cellStyle name="Normal 3 4 4 2 5 3 2" xfId="23043"/>
    <cellStyle name="Normal 3 4 4 2 5 3 2 2" xfId="58259"/>
    <cellStyle name="Normal 3 4 4 2 5 3 3" xfId="45662"/>
    <cellStyle name="Normal 3 4 4 2 5 3 4" xfId="35648"/>
    <cellStyle name="Normal 3 4 4 2 5 4" xfId="12218"/>
    <cellStyle name="Normal 3 4 4 2 5 4 2" xfId="24819"/>
    <cellStyle name="Normal 3 4 4 2 5 4 2 2" xfId="60035"/>
    <cellStyle name="Normal 3 4 4 2 5 4 3" xfId="47438"/>
    <cellStyle name="Normal 3 4 4 2 5 4 4" xfId="37424"/>
    <cellStyle name="Normal 3 4 4 2 5 5" xfId="16583"/>
    <cellStyle name="Normal 3 4 4 2 5 5 2" xfId="51799"/>
    <cellStyle name="Normal 3 4 4 2 5 5 3" xfId="29188"/>
    <cellStyle name="Normal 3 4 4 2 5 6" xfId="14805"/>
    <cellStyle name="Normal 3 4 4 2 5 6 2" xfId="50023"/>
    <cellStyle name="Normal 3 4 4 2 5 7" xfId="39202"/>
    <cellStyle name="Normal 3 4 4 2 5 8" xfId="27412"/>
    <cellStyle name="Normal 3 4 4 2 6" xfId="4258"/>
    <cellStyle name="Normal 3 4 4 2 6 2" xfId="16905"/>
    <cellStyle name="Normal 3 4 4 2 6 2 2" xfId="52121"/>
    <cellStyle name="Normal 3 4 4 2 6 2 3" xfId="29510"/>
    <cellStyle name="Normal 3 4 4 2 6 3" xfId="13351"/>
    <cellStyle name="Normal 3 4 4 2 6 3 2" xfId="48569"/>
    <cellStyle name="Normal 3 4 4 2 6 4" xfId="39524"/>
    <cellStyle name="Normal 3 4 4 2 6 5" xfId="25958"/>
    <cellStyle name="Normal 3 4 4 2 7" xfId="5728"/>
    <cellStyle name="Normal 3 4 4 2 7 2" xfId="18359"/>
    <cellStyle name="Normal 3 4 4 2 7 2 2" xfId="53575"/>
    <cellStyle name="Normal 3 4 4 2 7 3" xfId="40978"/>
    <cellStyle name="Normal 3 4 4 2 7 4" xfId="30964"/>
    <cellStyle name="Normal 3 4 4 2 8" xfId="7187"/>
    <cellStyle name="Normal 3 4 4 2 8 2" xfId="19813"/>
    <cellStyle name="Normal 3 4 4 2 8 2 2" xfId="55029"/>
    <cellStyle name="Normal 3 4 4 2 8 3" xfId="42432"/>
    <cellStyle name="Normal 3 4 4 2 8 4" xfId="32418"/>
    <cellStyle name="Normal 3 4 4 2 9" xfId="8968"/>
    <cellStyle name="Normal 3 4 4 2 9 2" xfId="21589"/>
    <cellStyle name="Normal 3 4 4 2 9 2 2" xfId="56805"/>
    <cellStyle name="Normal 3 4 4 2 9 3" xfId="44208"/>
    <cellStyle name="Normal 3 4 4 2 9 4" xfId="34194"/>
    <cellStyle name="Normal 3 4 4 3" xfId="3107"/>
    <cellStyle name="Normal 3 4 4 3 10" xfId="25476"/>
    <cellStyle name="Normal 3 4 4 3 11" xfId="61011"/>
    <cellStyle name="Normal 3 4 4 3 2" xfId="4907"/>
    <cellStyle name="Normal 3 4 4 3 2 2" xfId="17554"/>
    <cellStyle name="Normal 3 4 4 3 2 2 2" xfId="52770"/>
    <cellStyle name="Normal 3 4 4 3 2 2 3" xfId="30159"/>
    <cellStyle name="Normal 3 4 4 3 2 3" xfId="14000"/>
    <cellStyle name="Normal 3 4 4 3 2 3 2" xfId="49218"/>
    <cellStyle name="Normal 3 4 4 3 2 4" xfId="40173"/>
    <cellStyle name="Normal 3 4 4 3 2 5" xfId="26607"/>
    <cellStyle name="Normal 3 4 4 3 3" xfId="6377"/>
    <cellStyle name="Normal 3 4 4 3 3 2" xfId="19008"/>
    <cellStyle name="Normal 3 4 4 3 3 2 2" xfId="54224"/>
    <cellStyle name="Normal 3 4 4 3 3 3" xfId="41627"/>
    <cellStyle name="Normal 3 4 4 3 3 4" xfId="31613"/>
    <cellStyle name="Normal 3 4 4 3 4" xfId="7836"/>
    <cellStyle name="Normal 3 4 4 3 4 2" xfId="20462"/>
    <cellStyle name="Normal 3 4 4 3 4 2 2" xfId="55678"/>
    <cellStyle name="Normal 3 4 4 3 4 3" xfId="43081"/>
    <cellStyle name="Normal 3 4 4 3 4 4" xfId="33067"/>
    <cellStyle name="Normal 3 4 4 3 5" xfId="9617"/>
    <cellStyle name="Normal 3 4 4 3 5 2" xfId="22238"/>
    <cellStyle name="Normal 3 4 4 3 5 2 2" xfId="57454"/>
    <cellStyle name="Normal 3 4 4 3 5 3" xfId="44857"/>
    <cellStyle name="Normal 3 4 4 3 5 4" xfId="34843"/>
    <cellStyle name="Normal 3 4 4 3 6" xfId="11411"/>
    <cellStyle name="Normal 3 4 4 3 6 2" xfId="24014"/>
    <cellStyle name="Normal 3 4 4 3 6 2 2" xfId="59230"/>
    <cellStyle name="Normal 3 4 4 3 6 3" xfId="46633"/>
    <cellStyle name="Normal 3 4 4 3 6 4" xfId="36619"/>
    <cellStyle name="Normal 3 4 4 3 7" xfId="15778"/>
    <cellStyle name="Normal 3 4 4 3 7 2" xfId="50994"/>
    <cellStyle name="Normal 3 4 4 3 7 3" xfId="28383"/>
    <cellStyle name="Normal 3 4 4 3 8" xfId="12869"/>
    <cellStyle name="Normal 3 4 4 3 8 2" xfId="48087"/>
    <cellStyle name="Normal 3 4 4 3 9" xfId="38397"/>
    <cellStyle name="Normal 3 4 4 4" xfId="2928"/>
    <cellStyle name="Normal 3 4 4 4 10" xfId="25314"/>
    <cellStyle name="Normal 3 4 4 4 11" xfId="60849"/>
    <cellStyle name="Normal 3 4 4 4 2" xfId="4745"/>
    <cellStyle name="Normal 3 4 4 4 2 2" xfId="17392"/>
    <cellStyle name="Normal 3 4 4 4 2 2 2" xfId="52608"/>
    <cellStyle name="Normal 3 4 4 4 2 2 3" xfId="29997"/>
    <cellStyle name="Normal 3 4 4 4 2 3" xfId="13838"/>
    <cellStyle name="Normal 3 4 4 4 2 3 2" xfId="49056"/>
    <cellStyle name="Normal 3 4 4 4 2 4" xfId="40011"/>
    <cellStyle name="Normal 3 4 4 4 2 5" xfId="26445"/>
    <cellStyle name="Normal 3 4 4 4 3" xfId="6215"/>
    <cellStyle name="Normal 3 4 4 4 3 2" xfId="18846"/>
    <cellStyle name="Normal 3 4 4 4 3 2 2" xfId="54062"/>
    <cellStyle name="Normal 3 4 4 4 3 3" xfId="41465"/>
    <cellStyle name="Normal 3 4 4 4 3 4" xfId="31451"/>
    <cellStyle name="Normal 3 4 4 4 4" xfId="7674"/>
    <cellStyle name="Normal 3 4 4 4 4 2" xfId="20300"/>
    <cellStyle name="Normal 3 4 4 4 4 2 2" xfId="55516"/>
    <cellStyle name="Normal 3 4 4 4 4 3" xfId="42919"/>
    <cellStyle name="Normal 3 4 4 4 4 4" xfId="32905"/>
    <cellStyle name="Normal 3 4 4 4 5" xfId="9455"/>
    <cellStyle name="Normal 3 4 4 4 5 2" xfId="22076"/>
    <cellStyle name="Normal 3 4 4 4 5 2 2" xfId="57292"/>
    <cellStyle name="Normal 3 4 4 4 5 3" xfId="44695"/>
    <cellStyle name="Normal 3 4 4 4 5 4" xfId="34681"/>
    <cellStyle name="Normal 3 4 4 4 6" xfId="11249"/>
    <cellStyle name="Normal 3 4 4 4 6 2" xfId="23852"/>
    <cellStyle name="Normal 3 4 4 4 6 2 2" xfId="59068"/>
    <cellStyle name="Normal 3 4 4 4 6 3" xfId="46471"/>
    <cellStyle name="Normal 3 4 4 4 6 4" xfId="36457"/>
    <cellStyle name="Normal 3 4 4 4 7" xfId="15616"/>
    <cellStyle name="Normal 3 4 4 4 7 2" xfId="50832"/>
    <cellStyle name="Normal 3 4 4 4 7 3" xfId="28221"/>
    <cellStyle name="Normal 3 4 4 4 8" xfId="12707"/>
    <cellStyle name="Normal 3 4 4 4 8 2" xfId="47925"/>
    <cellStyle name="Normal 3 4 4 4 9" xfId="38235"/>
    <cellStyle name="Normal 3 4 4 5" xfId="3436"/>
    <cellStyle name="Normal 3 4 4 5 10" xfId="26932"/>
    <cellStyle name="Normal 3 4 4 5 11" xfId="61336"/>
    <cellStyle name="Normal 3 4 4 5 2" xfId="5232"/>
    <cellStyle name="Normal 3 4 4 5 2 2" xfId="17879"/>
    <cellStyle name="Normal 3 4 4 5 2 2 2" xfId="53095"/>
    <cellStyle name="Normal 3 4 4 5 2 3" xfId="40498"/>
    <cellStyle name="Normal 3 4 4 5 2 4" xfId="30484"/>
    <cellStyle name="Normal 3 4 4 5 3" xfId="6702"/>
    <cellStyle name="Normal 3 4 4 5 3 2" xfId="19333"/>
    <cellStyle name="Normal 3 4 4 5 3 2 2" xfId="54549"/>
    <cellStyle name="Normal 3 4 4 5 3 3" xfId="41952"/>
    <cellStyle name="Normal 3 4 4 5 3 4" xfId="31938"/>
    <cellStyle name="Normal 3 4 4 5 4" xfId="8161"/>
    <cellStyle name="Normal 3 4 4 5 4 2" xfId="20787"/>
    <cellStyle name="Normal 3 4 4 5 4 2 2" xfId="56003"/>
    <cellStyle name="Normal 3 4 4 5 4 3" xfId="43406"/>
    <cellStyle name="Normal 3 4 4 5 4 4" xfId="33392"/>
    <cellStyle name="Normal 3 4 4 5 5" xfId="9942"/>
    <cellStyle name="Normal 3 4 4 5 5 2" xfId="22563"/>
    <cellStyle name="Normal 3 4 4 5 5 2 2" xfId="57779"/>
    <cellStyle name="Normal 3 4 4 5 5 3" xfId="45182"/>
    <cellStyle name="Normal 3 4 4 5 5 4" xfId="35168"/>
    <cellStyle name="Normal 3 4 4 5 6" xfId="11736"/>
    <cellStyle name="Normal 3 4 4 5 6 2" xfId="24339"/>
    <cellStyle name="Normal 3 4 4 5 6 2 2" xfId="59555"/>
    <cellStyle name="Normal 3 4 4 5 6 3" xfId="46958"/>
    <cellStyle name="Normal 3 4 4 5 6 4" xfId="36944"/>
    <cellStyle name="Normal 3 4 4 5 7" xfId="16103"/>
    <cellStyle name="Normal 3 4 4 5 7 2" xfId="51319"/>
    <cellStyle name="Normal 3 4 4 5 7 3" xfId="28708"/>
    <cellStyle name="Normal 3 4 4 5 8" xfId="14325"/>
    <cellStyle name="Normal 3 4 4 5 8 2" xfId="49543"/>
    <cellStyle name="Normal 3 4 4 5 9" xfId="38722"/>
    <cellStyle name="Normal 3 4 4 6" xfId="2597"/>
    <cellStyle name="Normal 3 4 4 6 10" xfId="26123"/>
    <cellStyle name="Normal 3 4 4 6 11" xfId="60527"/>
    <cellStyle name="Normal 3 4 4 6 2" xfId="4423"/>
    <cellStyle name="Normal 3 4 4 6 2 2" xfId="17070"/>
    <cellStyle name="Normal 3 4 4 6 2 2 2" xfId="52286"/>
    <cellStyle name="Normal 3 4 4 6 2 3" xfId="39689"/>
    <cellStyle name="Normal 3 4 4 6 2 4" xfId="29675"/>
    <cellStyle name="Normal 3 4 4 6 3" xfId="5893"/>
    <cellStyle name="Normal 3 4 4 6 3 2" xfId="18524"/>
    <cellStyle name="Normal 3 4 4 6 3 2 2" xfId="53740"/>
    <cellStyle name="Normal 3 4 4 6 3 3" xfId="41143"/>
    <cellStyle name="Normal 3 4 4 6 3 4" xfId="31129"/>
    <cellStyle name="Normal 3 4 4 6 4" xfId="7352"/>
    <cellStyle name="Normal 3 4 4 6 4 2" xfId="19978"/>
    <cellStyle name="Normal 3 4 4 6 4 2 2" xfId="55194"/>
    <cellStyle name="Normal 3 4 4 6 4 3" xfId="42597"/>
    <cellStyle name="Normal 3 4 4 6 4 4" xfId="32583"/>
    <cellStyle name="Normal 3 4 4 6 5" xfId="9133"/>
    <cellStyle name="Normal 3 4 4 6 5 2" xfId="21754"/>
    <cellStyle name="Normal 3 4 4 6 5 2 2" xfId="56970"/>
    <cellStyle name="Normal 3 4 4 6 5 3" xfId="44373"/>
    <cellStyle name="Normal 3 4 4 6 5 4" xfId="34359"/>
    <cellStyle name="Normal 3 4 4 6 6" xfId="10927"/>
    <cellStyle name="Normal 3 4 4 6 6 2" xfId="23530"/>
    <cellStyle name="Normal 3 4 4 6 6 2 2" xfId="58746"/>
    <cellStyle name="Normal 3 4 4 6 6 3" xfId="46149"/>
    <cellStyle name="Normal 3 4 4 6 6 4" xfId="36135"/>
    <cellStyle name="Normal 3 4 4 6 7" xfId="15294"/>
    <cellStyle name="Normal 3 4 4 6 7 2" xfId="50510"/>
    <cellStyle name="Normal 3 4 4 6 7 3" xfId="27899"/>
    <cellStyle name="Normal 3 4 4 6 8" xfId="13516"/>
    <cellStyle name="Normal 3 4 4 6 8 2" xfId="48734"/>
    <cellStyle name="Normal 3 4 4 6 9" xfId="37913"/>
    <cellStyle name="Normal 3 4 4 7" xfId="3761"/>
    <cellStyle name="Normal 3 4 4 7 2" xfId="8484"/>
    <cellStyle name="Normal 3 4 4 7 2 2" xfId="21110"/>
    <cellStyle name="Normal 3 4 4 7 2 2 2" xfId="56326"/>
    <cellStyle name="Normal 3 4 4 7 2 3" xfId="43729"/>
    <cellStyle name="Normal 3 4 4 7 2 4" xfId="33715"/>
    <cellStyle name="Normal 3 4 4 7 3" xfId="10265"/>
    <cellStyle name="Normal 3 4 4 7 3 2" xfId="22886"/>
    <cellStyle name="Normal 3 4 4 7 3 2 2" xfId="58102"/>
    <cellStyle name="Normal 3 4 4 7 3 3" xfId="45505"/>
    <cellStyle name="Normal 3 4 4 7 3 4" xfId="35491"/>
    <cellStyle name="Normal 3 4 4 7 4" xfId="12061"/>
    <cellStyle name="Normal 3 4 4 7 4 2" xfId="24662"/>
    <cellStyle name="Normal 3 4 4 7 4 2 2" xfId="59878"/>
    <cellStyle name="Normal 3 4 4 7 4 3" xfId="47281"/>
    <cellStyle name="Normal 3 4 4 7 4 4" xfId="37267"/>
    <cellStyle name="Normal 3 4 4 7 5" xfId="16426"/>
    <cellStyle name="Normal 3 4 4 7 5 2" xfId="51642"/>
    <cellStyle name="Normal 3 4 4 7 5 3" xfId="29031"/>
    <cellStyle name="Normal 3 4 4 7 6" xfId="14648"/>
    <cellStyle name="Normal 3 4 4 7 6 2" xfId="49866"/>
    <cellStyle name="Normal 3 4 4 7 7" xfId="39045"/>
    <cellStyle name="Normal 3 4 4 7 8" xfId="27255"/>
    <cellStyle name="Normal 3 4 4 8" xfId="4101"/>
    <cellStyle name="Normal 3 4 4 8 2" xfId="16748"/>
    <cellStyle name="Normal 3 4 4 8 2 2" xfId="51964"/>
    <cellStyle name="Normal 3 4 4 8 2 3" xfId="29353"/>
    <cellStyle name="Normal 3 4 4 8 3" xfId="13194"/>
    <cellStyle name="Normal 3 4 4 8 3 2" xfId="48412"/>
    <cellStyle name="Normal 3 4 4 8 4" xfId="39367"/>
    <cellStyle name="Normal 3 4 4 8 5" xfId="25801"/>
    <cellStyle name="Normal 3 4 4 9" xfId="5571"/>
    <cellStyle name="Normal 3 4 4 9 2" xfId="18202"/>
    <cellStyle name="Normal 3 4 4 9 2 2" xfId="53418"/>
    <cellStyle name="Normal 3 4 4 9 3" xfId="40821"/>
    <cellStyle name="Normal 3 4 4 9 4" xfId="30807"/>
    <cellStyle name="Normal 3 4 5" xfId="2320"/>
    <cellStyle name="Normal 3 4 5 10" xfId="10667"/>
    <cellStyle name="Normal 3 4 5 10 2" xfId="23278"/>
    <cellStyle name="Normal 3 4 5 10 2 2" xfId="58494"/>
    <cellStyle name="Normal 3 4 5 10 3" xfId="45897"/>
    <cellStyle name="Normal 3 4 5 10 4" xfId="35883"/>
    <cellStyle name="Normal 3 4 5 11" xfId="15032"/>
    <cellStyle name="Normal 3 4 5 11 2" xfId="50248"/>
    <cellStyle name="Normal 3 4 5 11 3" xfId="27637"/>
    <cellStyle name="Normal 3 4 5 12" xfId="12445"/>
    <cellStyle name="Normal 3 4 5 12 2" xfId="47663"/>
    <cellStyle name="Normal 3 4 5 13" xfId="37651"/>
    <cellStyle name="Normal 3 4 5 14" xfId="25052"/>
    <cellStyle name="Normal 3 4 5 15" xfId="60265"/>
    <cellStyle name="Normal 3 4 5 2" xfId="3167"/>
    <cellStyle name="Normal 3 4 5 2 10" xfId="25536"/>
    <cellStyle name="Normal 3 4 5 2 11" xfId="61071"/>
    <cellStyle name="Normal 3 4 5 2 2" xfId="4967"/>
    <cellStyle name="Normal 3 4 5 2 2 2" xfId="17614"/>
    <cellStyle name="Normal 3 4 5 2 2 2 2" xfId="52830"/>
    <cellStyle name="Normal 3 4 5 2 2 2 3" xfId="30219"/>
    <cellStyle name="Normal 3 4 5 2 2 3" xfId="14060"/>
    <cellStyle name="Normal 3 4 5 2 2 3 2" xfId="49278"/>
    <cellStyle name="Normal 3 4 5 2 2 4" xfId="40233"/>
    <cellStyle name="Normal 3 4 5 2 2 5" xfId="26667"/>
    <cellStyle name="Normal 3 4 5 2 3" xfId="6437"/>
    <cellStyle name="Normal 3 4 5 2 3 2" xfId="19068"/>
    <cellStyle name="Normal 3 4 5 2 3 2 2" xfId="54284"/>
    <cellStyle name="Normal 3 4 5 2 3 3" xfId="41687"/>
    <cellStyle name="Normal 3 4 5 2 3 4" xfId="31673"/>
    <cellStyle name="Normal 3 4 5 2 4" xfId="7896"/>
    <cellStyle name="Normal 3 4 5 2 4 2" xfId="20522"/>
    <cellStyle name="Normal 3 4 5 2 4 2 2" xfId="55738"/>
    <cellStyle name="Normal 3 4 5 2 4 3" xfId="43141"/>
    <cellStyle name="Normal 3 4 5 2 4 4" xfId="33127"/>
    <cellStyle name="Normal 3 4 5 2 5" xfId="9677"/>
    <cellStyle name="Normal 3 4 5 2 5 2" xfId="22298"/>
    <cellStyle name="Normal 3 4 5 2 5 2 2" xfId="57514"/>
    <cellStyle name="Normal 3 4 5 2 5 3" xfId="44917"/>
    <cellStyle name="Normal 3 4 5 2 5 4" xfId="34903"/>
    <cellStyle name="Normal 3 4 5 2 6" xfId="11471"/>
    <cellStyle name="Normal 3 4 5 2 6 2" xfId="24074"/>
    <cellStyle name="Normal 3 4 5 2 6 2 2" xfId="59290"/>
    <cellStyle name="Normal 3 4 5 2 6 3" xfId="46693"/>
    <cellStyle name="Normal 3 4 5 2 6 4" xfId="36679"/>
    <cellStyle name="Normal 3 4 5 2 7" xfId="15838"/>
    <cellStyle name="Normal 3 4 5 2 7 2" xfId="51054"/>
    <cellStyle name="Normal 3 4 5 2 7 3" xfId="28443"/>
    <cellStyle name="Normal 3 4 5 2 8" xfId="12929"/>
    <cellStyle name="Normal 3 4 5 2 8 2" xfId="48147"/>
    <cellStyle name="Normal 3 4 5 2 9" xfId="38457"/>
    <cellStyle name="Normal 3 4 5 3" xfId="3496"/>
    <cellStyle name="Normal 3 4 5 3 10" xfId="26992"/>
    <cellStyle name="Normal 3 4 5 3 11" xfId="61396"/>
    <cellStyle name="Normal 3 4 5 3 2" xfId="5292"/>
    <cellStyle name="Normal 3 4 5 3 2 2" xfId="17939"/>
    <cellStyle name="Normal 3 4 5 3 2 2 2" xfId="53155"/>
    <cellStyle name="Normal 3 4 5 3 2 3" xfId="40558"/>
    <cellStyle name="Normal 3 4 5 3 2 4" xfId="30544"/>
    <cellStyle name="Normal 3 4 5 3 3" xfId="6762"/>
    <cellStyle name="Normal 3 4 5 3 3 2" xfId="19393"/>
    <cellStyle name="Normal 3 4 5 3 3 2 2" xfId="54609"/>
    <cellStyle name="Normal 3 4 5 3 3 3" xfId="42012"/>
    <cellStyle name="Normal 3 4 5 3 3 4" xfId="31998"/>
    <cellStyle name="Normal 3 4 5 3 4" xfId="8221"/>
    <cellStyle name="Normal 3 4 5 3 4 2" xfId="20847"/>
    <cellStyle name="Normal 3 4 5 3 4 2 2" xfId="56063"/>
    <cellStyle name="Normal 3 4 5 3 4 3" xfId="43466"/>
    <cellStyle name="Normal 3 4 5 3 4 4" xfId="33452"/>
    <cellStyle name="Normal 3 4 5 3 5" xfId="10002"/>
    <cellStyle name="Normal 3 4 5 3 5 2" xfId="22623"/>
    <cellStyle name="Normal 3 4 5 3 5 2 2" xfId="57839"/>
    <cellStyle name="Normal 3 4 5 3 5 3" xfId="45242"/>
    <cellStyle name="Normal 3 4 5 3 5 4" xfId="35228"/>
    <cellStyle name="Normal 3 4 5 3 6" xfId="11796"/>
    <cellStyle name="Normal 3 4 5 3 6 2" xfId="24399"/>
    <cellStyle name="Normal 3 4 5 3 6 2 2" xfId="59615"/>
    <cellStyle name="Normal 3 4 5 3 6 3" xfId="47018"/>
    <cellStyle name="Normal 3 4 5 3 6 4" xfId="37004"/>
    <cellStyle name="Normal 3 4 5 3 7" xfId="16163"/>
    <cellStyle name="Normal 3 4 5 3 7 2" xfId="51379"/>
    <cellStyle name="Normal 3 4 5 3 7 3" xfId="28768"/>
    <cellStyle name="Normal 3 4 5 3 8" xfId="14385"/>
    <cellStyle name="Normal 3 4 5 3 8 2" xfId="49603"/>
    <cellStyle name="Normal 3 4 5 3 9" xfId="38782"/>
    <cellStyle name="Normal 3 4 5 4" xfId="2657"/>
    <cellStyle name="Normal 3 4 5 4 10" xfId="26183"/>
    <cellStyle name="Normal 3 4 5 4 11" xfId="60587"/>
    <cellStyle name="Normal 3 4 5 4 2" xfId="4483"/>
    <cellStyle name="Normal 3 4 5 4 2 2" xfId="17130"/>
    <cellStyle name="Normal 3 4 5 4 2 2 2" xfId="52346"/>
    <cellStyle name="Normal 3 4 5 4 2 3" xfId="39749"/>
    <cellStyle name="Normal 3 4 5 4 2 4" xfId="29735"/>
    <cellStyle name="Normal 3 4 5 4 3" xfId="5953"/>
    <cellStyle name="Normal 3 4 5 4 3 2" xfId="18584"/>
    <cellStyle name="Normal 3 4 5 4 3 2 2" xfId="53800"/>
    <cellStyle name="Normal 3 4 5 4 3 3" xfId="41203"/>
    <cellStyle name="Normal 3 4 5 4 3 4" xfId="31189"/>
    <cellStyle name="Normal 3 4 5 4 4" xfId="7412"/>
    <cellStyle name="Normal 3 4 5 4 4 2" xfId="20038"/>
    <cellStyle name="Normal 3 4 5 4 4 2 2" xfId="55254"/>
    <cellStyle name="Normal 3 4 5 4 4 3" xfId="42657"/>
    <cellStyle name="Normal 3 4 5 4 4 4" xfId="32643"/>
    <cellStyle name="Normal 3 4 5 4 5" xfId="9193"/>
    <cellStyle name="Normal 3 4 5 4 5 2" xfId="21814"/>
    <cellStyle name="Normal 3 4 5 4 5 2 2" xfId="57030"/>
    <cellStyle name="Normal 3 4 5 4 5 3" xfId="44433"/>
    <cellStyle name="Normal 3 4 5 4 5 4" xfId="34419"/>
    <cellStyle name="Normal 3 4 5 4 6" xfId="10987"/>
    <cellStyle name="Normal 3 4 5 4 6 2" xfId="23590"/>
    <cellStyle name="Normal 3 4 5 4 6 2 2" xfId="58806"/>
    <cellStyle name="Normal 3 4 5 4 6 3" xfId="46209"/>
    <cellStyle name="Normal 3 4 5 4 6 4" xfId="36195"/>
    <cellStyle name="Normal 3 4 5 4 7" xfId="15354"/>
    <cellStyle name="Normal 3 4 5 4 7 2" xfId="50570"/>
    <cellStyle name="Normal 3 4 5 4 7 3" xfId="27959"/>
    <cellStyle name="Normal 3 4 5 4 8" xfId="13576"/>
    <cellStyle name="Normal 3 4 5 4 8 2" xfId="48794"/>
    <cellStyle name="Normal 3 4 5 4 9" xfId="37973"/>
    <cellStyle name="Normal 3 4 5 5" xfId="3821"/>
    <cellStyle name="Normal 3 4 5 5 2" xfId="8544"/>
    <cellStyle name="Normal 3 4 5 5 2 2" xfId="21170"/>
    <cellStyle name="Normal 3 4 5 5 2 2 2" xfId="56386"/>
    <cellStyle name="Normal 3 4 5 5 2 3" xfId="43789"/>
    <cellStyle name="Normal 3 4 5 5 2 4" xfId="33775"/>
    <cellStyle name="Normal 3 4 5 5 3" xfId="10325"/>
    <cellStyle name="Normal 3 4 5 5 3 2" xfId="22946"/>
    <cellStyle name="Normal 3 4 5 5 3 2 2" xfId="58162"/>
    <cellStyle name="Normal 3 4 5 5 3 3" xfId="45565"/>
    <cellStyle name="Normal 3 4 5 5 3 4" xfId="35551"/>
    <cellStyle name="Normal 3 4 5 5 4" xfId="12121"/>
    <cellStyle name="Normal 3 4 5 5 4 2" xfId="24722"/>
    <cellStyle name="Normal 3 4 5 5 4 2 2" xfId="59938"/>
    <cellStyle name="Normal 3 4 5 5 4 3" xfId="47341"/>
    <cellStyle name="Normal 3 4 5 5 4 4" xfId="37327"/>
    <cellStyle name="Normal 3 4 5 5 5" xfId="16486"/>
    <cellStyle name="Normal 3 4 5 5 5 2" xfId="51702"/>
    <cellStyle name="Normal 3 4 5 5 5 3" xfId="29091"/>
    <cellStyle name="Normal 3 4 5 5 6" xfId="14708"/>
    <cellStyle name="Normal 3 4 5 5 6 2" xfId="49926"/>
    <cellStyle name="Normal 3 4 5 5 7" xfId="39105"/>
    <cellStyle name="Normal 3 4 5 5 8" xfId="27315"/>
    <cellStyle name="Normal 3 4 5 6" xfId="4161"/>
    <cellStyle name="Normal 3 4 5 6 2" xfId="16808"/>
    <cellStyle name="Normal 3 4 5 6 2 2" xfId="52024"/>
    <cellStyle name="Normal 3 4 5 6 2 3" xfId="29413"/>
    <cellStyle name="Normal 3 4 5 6 3" xfId="13254"/>
    <cellStyle name="Normal 3 4 5 6 3 2" xfId="48472"/>
    <cellStyle name="Normal 3 4 5 6 4" xfId="39427"/>
    <cellStyle name="Normal 3 4 5 6 5" xfId="25861"/>
    <cellStyle name="Normal 3 4 5 7" xfId="5631"/>
    <cellStyle name="Normal 3 4 5 7 2" xfId="18262"/>
    <cellStyle name="Normal 3 4 5 7 2 2" xfId="53478"/>
    <cellStyle name="Normal 3 4 5 7 3" xfId="40881"/>
    <cellStyle name="Normal 3 4 5 7 4" xfId="30867"/>
    <cellStyle name="Normal 3 4 5 8" xfId="7090"/>
    <cellStyle name="Normal 3 4 5 8 2" xfId="19716"/>
    <cellStyle name="Normal 3 4 5 8 2 2" xfId="54932"/>
    <cellStyle name="Normal 3 4 5 8 3" xfId="42335"/>
    <cellStyle name="Normal 3 4 5 8 4" xfId="32321"/>
    <cellStyle name="Normal 3 4 5 9" xfId="8871"/>
    <cellStyle name="Normal 3 4 5 9 2" xfId="21492"/>
    <cellStyle name="Normal 3 4 5 9 2 2" xfId="56708"/>
    <cellStyle name="Normal 3 4 5 9 3" xfId="44111"/>
    <cellStyle name="Normal 3 4 5 9 4" xfId="34097"/>
    <cellStyle name="Normal 3 4 6" xfId="2337"/>
    <cellStyle name="Normal 3 4 6 10" xfId="10668"/>
    <cellStyle name="Normal 3 4 6 10 2" xfId="23279"/>
    <cellStyle name="Normal 3 4 6 10 2 2" xfId="58495"/>
    <cellStyle name="Normal 3 4 6 10 3" xfId="45898"/>
    <cellStyle name="Normal 3 4 6 10 4" xfId="35884"/>
    <cellStyle name="Normal 3 4 6 11" xfId="15049"/>
    <cellStyle name="Normal 3 4 6 11 2" xfId="50265"/>
    <cellStyle name="Normal 3 4 6 11 3" xfId="27654"/>
    <cellStyle name="Normal 3 4 6 12" xfId="12462"/>
    <cellStyle name="Normal 3 4 6 12 2" xfId="47680"/>
    <cellStyle name="Normal 3 4 6 13" xfId="37668"/>
    <cellStyle name="Normal 3 4 6 14" xfId="25069"/>
    <cellStyle name="Normal 3 4 6 15" xfId="60282"/>
    <cellStyle name="Normal 3 4 6 2" xfId="3184"/>
    <cellStyle name="Normal 3 4 6 2 10" xfId="25553"/>
    <cellStyle name="Normal 3 4 6 2 11" xfId="61088"/>
    <cellStyle name="Normal 3 4 6 2 2" xfId="4984"/>
    <cellStyle name="Normal 3 4 6 2 2 2" xfId="17631"/>
    <cellStyle name="Normal 3 4 6 2 2 2 2" xfId="52847"/>
    <cellStyle name="Normal 3 4 6 2 2 2 3" xfId="30236"/>
    <cellStyle name="Normal 3 4 6 2 2 3" xfId="14077"/>
    <cellStyle name="Normal 3 4 6 2 2 3 2" xfId="49295"/>
    <cellStyle name="Normal 3 4 6 2 2 4" xfId="40250"/>
    <cellStyle name="Normal 3 4 6 2 2 5" xfId="26684"/>
    <cellStyle name="Normal 3 4 6 2 3" xfId="6454"/>
    <cellStyle name="Normal 3 4 6 2 3 2" xfId="19085"/>
    <cellStyle name="Normal 3 4 6 2 3 2 2" xfId="54301"/>
    <cellStyle name="Normal 3 4 6 2 3 3" xfId="41704"/>
    <cellStyle name="Normal 3 4 6 2 3 4" xfId="31690"/>
    <cellStyle name="Normal 3 4 6 2 4" xfId="7913"/>
    <cellStyle name="Normal 3 4 6 2 4 2" xfId="20539"/>
    <cellStyle name="Normal 3 4 6 2 4 2 2" xfId="55755"/>
    <cellStyle name="Normal 3 4 6 2 4 3" xfId="43158"/>
    <cellStyle name="Normal 3 4 6 2 4 4" xfId="33144"/>
    <cellStyle name="Normal 3 4 6 2 5" xfId="9694"/>
    <cellStyle name="Normal 3 4 6 2 5 2" xfId="22315"/>
    <cellStyle name="Normal 3 4 6 2 5 2 2" xfId="57531"/>
    <cellStyle name="Normal 3 4 6 2 5 3" xfId="44934"/>
    <cellStyle name="Normal 3 4 6 2 5 4" xfId="34920"/>
    <cellStyle name="Normal 3 4 6 2 6" xfId="11488"/>
    <cellStyle name="Normal 3 4 6 2 6 2" xfId="24091"/>
    <cellStyle name="Normal 3 4 6 2 6 2 2" xfId="59307"/>
    <cellStyle name="Normal 3 4 6 2 6 3" xfId="46710"/>
    <cellStyle name="Normal 3 4 6 2 6 4" xfId="36696"/>
    <cellStyle name="Normal 3 4 6 2 7" xfId="15855"/>
    <cellStyle name="Normal 3 4 6 2 7 2" xfId="51071"/>
    <cellStyle name="Normal 3 4 6 2 7 3" xfId="28460"/>
    <cellStyle name="Normal 3 4 6 2 8" xfId="12946"/>
    <cellStyle name="Normal 3 4 6 2 8 2" xfId="48164"/>
    <cellStyle name="Normal 3 4 6 2 9" xfId="38474"/>
    <cellStyle name="Normal 3 4 6 3" xfId="3513"/>
    <cellStyle name="Normal 3 4 6 3 10" xfId="27009"/>
    <cellStyle name="Normal 3 4 6 3 11" xfId="61413"/>
    <cellStyle name="Normal 3 4 6 3 2" xfId="5309"/>
    <cellStyle name="Normal 3 4 6 3 2 2" xfId="17956"/>
    <cellStyle name="Normal 3 4 6 3 2 2 2" xfId="53172"/>
    <cellStyle name="Normal 3 4 6 3 2 3" xfId="40575"/>
    <cellStyle name="Normal 3 4 6 3 2 4" xfId="30561"/>
    <cellStyle name="Normal 3 4 6 3 3" xfId="6779"/>
    <cellStyle name="Normal 3 4 6 3 3 2" xfId="19410"/>
    <cellStyle name="Normal 3 4 6 3 3 2 2" xfId="54626"/>
    <cellStyle name="Normal 3 4 6 3 3 3" xfId="42029"/>
    <cellStyle name="Normal 3 4 6 3 3 4" xfId="32015"/>
    <cellStyle name="Normal 3 4 6 3 4" xfId="8238"/>
    <cellStyle name="Normal 3 4 6 3 4 2" xfId="20864"/>
    <cellStyle name="Normal 3 4 6 3 4 2 2" xfId="56080"/>
    <cellStyle name="Normal 3 4 6 3 4 3" xfId="43483"/>
    <cellStyle name="Normal 3 4 6 3 4 4" xfId="33469"/>
    <cellStyle name="Normal 3 4 6 3 5" xfId="10019"/>
    <cellStyle name="Normal 3 4 6 3 5 2" xfId="22640"/>
    <cellStyle name="Normal 3 4 6 3 5 2 2" xfId="57856"/>
    <cellStyle name="Normal 3 4 6 3 5 3" xfId="45259"/>
    <cellStyle name="Normal 3 4 6 3 5 4" xfId="35245"/>
    <cellStyle name="Normal 3 4 6 3 6" xfId="11813"/>
    <cellStyle name="Normal 3 4 6 3 6 2" xfId="24416"/>
    <cellStyle name="Normal 3 4 6 3 6 2 2" xfId="59632"/>
    <cellStyle name="Normal 3 4 6 3 6 3" xfId="47035"/>
    <cellStyle name="Normal 3 4 6 3 6 4" xfId="37021"/>
    <cellStyle name="Normal 3 4 6 3 7" xfId="16180"/>
    <cellStyle name="Normal 3 4 6 3 7 2" xfId="51396"/>
    <cellStyle name="Normal 3 4 6 3 7 3" xfId="28785"/>
    <cellStyle name="Normal 3 4 6 3 8" xfId="14402"/>
    <cellStyle name="Normal 3 4 6 3 8 2" xfId="49620"/>
    <cellStyle name="Normal 3 4 6 3 9" xfId="38799"/>
    <cellStyle name="Normal 3 4 6 4" xfId="2674"/>
    <cellStyle name="Normal 3 4 6 4 10" xfId="26200"/>
    <cellStyle name="Normal 3 4 6 4 11" xfId="60604"/>
    <cellStyle name="Normal 3 4 6 4 2" xfId="4500"/>
    <cellStyle name="Normal 3 4 6 4 2 2" xfId="17147"/>
    <cellStyle name="Normal 3 4 6 4 2 2 2" xfId="52363"/>
    <cellStyle name="Normal 3 4 6 4 2 3" xfId="39766"/>
    <cellStyle name="Normal 3 4 6 4 2 4" xfId="29752"/>
    <cellStyle name="Normal 3 4 6 4 3" xfId="5970"/>
    <cellStyle name="Normal 3 4 6 4 3 2" xfId="18601"/>
    <cellStyle name="Normal 3 4 6 4 3 2 2" xfId="53817"/>
    <cellStyle name="Normal 3 4 6 4 3 3" xfId="41220"/>
    <cellStyle name="Normal 3 4 6 4 3 4" xfId="31206"/>
    <cellStyle name="Normal 3 4 6 4 4" xfId="7429"/>
    <cellStyle name="Normal 3 4 6 4 4 2" xfId="20055"/>
    <cellStyle name="Normal 3 4 6 4 4 2 2" xfId="55271"/>
    <cellStyle name="Normal 3 4 6 4 4 3" xfId="42674"/>
    <cellStyle name="Normal 3 4 6 4 4 4" xfId="32660"/>
    <cellStyle name="Normal 3 4 6 4 5" xfId="9210"/>
    <cellStyle name="Normal 3 4 6 4 5 2" xfId="21831"/>
    <cellStyle name="Normal 3 4 6 4 5 2 2" xfId="57047"/>
    <cellStyle name="Normal 3 4 6 4 5 3" xfId="44450"/>
    <cellStyle name="Normal 3 4 6 4 5 4" xfId="34436"/>
    <cellStyle name="Normal 3 4 6 4 6" xfId="11004"/>
    <cellStyle name="Normal 3 4 6 4 6 2" xfId="23607"/>
    <cellStyle name="Normal 3 4 6 4 6 2 2" xfId="58823"/>
    <cellStyle name="Normal 3 4 6 4 6 3" xfId="46226"/>
    <cellStyle name="Normal 3 4 6 4 6 4" xfId="36212"/>
    <cellStyle name="Normal 3 4 6 4 7" xfId="15371"/>
    <cellStyle name="Normal 3 4 6 4 7 2" xfId="50587"/>
    <cellStyle name="Normal 3 4 6 4 7 3" xfId="27976"/>
    <cellStyle name="Normal 3 4 6 4 8" xfId="13593"/>
    <cellStyle name="Normal 3 4 6 4 8 2" xfId="48811"/>
    <cellStyle name="Normal 3 4 6 4 9" xfId="37990"/>
    <cellStyle name="Normal 3 4 6 5" xfId="3838"/>
    <cellStyle name="Normal 3 4 6 5 2" xfId="8561"/>
    <cellStyle name="Normal 3 4 6 5 2 2" xfId="21187"/>
    <cellStyle name="Normal 3 4 6 5 2 2 2" xfId="56403"/>
    <cellStyle name="Normal 3 4 6 5 2 3" xfId="43806"/>
    <cellStyle name="Normal 3 4 6 5 2 4" xfId="33792"/>
    <cellStyle name="Normal 3 4 6 5 3" xfId="10342"/>
    <cellStyle name="Normal 3 4 6 5 3 2" xfId="22963"/>
    <cellStyle name="Normal 3 4 6 5 3 2 2" xfId="58179"/>
    <cellStyle name="Normal 3 4 6 5 3 3" xfId="45582"/>
    <cellStyle name="Normal 3 4 6 5 3 4" xfId="35568"/>
    <cellStyle name="Normal 3 4 6 5 4" xfId="12138"/>
    <cellStyle name="Normal 3 4 6 5 4 2" xfId="24739"/>
    <cellStyle name="Normal 3 4 6 5 4 2 2" xfId="59955"/>
    <cellStyle name="Normal 3 4 6 5 4 3" xfId="47358"/>
    <cellStyle name="Normal 3 4 6 5 4 4" xfId="37344"/>
    <cellStyle name="Normal 3 4 6 5 5" xfId="16503"/>
    <cellStyle name="Normal 3 4 6 5 5 2" xfId="51719"/>
    <cellStyle name="Normal 3 4 6 5 5 3" xfId="29108"/>
    <cellStyle name="Normal 3 4 6 5 6" xfId="14725"/>
    <cellStyle name="Normal 3 4 6 5 6 2" xfId="49943"/>
    <cellStyle name="Normal 3 4 6 5 7" xfId="39122"/>
    <cellStyle name="Normal 3 4 6 5 8" xfId="27332"/>
    <cellStyle name="Normal 3 4 6 6" xfId="4178"/>
    <cellStyle name="Normal 3 4 6 6 2" xfId="16825"/>
    <cellStyle name="Normal 3 4 6 6 2 2" xfId="52041"/>
    <cellStyle name="Normal 3 4 6 6 2 3" xfId="29430"/>
    <cellStyle name="Normal 3 4 6 6 3" xfId="13271"/>
    <cellStyle name="Normal 3 4 6 6 3 2" xfId="48489"/>
    <cellStyle name="Normal 3 4 6 6 4" xfId="39444"/>
    <cellStyle name="Normal 3 4 6 6 5" xfId="25878"/>
    <cellStyle name="Normal 3 4 6 7" xfId="5648"/>
    <cellStyle name="Normal 3 4 6 7 2" xfId="18279"/>
    <cellStyle name="Normal 3 4 6 7 2 2" xfId="53495"/>
    <cellStyle name="Normal 3 4 6 7 3" xfId="40898"/>
    <cellStyle name="Normal 3 4 6 7 4" xfId="30884"/>
    <cellStyle name="Normal 3 4 6 8" xfId="7107"/>
    <cellStyle name="Normal 3 4 6 8 2" xfId="19733"/>
    <cellStyle name="Normal 3 4 6 8 2 2" xfId="54949"/>
    <cellStyle name="Normal 3 4 6 8 3" xfId="42352"/>
    <cellStyle name="Normal 3 4 6 8 4" xfId="32338"/>
    <cellStyle name="Normal 3 4 6 9" xfId="8888"/>
    <cellStyle name="Normal 3 4 6 9 2" xfId="21509"/>
    <cellStyle name="Normal 3 4 6 9 2 2" xfId="56725"/>
    <cellStyle name="Normal 3 4 6 9 3" xfId="44128"/>
    <cellStyle name="Normal 3 4 6 9 4" xfId="34114"/>
    <cellStyle name="Normal 3 4 7" xfId="3002"/>
    <cellStyle name="Normal 3 4 7 10" xfId="25377"/>
    <cellStyle name="Normal 3 4 7 11" xfId="60912"/>
    <cellStyle name="Normal 3 4 7 2" xfId="4808"/>
    <cellStyle name="Normal 3 4 7 2 2" xfId="17455"/>
    <cellStyle name="Normal 3 4 7 2 2 2" xfId="52671"/>
    <cellStyle name="Normal 3 4 7 2 2 3" xfId="30060"/>
    <cellStyle name="Normal 3 4 7 2 3" xfId="13901"/>
    <cellStyle name="Normal 3 4 7 2 3 2" xfId="49119"/>
    <cellStyle name="Normal 3 4 7 2 4" xfId="40074"/>
    <cellStyle name="Normal 3 4 7 2 5" xfId="26508"/>
    <cellStyle name="Normal 3 4 7 3" xfId="6278"/>
    <cellStyle name="Normal 3 4 7 3 2" xfId="18909"/>
    <cellStyle name="Normal 3 4 7 3 2 2" xfId="54125"/>
    <cellStyle name="Normal 3 4 7 3 3" xfId="41528"/>
    <cellStyle name="Normal 3 4 7 3 4" xfId="31514"/>
    <cellStyle name="Normal 3 4 7 4" xfId="7737"/>
    <cellStyle name="Normal 3 4 7 4 2" xfId="20363"/>
    <cellStyle name="Normal 3 4 7 4 2 2" xfId="55579"/>
    <cellStyle name="Normal 3 4 7 4 3" xfId="42982"/>
    <cellStyle name="Normal 3 4 7 4 4" xfId="32968"/>
    <cellStyle name="Normal 3 4 7 5" xfId="9518"/>
    <cellStyle name="Normal 3 4 7 5 2" xfId="22139"/>
    <cellStyle name="Normal 3 4 7 5 2 2" xfId="57355"/>
    <cellStyle name="Normal 3 4 7 5 3" xfId="44758"/>
    <cellStyle name="Normal 3 4 7 5 4" xfId="34744"/>
    <cellStyle name="Normal 3 4 7 6" xfId="11312"/>
    <cellStyle name="Normal 3 4 7 6 2" xfId="23915"/>
    <cellStyle name="Normal 3 4 7 6 2 2" xfId="59131"/>
    <cellStyle name="Normal 3 4 7 6 3" xfId="46534"/>
    <cellStyle name="Normal 3 4 7 6 4" xfId="36520"/>
    <cellStyle name="Normal 3 4 7 7" xfId="15679"/>
    <cellStyle name="Normal 3 4 7 7 2" xfId="50895"/>
    <cellStyle name="Normal 3 4 7 7 3" xfId="28284"/>
    <cellStyle name="Normal 3 4 7 8" xfId="12770"/>
    <cellStyle name="Normal 3 4 7 8 2" xfId="47988"/>
    <cellStyle name="Normal 3 4 7 9" xfId="38298"/>
    <cellStyle name="Normal 3 4 8" xfId="3098"/>
    <cellStyle name="Normal 3 4 8 10" xfId="25470"/>
    <cellStyle name="Normal 3 4 8 11" xfId="61005"/>
    <cellStyle name="Normal 3 4 8 2" xfId="4901"/>
    <cellStyle name="Normal 3 4 8 2 2" xfId="17548"/>
    <cellStyle name="Normal 3 4 8 2 2 2" xfId="52764"/>
    <cellStyle name="Normal 3 4 8 2 2 3" xfId="30153"/>
    <cellStyle name="Normal 3 4 8 2 3" xfId="13994"/>
    <cellStyle name="Normal 3 4 8 2 3 2" xfId="49212"/>
    <cellStyle name="Normal 3 4 8 2 4" xfId="40167"/>
    <cellStyle name="Normal 3 4 8 2 5" xfId="26601"/>
    <cellStyle name="Normal 3 4 8 3" xfId="6371"/>
    <cellStyle name="Normal 3 4 8 3 2" xfId="19002"/>
    <cellStyle name="Normal 3 4 8 3 2 2" xfId="54218"/>
    <cellStyle name="Normal 3 4 8 3 3" xfId="41621"/>
    <cellStyle name="Normal 3 4 8 3 4" xfId="31607"/>
    <cellStyle name="Normal 3 4 8 4" xfId="7830"/>
    <cellStyle name="Normal 3 4 8 4 2" xfId="20456"/>
    <cellStyle name="Normal 3 4 8 4 2 2" xfId="55672"/>
    <cellStyle name="Normal 3 4 8 4 3" xfId="43075"/>
    <cellStyle name="Normal 3 4 8 4 4" xfId="33061"/>
    <cellStyle name="Normal 3 4 8 5" xfId="9611"/>
    <cellStyle name="Normal 3 4 8 5 2" xfId="22232"/>
    <cellStyle name="Normal 3 4 8 5 2 2" xfId="57448"/>
    <cellStyle name="Normal 3 4 8 5 3" xfId="44851"/>
    <cellStyle name="Normal 3 4 8 5 4" xfId="34837"/>
    <cellStyle name="Normal 3 4 8 6" xfId="11405"/>
    <cellStyle name="Normal 3 4 8 6 2" xfId="24008"/>
    <cellStyle name="Normal 3 4 8 6 2 2" xfId="59224"/>
    <cellStyle name="Normal 3 4 8 6 3" xfId="46627"/>
    <cellStyle name="Normal 3 4 8 6 4" xfId="36613"/>
    <cellStyle name="Normal 3 4 8 7" xfId="15772"/>
    <cellStyle name="Normal 3 4 8 7 2" xfId="50988"/>
    <cellStyle name="Normal 3 4 8 7 3" xfId="28377"/>
    <cellStyle name="Normal 3 4 8 8" xfId="12863"/>
    <cellStyle name="Normal 3 4 8 8 2" xfId="48081"/>
    <cellStyle name="Normal 3 4 8 9" xfId="38391"/>
    <cellStyle name="Normal 3 4 9" xfId="3093"/>
    <cellStyle name="Normal 3 4 9 10" xfId="25465"/>
    <cellStyle name="Normal 3 4 9 11" xfId="61000"/>
    <cellStyle name="Normal 3 4 9 2" xfId="4896"/>
    <cellStyle name="Normal 3 4 9 2 2" xfId="17543"/>
    <cellStyle name="Normal 3 4 9 2 2 2" xfId="52759"/>
    <cellStyle name="Normal 3 4 9 2 2 3" xfId="30148"/>
    <cellStyle name="Normal 3 4 9 2 3" xfId="13989"/>
    <cellStyle name="Normal 3 4 9 2 3 2" xfId="49207"/>
    <cellStyle name="Normal 3 4 9 2 4" xfId="40162"/>
    <cellStyle name="Normal 3 4 9 2 5" xfId="26596"/>
    <cellStyle name="Normal 3 4 9 3" xfId="6366"/>
    <cellStyle name="Normal 3 4 9 3 2" xfId="18997"/>
    <cellStyle name="Normal 3 4 9 3 2 2" xfId="54213"/>
    <cellStyle name="Normal 3 4 9 3 3" xfId="41616"/>
    <cellStyle name="Normal 3 4 9 3 4" xfId="31602"/>
    <cellStyle name="Normal 3 4 9 4" xfId="7825"/>
    <cellStyle name="Normal 3 4 9 4 2" xfId="20451"/>
    <cellStyle name="Normal 3 4 9 4 2 2" xfId="55667"/>
    <cellStyle name="Normal 3 4 9 4 3" xfId="43070"/>
    <cellStyle name="Normal 3 4 9 4 4" xfId="33056"/>
    <cellStyle name="Normal 3 4 9 5" xfId="9606"/>
    <cellStyle name="Normal 3 4 9 5 2" xfId="22227"/>
    <cellStyle name="Normal 3 4 9 5 2 2" xfId="57443"/>
    <cellStyle name="Normal 3 4 9 5 3" xfId="44846"/>
    <cellStyle name="Normal 3 4 9 5 4" xfId="34832"/>
    <cellStyle name="Normal 3 4 9 6" xfId="11400"/>
    <cellStyle name="Normal 3 4 9 6 2" xfId="24003"/>
    <cellStyle name="Normal 3 4 9 6 2 2" xfId="59219"/>
    <cellStyle name="Normal 3 4 9 6 3" xfId="46622"/>
    <cellStyle name="Normal 3 4 9 6 4" xfId="36608"/>
    <cellStyle name="Normal 3 4 9 7" xfId="15767"/>
    <cellStyle name="Normal 3 4 9 7 2" xfId="50983"/>
    <cellStyle name="Normal 3 4 9 7 3" xfId="28372"/>
    <cellStyle name="Normal 3 4 9 8" xfId="12858"/>
    <cellStyle name="Normal 3 4 9 8 2" xfId="48076"/>
    <cellStyle name="Normal 3 4 9 9" xfId="38386"/>
    <cellStyle name="Normal 3 4_District Target Attainment" xfId="1162"/>
    <cellStyle name="Normal 3 5" xfId="618"/>
    <cellStyle name="Normal 3 5 2" xfId="1792"/>
    <cellStyle name="Normal 3 5_District Target Attainment" xfId="1164"/>
    <cellStyle name="Normal 3_Sheet1" xfId="598"/>
    <cellStyle name="Normal 30" xfId="2432"/>
    <cellStyle name="Normal 30 10" xfId="10669"/>
    <cellStyle name="Normal 30 10 2" xfId="23280"/>
    <cellStyle name="Normal 30 10 2 2" xfId="58496"/>
    <cellStyle name="Normal 30 10 3" xfId="45899"/>
    <cellStyle name="Normal 30 10 4" xfId="35885"/>
    <cellStyle name="Normal 30 11" xfId="15137"/>
    <cellStyle name="Normal 30 11 2" xfId="50353"/>
    <cellStyle name="Normal 30 11 3" xfId="27742"/>
    <cellStyle name="Normal 30 12" xfId="12550"/>
    <cellStyle name="Normal 30 12 2" xfId="47768"/>
    <cellStyle name="Normal 30 13" xfId="37756"/>
    <cellStyle name="Normal 30 14" xfId="25157"/>
    <cellStyle name="Normal 30 15" xfId="60370"/>
    <cellStyle name="Normal 30 2" xfId="3272"/>
    <cellStyle name="Normal 30 2 10" xfId="25641"/>
    <cellStyle name="Normal 30 2 11" xfId="61176"/>
    <cellStyle name="Normal 30 2 2" xfId="5072"/>
    <cellStyle name="Normal 30 2 2 2" xfId="17719"/>
    <cellStyle name="Normal 30 2 2 2 2" xfId="52935"/>
    <cellStyle name="Normal 30 2 2 2 3" xfId="30324"/>
    <cellStyle name="Normal 30 2 2 3" xfId="14165"/>
    <cellStyle name="Normal 30 2 2 3 2" xfId="49383"/>
    <cellStyle name="Normal 30 2 2 4" xfId="40338"/>
    <cellStyle name="Normal 30 2 2 5" xfId="26772"/>
    <cellStyle name="Normal 30 2 3" xfId="6542"/>
    <cellStyle name="Normal 30 2 3 2" xfId="19173"/>
    <cellStyle name="Normal 30 2 3 2 2" xfId="54389"/>
    <cellStyle name="Normal 30 2 3 3" xfId="41792"/>
    <cellStyle name="Normal 30 2 3 4" xfId="31778"/>
    <cellStyle name="Normal 30 2 4" xfId="8001"/>
    <cellStyle name="Normal 30 2 4 2" xfId="20627"/>
    <cellStyle name="Normal 30 2 4 2 2" xfId="55843"/>
    <cellStyle name="Normal 30 2 4 3" xfId="43246"/>
    <cellStyle name="Normal 30 2 4 4" xfId="33232"/>
    <cellStyle name="Normal 30 2 5" xfId="9782"/>
    <cellStyle name="Normal 30 2 5 2" xfId="22403"/>
    <cellStyle name="Normal 30 2 5 2 2" xfId="57619"/>
    <cellStyle name="Normal 30 2 5 3" xfId="45022"/>
    <cellStyle name="Normal 30 2 5 4" xfId="35008"/>
    <cellStyle name="Normal 30 2 6" xfId="11576"/>
    <cellStyle name="Normal 30 2 6 2" xfId="24179"/>
    <cellStyle name="Normal 30 2 6 2 2" xfId="59395"/>
    <cellStyle name="Normal 30 2 6 3" xfId="46798"/>
    <cellStyle name="Normal 30 2 6 4" xfId="36784"/>
    <cellStyle name="Normal 30 2 7" xfId="15943"/>
    <cellStyle name="Normal 30 2 7 2" xfId="51159"/>
    <cellStyle name="Normal 30 2 7 3" xfId="28548"/>
    <cellStyle name="Normal 30 2 8" xfId="13034"/>
    <cellStyle name="Normal 30 2 8 2" xfId="48252"/>
    <cellStyle name="Normal 30 2 9" xfId="38562"/>
    <cellStyle name="Normal 30 3" xfId="3601"/>
    <cellStyle name="Normal 30 3 10" xfId="27097"/>
    <cellStyle name="Normal 30 3 11" xfId="61501"/>
    <cellStyle name="Normal 30 3 2" xfId="5397"/>
    <cellStyle name="Normal 30 3 2 2" xfId="18044"/>
    <cellStyle name="Normal 30 3 2 2 2" xfId="53260"/>
    <cellStyle name="Normal 30 3 2 3" xfId="40663"/>
    <cellStyle name="Normal 30 3 2 4" xfId="30649"/>
    <cellStyle name="Normal 30 3 3" xfId="6867"/>
    <cellStyle name="Normal 30 3 3 2" xfId="19498"/>
    <cellStyle name="Normal 30 3 3 2 2" xfId="54714"/>
    <cellStyle name="Normal 30 3 3 3" xfId="42117"/>
    <cellStyle name="Normal 30 3 3 4" xfId="32103"/>
    <cellStyle name="Normal 30 3 4" xfId="8326"/>
    <cellStyle name="Normal 30 3 4 2" xfId="20952"/>
    <cellStyle name="Normal 30 3 4 2 2" xfId="56168"/>
    <cellStyle name="Normal 30 3 4 3" xfId="43571"/>
    <cellStyle name="Normal 30 3 4 4" xfId="33557"/>
    <cellStyle name="Normal 30 3 5" xfId="10107"/>
    <cellStyle name="Normal 30 3 5 2" xfId="22728"/>
    <cellStyle name="Normal 30 3 5 2 2" xfId="57944"/>
    <cellStyle name="Normal 30 3 5 3" xfId="45347"/>
    <cellStyle name="Normal 30 3 5 4" xfId="35333"/>
    <cellStyle name="Normal 30 3 6" xfId="11901"/>
    <cellStyle name="Normal 30 3 6 2" xfId="24504"/>
    <cellStyle name="Normal 30 3 6 2 2" xfId="59720"/>
    <cellStyle name="Normal 30 3 6 3" xfId="47123"/>
    <cellStyle name="Normal 30 3 6 4" xfId="37109"/>
    <cellStyle name="Normal 30 3 7" xfId="16268"/>
    <cellStyle name="Normal 30 3 7 2" xfId="51484"/>
    <cellStyle name="Normal 30 3 7 3" xfId="28873"/>
    <cellStyle name="Normal 30 3 8" xfId="14490"/>
    <cellStyle name="Normal 30 3 8 2" xfId="49708"/>
    <cellStyle name="Normal 30 3 9" xfId="38887"/>
    <cellStyle name="Normal 30 4" xfId="2762"/>
    <cellStyle name="Normal 30 4 10" xfId="26288"/>
    <cellStyle name="Normal 30 4 11" xfId="60692"/>
    <cellStyle name="Normal 30 4 2" xfId="4588"/>
    <cellStyle name="Normal 30 4 2 2" xfId="17235"/>
    <cellStyle name="Normal 30 4 2 2 2" xfId="52451"/>
    <cellStyle name="Normal 30 4 2 3" xfId="39854"/>
    <cellStyle name="Normal 30 4 2 4" xfId="29840"/>
    <cellStyle name="Normal 30 4 3" xfId="6058"/>
    <cellStyle name="Normal 30 4 3 2" xfId="18689"/>
    <cellStyle name="Normal 30 4 3 2 2" xfId="53905"/>
    <cellStyle name="Normal 30 4 3 3" xfId="41308"/>
    <cellStyle name="Normal 30 4 3 4" xfId="31294"/>
    <cellStyle name="Normal 30 4 4" xfId="7517"/>
    <cellStyle name="Normal 30 4 4 2" xfId="20143"/>
    <cellStyle name="Normal 30 4 4 2 2" xfId="55359"/>
    <cellStyle name="Normal 30 4 4 3" xfId="42762"/>
    <cellStyle name="Normal 30 4 4 4" xfId="32748"/>
    <cellStyle name="Normal 30 4 5" xfId="9298"/>
    <cellStyle name="Normal 30 4 5 2" xfId="21919"/>
    <cellStyle name="Normal 30 4 5 2 2" xfId="57135"/>
    <cellStyle name="Normal 30 4 5 3" xfId="44538"/>
    <cellStyle name="Normal 30 4 5 4" xfId="34524"/>
    <cellStyle name="Normal 30 4 6" xfId="11092"/>
    <cellStyle name="Normal 30 4 6 2" xfId="23695"/>
    <cellStyle name="Normal 30 4 6 2 2" xfId="58911"/>
    <cellStyle name="Normal 30 4 6 3" xfId="46314"/>
    <cellStyle name="Normal 30 4 6 4" xfId="36300"/>
    <cellStyle name="Normal 30 4 7" xfId="15459"/>
    <cellStyle name="Normal 30 4 7 2" xfId="50675"/>
    <cellStyle name="Normal 30 4 7 3" xfId="28064"/>
    <cellStyle name="Normal 30 4 8" xfId="13681"/>
    <cellStyle name="Normal 30 4 8 2" xfId="48899"/>
    <cellStyle name="Normal 30 4 9" xfId="38078"/>
    <cellStyle name="Normal 30 5" xfId="3926"/>
    <cellStyle name="Normal 30 5 2" xfId="8649"/>
    <cellStyle name="Normal 30 5 2 2" xfId="21275"/>
    <cellStyle name="Normal 30 5 2 2 2" xfId="56491"/>
    <cellStyle name="Normal 30 5 2 3" xfId="43894"/>
    <cellStyle name="Normal 30 5 2 4" xfId="33880"/>
    <cellStyle name="Normal 30 5 3" xfId="10430"/>
    <cellStyle name="Normal 30 5 3 2" xfId="23051"/>
    <cellStyle name="Normal 30 5 3 2 2" xfId="58267"/>
    <cellStyle name="Normal 30 5 3 3" xfId="45670"/>
    <cellStyle name="Normal 30 5 3 4" xfId="35656"/>
    <cellStyle name="Normal 30 5 4" xfId="12226"/>
    <cellStyle name="Normal 30 5 4 2" xfId="24827"/>
    <cellStyle name="Normal 30 5 4 2 2" xfId="60043"/>
    <cellStyle name="Normal 30 5 4 3" xfId="47446"/>
    <cellStyle name="Normal 30 5 4 4" xfId="37432"/>
    <cellStyle name="Normal 30 5 5" xfId="16591"/>
    <cellStyle name="Normal 30 5 5 2" xfId="51807"/>
    <cellStyle name="Normal 30 5 5 3" xfId="29196"/>
    <cellStyle name="Normal 30 5 6" xfId="14813"/>
    <cellStyle name="Normal 30 5 6 2" xfId="50031"/>
    <cellStyle name="Normal 30 5 7" xfId="39210"/>
    <cellStyle name="Normal 30 5 8" xfId="27420"/>
    <cellStyle name="Normal 30 6" xfId="4266"/>
    <cellStyle name="Normal 30 6 2" xfId="16913"/>
    <cellStyle name="Normal 30 6 2 2" xfId="52129"/>
    <cellStyle name="Normal 30 6 2 3" xfId="29518"/>
    <cellStyle name="Normal 30 6 3" xfId="13359"/>
    <cellStyle name="Normal 30 6 3 2" xfId="48577"/>
    <cellStyle name="Normal 30 6 4" xfId="39532"/>
    <cellStyle name="Normal 30 6 5" xfId="25966"/>
    <cellStyle name="Normal 30 7" xfId="5736"/>
    <cellStyle name="Normal 30 7 2" xfId="18367"/>
    <cellStyle name="Normal 30 7 2 2" xfId="53583"/>
    <cellStyle name="Normal 30 7 3" xfId="40986"/>
    <cellStyle name="Normal 30 7 4" xfId="30972"/>
    <cellStyle name="Normal 30 8" xfId="7195"/>
    <cellStyle name="Normal 30 8 2" xfId="19821"/>
    <cellStyle name="Normal 30 8 2 2" xfId="55037"/>
    <cellStyle name="Normal 30 8 3" xfId="42440"/>
    <cellStyle name="Normal 30 8 4" xfId="32426"/>
    <cellStyle name="Normal 30 9" xfId="8976"/>
    <cellStyle name="Normal 30 9 2" xfId="21597"/>
    <cellStyle name="Normal 30 9 2 2" xfId="56813"/>
    <cellStyle name="Normal 30 9 3" xfId="44216"/>
    <cellStyle name="Normal 30 9 4" xfId="34202"/>
    <cellStyle name="Normal 31" xfId="2433"/>
    <cellStyle name="Normal 31 10" xfId="10670"/>
    <cellStyle name="Normal 31 10 2" xfId="23281"/>
    <cellStyle name="Normal 31 10 2 2" xfId="58497"/>
    <cellStyle name="Normal 31 10 3" xfId="45900"/>
    <cellStyle name="Normal 31 10 4" xfId="35886"/>
    <cellStyle name="Normal 31 11" xfId="15138"/>
    <cellStyle name="Normal 31 11 2" xfId="50354"/>
    <cellStyle name="Normal 31 11 3" xfId="27743"/>
    <cellStyle name="Normal 31 12" xfId="12551"/>
    <cellStyle name="Normal 31 12 2" xfId="47769"/>
    <cellStyle name="Normal 31 13" xfId="37757"/>
    <cellStyle name="Normal 31 14" xfId="25158"/>
    <cellStyle name="Normal 31 15" xfId="60371"/>
    <cellStyle name="Normal 31 2" xfId="3273"/>
    <cellStyle name="Normal 31 2 10" xfId="25642"/>
    <cellStyle name="Normal 31 2 11" xfId="61177"/>
    <cellStyle name="Normal 31 2 2" xfId="5073"/>
    <cellStyle name="Normal 31 2 2 2" xfId="17720"/>
    <cellStyle name="Normal 31 2 2 2 2" xfId="52936"/>
    <cellStyle name="Normal 31 2 2 2 3" xfId="30325"/>
    <cellStyle name="Normal 31 2 2 3" xfId="14166"/>
    <cellStyle name="Normal 31 2 2 3 2" xfId="49384"/>
    <cellStyle name="Normal 31 2 2 4" xfId="40339"/>
    <cellStyle name="Normal 31 2 2 5" xfId="26773"/>
    <cellStyle name="Normal 31 2 3" xfId="6543"/>
    <cellStyle name="Normal 31 2 3 2" xfId="19174"/>
    <cellStyle name="Normal 31 2 3 2 2" xfId="54390"/>
    <cellStyle name="Normal 31 2 3 3" xfId="41793"/>
    <cellStyle name="Normal 31 2 3 4" xfId="31779"/>
    <cellStyle name="Normal 31 2 4" xfId="8002"/>
    <cellStyle name="Normal 31 2 4 2" xfId="20628"/>
    <cellStyle name="Normal 31 2 4 2 2" xfId="55844"/>
    <cellStyle name="Normal 31 2 4 3" xfId="43247"/>
    <cellStyle name="Normal 31 2 4 4" xfId="33233"/>
    <cellStyle name="Normal 31 2 5" xfId="9783"/>
    <cellStyle name="Normal 31 2 5 2" xfId="22404"/>
    <cellStyle name="Normal 31 2 5 2 2" xfId="57620"/>
    <cellStyle name="Normal 31 2 5 3" xfId="45023"/>
    <cellStyle name="Normal 31 2 5 4" xfId="35009"/>
    <cellStyle name="Normal 31 2 6" xfId="11577"/>
    <cellStyle name="Normal 31 2 6 2" xfId="24180"/>
    <cellStyle name="Normal 31 2 6 2 2" xfId="59396"/>
    <cellStyle name="Normal 31 2 6 3" xfId="46799"/>
    <cellStyle name="Normal 31 2 6 4" xfId="36785"/>
    <cellStyle name="Normal 31 2 7" xfId="15944"/>
    <cellStyle name="Normal 31 2 7 2" xfId="51160"/>
    <cellStyle name="Normal 31 2 7 3" xfId="28549"/>
    <cellStyle name="Normal 31 2 8" xfId="13035"/>
    <cellStyle name="Normal 31 2 8 2" xfId="48253"/>
    <cellStyle name="Normal 31 2 9" xfId="38563"/>
    <cellStyle name="Normal 31 3" xfId="3602"/>
    <cellStyle name="Normal 31 3 10" xfId="27098"/>
    <cellStyle name="Normal 31 3 11" xfId="61502"/>
    <cellStyle name="Normal 31 3 2" xfId="5398"/>
    <cellStyle name="Normal 31 3 2 2" xfId="18045"/>
    <cellStyle name="Normal 31 3 2 2 2" xfId="53261"/>
    <cellStyle name="Normal 31 3 2 3" xfId="40664"/>
    <cellStyle name="Normal 31 3 2 4" xfId="30650"/>
    <cellStyle name="Normal 31 3 3" xfId="6868"/>
    <cellStyle name="Normal 31 3 3 2" xfId="19499"/>
    <cellStyle name="Normal 31 3 3 2 2" xfId="54715"/>
    <cellStyle name="Normal 31 3 3 3" xfId="42118"/>
    <cellStyle name="Normal 31 3 3 4" xfId="32104"/>
    <cellStyle name="Normal 31 3 4" xfId="8327"/>
    <cellStyle name="Normal 31 3 4 2" xfId="20953"/>
    <cellStyle name="Normal 31 3 4 2 2" xfId="56169"/>
    <cellStyle name="Normal 31 3 4 3" xfId="43572"/>
    <cellStyle name="Normal 31 3 4 4" xfId="33558"/>
    <cellStyle name="Normal 31 3 5" xfId="10108"/>
    <cellStyle name="Normal 31 3 5 2" xfId="22729"/>
    <cellStyle name="Normal 31 3 5 2 2" xfId="57945"/>
    <cellStyle name="Normal 31 3 5 3" xfId="45348"/>
    <cellStyle name="Normal 31 3 5 4" xfId="35334"/>
    <cellStyle name="Normal 31 3 6" xfId="11902"/>
    <cellStyle name="Normal 31 3 6 2" xfId="24505"/>
    <cellStyle name="Normal 31 3 6 2 2" xfId="59721"/>
    <cellStyle name="Normal 31 3 6 3" xfId="47124"/>
    <cellStyle name="Normal 31 3 6 4" xfId="37110"/>
    <cellStyle name="Normal 31 3 7" xfId="16269"/>
    <cellStyle name="Normal 31 3 7 2" xfId="51485"/>
    <cellStyle name="Normal 31 3 7 3" xfId="28874"/>
    <cellStyle name="Normal 31 3 8" xfId="14491"/>
    <cellStyle name="Normal 31 3 8 2" xfId="49709"/>
    <cellStyle name="Normal 31 3 9" xfId="38888"/>
    <cellStyle name="Normal 31 4" xfId="2763"/>
    <cellStyle name="Normal 31 4 10" xfId="26289"/>
    <cellStyle name="Normal 31 4 11" xfId="60693"/>
    <cellStyle name="Normal 31 4 2" xfId="4589"/>
    <cellStyle name="Normal 31 4 2 2" xfId="17236"/>
    <cellStyle name="Normal 31 4 2 2 2" xfId="52452"/>
    <cellStyle name="Normal 31 4 2 3" xfId="39855"/>
    <cellStyle name="Normal 31 4 2 4" xfId="29841"/>
    <cellStyle name="Normal 31 4 3" xfId="6059"/>
    <cellStyle name="Normal 31 4 3 2" xfId="18690"/>
    <cellStyle name="Normal 31 4 3 2 2" xfId="53906"/>
    <cellStyle name="Normal 31 4 3 3" xfId="41309"/>
    <cellStyle name="Normal 31 4 3 4" xfId="31295"/>
    <cellStyle name="Normal 31 4 4" xfId="7518"/>
    <cellStyle name="Normal 31 4 4 2" xfId="20144"/>
    <cellStyle name="Normal 31 4 4 2 2" xfId="55360"/>
    <cellStyle name="Normal 31 4 4 3" xfId="42763"/>
    <cellStyle name="Normal 31 4 4 4" xfId="32749"/>
    <cellStyle name="Normal 31 4 5" xfId="9299"/>
    <cellStyle name="Normal 31 4 5 2" xfId="21920"/>
    <cellStyle name="Normal 31 4 5 2 2" xfId="57136"/>
    <cellStyle name="Normal 31 4 5 3" xfId="44539"/>
    <cellStyle name="Normal 31 4 5 4" xfId="34525"/>
    <cellStyle name="Normal 31 4 6" xfId="11093"/>
    <cellStyle name="Normal 31 4 6 2" xfId="23696"/>
    <cellStyle name="Normal 31 4 6 2 2" xfId="58912"/>
    <cellStyle name="Normal 31 4 6 3" xfId="46315"/>
    <cellStyle name="Normal 31 4 6 4" xfId="36301"/>
    <cellStyle name="Normal 31 4 7" xfId="15460"/>
    <cellStyle name="Normal 31 4 7 2" xfId="50676"/>
    <cellStyle name="Normal 31 4 7 3" xfId="28065"/>
    <cellStyle name="Normal 31 4 8" xfId="13682"/>
    <cellStyle name="Normal 31 4 8 2" xfId="48900"/>
    <cellStyle name="Normal 31 4 9" xfId="38079"/>
    <cellStyle name="Normal 31 5" xfId="3927"/>
    <cellStyle name="Normal 31 5 2" xfId="8650"/>
    <cellStyle name="Normal 31 5 2 2" xfId="21276"/>
    <cellStyle name="Normal 31 5 2 2 2" xfId="56492"/>
    <cellStyle name="Normal 31 5 2 3" xfId="43895"/>
    <cellStyle name="Normal 31 5 2 4" xfId="33881"/>
    <cellStyle name="Normal 31 5 3" xfId="10431"/>
    <cellStyle name="Normal 31 5 3 2" xfId="23052"/>
    <cellStyle name="Normal 31 5 3 2 2" xfId="58268"/>
    <cellStyle name="Normal 31 5 3 3" xfId="45671"/>
    <cellStyle name="Normal 31 5 3 4" xfId="35657"/>
    <cellStyle name="Normal 31 5 4" xfId="12227"/>
    <cellStyle name="Normal 31 5 4 2" xfId="24828"/>
    <cellStyle name="Normal 31 5 4 2 2" xfId="60044"/>
    <cellStyle name="Normal 31 5 4 3" xfId="47447"/>
    <cellStyle name="Normal 31 5 4 4" xfId="37433"/>
    <cellStyle name="Normal 31 5 5" xfId="16592"/>
    <cellStyle name="Normal 31 5 5 2" xfId="51808"/>
    <cellStyle name="Normal 31 5 5 3" xfId="29197"/>
    <cellStyle name="Normal 31 5 6" xfId="14814"/>
    <cellStyle name="Normal 31 5 6 2" xfId="50032"/>
    <cellStyle name="Normal 31 5 7" xfId="39211"/>
    <cellStyle name="Normal 31 5 8" xfId="27421"/>
    <cellStyle name="Normal 31 6" xfId="4267"/>
    <cellStyle name="Normal 31 6 2" xfId="16914"/>
    <cellStyle name="Normal 31 6 2 2" xfId="52130"/>
    <cellStyle name="Normal 31 6 2 3" xfId="29519"/>
    <cellStyle name="Normal 31 6 3" xfId="13360"/>
    <cellStyle name="Normal 31 6 3 2" xfId="48578"/>
    <cellStyle name="Normal 31 6 4" xfId="39533"/>
    <cellStyle name="Normal 31 6 5" xfId="25967"/>
    <cellStyle name="Normal 31 7" xfId="5737"/>
    <cellStyle name="Normal 31 7 2" xfId="18368"/>
    <cellStyle name="Normal 31 7 2 2" xfId="53584"/>
    <cellStyle name="Normal 31 7 3" xfId="40987"/>
    <cellStyle name="Normal 31 7 4" xfId="30973"/>
    <cellStyle name="Normal 31 8" xfId="7196"/>
    <cellStyle name="Normal 31 8 2" xfId="19822"/>
    <cellStyle name="Normal 31 8 2 2" xfId="55038"/>
    <cellStyle name="Normal 31 8 3" xfId="42441"/>
    <cellStyle name="Normal 31 8 4" xfId="32427"/>
    <cellStyle name="Normal 31 9" xfId="8977"/>
    <cellStyle name="Normal 31 9 2" xfId="21598"/>
    <cellStyle name="Normal 31 9 2 2" xfId="56814"/>
    <cellStyle name="Normal 31 9 3" xfId="44217"/>
    <cellStyle name="Normal 31 9 4" xfId="34203"/>
    <cellStyle name="Normal 32" xfId="34"/>
    <cellStyle name="Normal 32 10" xfId="3949"/>
    <cellStyle name="Normal 32 10 2" xfId="16612"/>
    <cellStyle name="Normal 32 10 2 2" xfId="51828"/>
    <cellStyle name="Normal 32 10 2 3" xfId="29217"/>
    <cellStyle name="Normal 32 10 3" xfId="13058"/>
    <cellStyle name="Normal 32 10 3 2" xfId="48276"/>
    <cellStyle name="Normal 32 10 4" xfId="39231"/>
    <cellStyle name="Normal 32 10 5" xfId="25665"/>
    <cellStyle name="Normal 32 11" xfId="5435"/>
    <cellStyle name="Normal 32 11 2" xfId="18066"/>
    <cellStyle name="Normal 32 11 2 2" xfId="53282"/>
    <cellStyle name="Normal 32 11 3" xfId="40685"/>
    <cellStyle name="Normal 32 11 4" xfId="30671"/>
    <cellStyle name="Normal 32 12" xfId="6891"/>
    <cellStyle name="Normal 32 12 2" xfId="19520"/>
    <cellStyle name="Normal 32 12 2 2" xfId="54736"/>
    <cellStyle name="Normal 32 12 3" xfId="42139"/>
    <cellStyle name="Normal 32 12 4" xfId="32125"/>
    <cellStyle name="Normal 32 13" xfId="8673"/>
    <cellStyle name="Normal 32 13 2" xfId="21296"/>
    <cellStyle name="Normal 32 13 2 2" xfId="56512"/>
    <cellStyle name="Normal 32 13 3" xfId="43915"/>
    <cellStyle name="Normal 32 13 4" xfId="33901"/>
    <cellStyle name="Normal 32 14" xfId="10671"/>
    <cellStyle name="Normal 32 14 2" xfId="23282"/>
    <cellStyle name="Normal 32 14 2 2" xfId="58498"/>
    <cellStyle name="Normal 32 14 3" xfId="45901"/>
    <cellStyle name="Normal 32 14 4" xfId="35887"/>
    <cellStyle name="Normal 32 15" xfId="14835"/>
    <cellStyle name="Normal 32 15 2" xfId="50052"/>
    <cellStyle name="Normal 32 15 3" xfId="27441"/>
    <cellStyle name="Normal 32 16" xfId="12249"/>
    <cellStyle name="Normal 32 16 2" xfId="47467"/>
    <cellStyle name="Normal 32 17" xfId="37454"/>
    <cellStyle name="Normal 32 18" xfId="24856"/>
    <cellStyle name="Normal 32 19" xfId="60069"/>
    <cellStyle name="Normal 32 2" xfId="619"/>
    <cellStyle name="Normal 32 2 10" xfId="5480"/>
    <cellStyle name="Normal 32 2 10 2" xfId="18111"/>
    <cellStyle name="Normal 32 2 10 2 2" xfId="53327"/>
    <cellStyle name="Normal 32 2 10 3" xfId="40730"/>
    <cellStyle name="Normal 32 2 10 4" xfId="30716"/>
    <cellStyle name="Normal 32 2 11" xfId="6936"/>
    <cellStyle name="Normal 32 2 11 2" xfId="19565"/>
    <cellStyle name="Normal 32 2 11 2 2" xfId="54781"/>
    <cellStyle name="Normal 32 2 11 3" xfId="42184"/>
    <cellStyle name="Normal 32 2 11 4" xfId="32170"/>
    <cellStyle name="Normal 32 2 12" xfId="8718"/>
    <cellStyle name="Normal 32 2 12 2" xfId="21341"/>
    <cellStyle name="Normal 32 2 12 2 2" xfId="56557"/>
    <cellStyle name="Normal 32 2 12 3" xfId="43960"/>
    <cellStyle name="Normal 32 2 12 4" xfId="33946"/>
    <cellStyle name="Normal 32 2 13" xfId="10672"/>
    <cellStyle name="Normal 32 2 13 2" xfId="23283"/>
    <cellStyle name="Normal 32 2 13 2 2" xfId="58499"/>
    <cellStyle name="Normal 32 2 13 3" xfId="45902"/>
    <cellStyle name="Normal 32 2 13 4" xfId="35888"/>
    <cellStyle name="Normal 32 2 14" xfId="14880"/>
    <cellStyle name="Normal 32 2 14 2" xfId="50097"/>
    <cellStyle name="Normal 32 2 14 3" xfId="27486"/>
    <cellStyle name="Normal 32 2 15" xfId="12294"/>
    <cellStyle name="Normal 32 2 15 2" xfId="47512"/>
    <cellStyle name="Normal 32 2 16" xfId="37499"/>
    <cellStyle name="Normal 32 2 17" xfId="24901"/>
    <cellStyle name="Normal 32 2 18" xfId="60114"/>
    <cellStyle name="Normal 32 2 2" xfId="1793"/>
    <cellStyle name="Normal 32 2 2 10" xfId="7010"/>
    <cellStyle name="Normal 32 2 2 10 2" xfId="19637"/>
    <cellStyle name="Normal 32 2 2 10 2 2" xfId="54853"/>
    <cellStyle name="Normal 32 2 2 10 3" xfId="42256"/>
    <cellStyle name="Normal 32 2 2 10 4" xfId="32242"/>
    <cellStyle name="Normal 32 2 2 11" xfId="8791"/>
    <cellStyle name="Normal 32 2 2 11 2" xfId="21413"/>
    <cellStyle name="Normal 32 2 2 11 2 2" xfId="56629"/>
    <cellStyle name="Normal 32 2 2 11 3" xfId="44032"/>
    <cellStyle name="Normal 32 2 2 11 4" xfId="34018"/>
    <cellStyle name="Normal 32 2 2 12" xfId="10673"/>
    <cellStyle name="Normal 32 2 2 12 2" xfId="23284"/>
    <cellStyle name="Normal 32 2 2 12 2 2" xfId="58500"/>
    <cellStyle name="Normal 32 2 2 12 3" xfId="45903"/>
    <cellStyle name="Normal 32 2 2 12 4" xfId="35889"/>
    <cellStyle name="Normal 32 2 2 13" xfId="14952"/>
    <cellStyle name="Normal 32 2 2 13 2" xfId="50169"/>
    <cellStyle name="Normal 32 2 2 13 3" xfId="27558"/>
    <cellStyle name="Normal 32 2 2 14" xfId="12366"/>
    <cellStyle name="Normal 32 2 2 14 2" xfId="47584"/>
    <cellStyle name="Normal 32 2 2 15" xfId="37571"/>
    <cellStyle name="Normal 32 2 2 16" xfId="24973"/>
    <cellStyle name="Normal 32 2 2 17" xfId="60186"/>
    <cellStyle name="Normal 32 2 2 2" xfId="2396"/>
    <cellStyle name="Normal 32 2 2 2 10" xfId="10674"/>
    <cellStyle name="Normal 32 2 2 2 10 2" xfId="23285"/>
    <cellStyle name="Normal 32 2 2 2 10 2 2" xfId="58501"/>
    <cellStyle name="Normal 32 2 2 2 10 3" xfId="45904"/>
    <cellStyle name="Normal 32 2 2 2 10 4" xfId="35890"/>
    <cellStyle name="Normal 32 2 2 2 11" xfId="15107"/>
    <cellStyle name="Normal 32 2 2 2 11 2" xfId="50323"/>
    <cellStyle name="Normal 32 2 2 2 11 3" xfId="27712"/>
    <cellStyle name="Normal 32 2 2 2 12" xfId="12520"/>
    <cellStyle name="Normal 32 2 2 2 12 2" xfId="47738"/>
    <cellStyle name="Normal 32 2 2 2 13" xfId="37726"/>
    <cellStyle name="Normal 32 2 2 2 14" xfId="25127"/>
    <cellStyle name="Normal 32 2 2 2 15" xfId="60340"/>
    <cellStyle name="Normal 32 2 2 2 2" xfId="3242"/>
    <cellStyle name="Normal 32 2 2 2 2 10" xfId="25611"/>
    <cellStyle name="Normal 32 2 2 2 2 11" xfId="61146"/>
    <cellStyle name="Normal 32 2 2 2 2 2" xfId="5042"/>
    <cellStyle name="Normal 32 2 2 2 2 2 2" xfId="17689"/>
    <cellStyle name="Normal 32 2 2 2 2 2 2 2" xfId="52905"/>
    <cellStyle name="Normal 32 2 2 2 2 2 2 3" xfId="30294"/>
    <cellStyle name="Normal 32 2 2 2 2 2 3" xfId="14135"/>
    <cellStyle name="Normal 32 2 2 2 2 2 3 2" xfId="49353"/>
    <cellStyle name="Normal 32 2 2 2 2 2 4" xfId="40308"/>
    <cellStyle name="Normal 32 2 2 2 2 2 5" xfId="26742"/>
    <cellStyle name="Normal 32 2 2 2 2 3" xfId="6512"/>
    <cellStyle name="Normal 32 2 2 2 2 3 2" xfId="19143"/>
    <cellStyle name="Normal 32 2 2 2 2 3 2 2" xfId="54359"/>
    <cellStyle name="Normal 32 2 2 2 2 3 3" xfId="41762"/>
    <cellStyle name="Normal 32 2 2 2 2 3 4" xfId="31748"/>
    <cellStyle name="Normal 32 2 2 2 2 4" xfId="7971"/>
    <cellStyle name="Normal 32 2 2 2 2 4 2" xfId="20597"/>
    <cellStyle name="Normal 32 2 2 2 2 4 2 2" xfId="55813"/>
    <cellStyle name="Normal 32 2 2 2 2 4 3" xfId="43216"/>
    <cellStyle name="Normal 32 2 2 2 2 4 4" xfId="33202"/>
    <cellStyle name="Normal 32 2 2 2 2 5" xfId="9752"/>
    <cellStyle name="Normal 32 2 2 2 2 5 2" xfId="22373"/>
    <cellStyle name="Normal 32 2 2 2 2 5 2 2" xfId="57589"/>
    <cellStyle name="Normal 32 2 2 2 2 5 3" xfId="44992"/>
    <cellStyle name="Normal 32 2 2 2 2 5 4" xfId="34978"/>
    <cellStyle name="Normal 32 2 2 2 2 6" xfId="11546"/>
    <cellStyle name="Normal 32 2 2 2 2 6 2" xfId="24149"/>
    <cellStyle name="Normal 32 2 2 2 2 6 2 2" xfId="59365"/>
    <cellStyle name="Normal 32 2 2 2 2 6 3" xfId="46768"/>
    <cellStyle name="Normal 32 2 2 2 2 6 4" xfId="36754"/>
    <cellStyle name="Normal 32 2 2 2 2 7" xfId="15913"/>
    <cellStyle name="Normal 32 2 2 2 2 7 2" xfId="51129"/>
    <cellStyle name="Normal 32 2 2 2 2 7 3" xfId="28518"/>
    <cellStyle name="Normal 32 2 2 2 2 8" xfId="13004"/>
    <cellStyle name="Normal 32 2 2 2 2 8 2" xfId="48222"/>
    <cellStyle name="Normal 32 2 2 2 2 9" xfId="38532"/>
    <cellStyle name="Normal 32 2 2 2 3" xfId="3571"/>
    <cellStyle name="Normal 32 2 2 2 3 10" xfId="27067"/>
    <cellStyle name="Normal 32 2 2 2 3 11" xfId="61471"/>
    <cellStyle name="Normal 32 2 2 2 3 2" xfId="5367"/>
    <cellStyle name="Normal 32 2 2 2 3 2 2" xfId="18014"/>
    <cellStyle name="Normal 32 2 2 2 3 2 2 2" xfId="53230"/>
    <cellStyle name="Normal 32 2 2 2 3 2 3" xfId="40633"/>
    <cellStyle name="Normal 32 2 2 2 3 2 4" xfId="30619"/>
    <cellStyle name="Normal 32 2 2 2 3 3" xfId="6837"/>
    <cellStyle name="Normal 32 2 2 2 3 3 2" xfId="19468"/>
    <cellStyle name="Normal 32 2 2 2 3 3 2 2" xfId="54684"/>
    <cellStyle name="Normal 32 2 2 2 3 3 3" xfId="42087"/>
    <cellStyle name="Normal 32 2 2 2 3 3 4" xfId="32073"/>
    <cellStyle name="Normal 32 2 2 2 3 4" xfId="8296"/>
    <cellStyle name="Normal 32 2 2 2 3 4 2" xfId="20922"/>
    <cellStyle name="Normal 32 2 2 2 3 4 2 2" xfId="56138"/>
    <cellStyle name="Normal 32 2 2 2 3 4 3" xfId="43541"/>
    <cellStyle name="Normal 32 2 2 2 3 4 4" xfId="33527"/>
    <cellStyle name="Normal 32 2 2 2 3 5" xfId="10077"/>
    <cellStyle name="Normal 32 2 2 2 3 5 2" xfId="22698"/>
    <cellStyle name="Normal 32 2 2 2 3 5 2 2" xfId="57914"/>
    <cellStyle name="Normal 32 2 2 2 3 5 3" xfId="45317"/>
    <cellStyle name="Normal 32 2 2 2 3 5 4" xfId="35303"/>
    <cellStyle name="Normal 32 2 2 2 3 6" xfId="11871"/>
    <cellStyle name="Normal 32 2 2 2 3 6 2" xfId="24474"/>
    <cellStyle name="Normal 32 2 2 2 3 6 2 2" xfId="59690"/>
    <cellStyle name="Normal 32 2 2 2 3 6 3" xfId="47093"/>
    <cellStyle name="Normal 32 2 2 2 3 6 4" xfId="37079"/>
    <cellStyle name="Normal 32 2 2 2 3 7" xfId="16238"/>
    <cellStyle name="Normal 32 2 2 2 3 7 2" xfId="51454"/>
    <cellStyle name="Normal 32 2 2 2 3 7 3" xfId="28843"/>
    <cellStyle name="Normal 32 2 2 2 3 8" xfId="14460"/>
    <cellStyle name="Normal 32 2 2 2 3 8 2" xfId="49678"/>
    <cellStyle name="Normal 32 2 2 2 3 9" xfId="38857"/>
    <cellStyle name="Normal 32 2 2 2 4" xfId="2732"/>
    <cellStyle name="Normal 32 2 2 2 4 10" xfId="26258"/>
    <cellStyle name="Normal 32 2 2 2 4 11" xfId="60662"/>
    <cellStyle name="Normal 32 2 2 2 4 2" xfId="4558"/>
    <cellStyle name="Normal 32 2 2 2 4 2 2" xfId="17205"/>
    <cellStyle name="Normal 32 2 2 2 4 2 2 2" xfId="52421"/>
    <cellStyle name="Normal 32 2 2 2 4 2 3" xfId="39824"/>
    <cellStyle name="Normal 32 2 2 2 4 2 4" xfId="29810"/>
    <cellStyle name="Normal 32 2 2 2 4 3" xfId="6028"/>
    <cellStyle name="Normal 32 2 2 2 4 3 2" xfId="18659"/>
    <cellStyle name="Normal 32 2 2 2 4 3 2 2" xfId="53875"/>
    <cellStyle name="Normal 32 2 2 2 4 3 3" xfId="41278"/>
    <cellStyle name="Normal 32 2 2 2 4 3 4" xfId="31264"/>
    <cellStyle name="Normal 32 2 2 2 4 4" xfId="7487"/>
    <cellStyle name="Normal 32 2 2 2 4 4 2" xfId="20113"/>
    <cellStyle name="Normal 32 2 2 2 4 4 2 2" xfId="55329"/>
    <cellStyle name="Normal 32 2 2 2 4 4 3" xfId="42732"/>
    <cellStyle name="Normal 32 2 2 2 4 4 4" xfId="32718"/>
    <cellStyle name="Normal 32 2 2 2 4 5" xfId="9268"/>
    <cellStyle name="Normal 32 2 2 2 4 5 2" xfId="21889"/>
    <cellStyle name="Normal 32 2 2 2 4 5 2 2" xfId="57105"/>
    <cellStyle name="Normal 32 2 2 2 4 5 3" xfId="44508"/>
    <cellStyle name="Normal 32 2 2 2 4 5 4" xfId="34494"/>
    <cellStyle name="Normal 32 2 2 2 4 6" xfId="11062"/>
    <cellStyle name="Normal 32 2 2 2 4 6 2" xfId="23665"/>
    <cellStyle name="Normal 32 2 2 2 4 6 2 2" xfId="58881"/>
    <cellStyle name="Normal 32 2 2 2 4 6 3" xfId="46284"/>
    <cellStyle name="Normal 32 2 2 2 4 6 4" xfId="36270"/>
    <cellStyle name="Normal 32 2 2 2 4 7" xfId="15429"/>
    <cellStyle name="Normal 32 2 2 2 4 7 2" xfId="50645"/>
    <cellStyle name="Normal 32 2 2 2 4 7 3" xfId="28034"/>
    <cellStyle name="Normal 32 2 2 2 4 8" xfId="13651"/>
    <cellStyle name="Normal 32 2 2 2 4 8 2" xfId="48869"/>
    <cellStyle name="Normal 32 2 2 2 4 9" xfId="38048"/>
    <cellStyle name="Normal 32 2 2 2 5" xfId="3896"/>
    <cellStyle name="Normal 32 2 2 2 5 2" xfId="8619"/>
    <cellStyle name="Normal 32 2 2 2 5 2 2" xfId="21245"/>
    <cellStyle name="Normal 32 2 2 2 5 2 2 2" xfId="56461"/>
    <cellStyle name="Normal 32 2 2 2 5 2 3" xfId="43864"/>
    <cellStyle name="Normal 32 2 2 2 5 2 4" xfId="33850"/>
    <cellStyle name="Normal 32 2 2 2 5 3" xfId="10400"/>
    <cellStyle name="Normal 32 2 2 2 5 3 2" xfId="23021"/>
    <cellStyle name="Normal 32 2 2 2 5 3 2 2" xfId="58237"/>
    <cellStyle name="Normal 32 2 2 2 5 3 3" xfId="45640"/>
    <cellStyle name="Normal 32 2 2 2 5 3 4" xfId="35626"/>
    <cellStyle name="Normal 32 2 2 2 5 4" xfId="12196"/>
    <cellStyle name="Normal 32 2 2 2 5 4 2" xfId="24797"/>
    <cellStyle name="Normal 32 2 2 2 5 4 2 2" xfId="60013"/>
    <cellStyle name="Normal 32 2 2 2 5 4 3" xfId="47416"/>
    <cellStyle name="Normal 32 2 2 2 5 4 4" xfId="37402"/>
    <cellStyle name="Normal 32 2 2 2 5 5" xfId="16561"/>
    <cellStyle name="Normal 32 2 2 2 5 5 2" xfId="51777"/>
    <cellStyle name="Normal 32 2 2 2 5 5 3" xfId="29166"/>
    <cellStyle name="Normal 32 2 2 2 5 6" xfId="14783"/>
    <cellStyle name="Normal 32 2 2 2 5 6 2" xfId="50001"/>
    <cellStyle name="Normal 32 2 2 2 5 7" xfId="39180"/>
    <cellStyle name="Normal 32 2 2 2 5 8" xfId="27390"/>
    <cellStyle name="Normal 32 2 2 2 6" xfId="4236"/>
    <cellStyle name="Normal 32 2 2 2 6 2" xfId="16883"/>
    <cellStyle name="Normal 32 2 2 2 6 2 2" xfId="52099"/>
    <cellStyle name="Normal 32 2 2 2 6 2 3" xfId="29488"/>
    <cellStyle name="Normal 32 2 2 2 6 3" xfId="13329"/>
    <cellStyle name="Normal 32 2 2 2 6 3 2" xfId="48547"/>
    <cellStyle name="Normal 32 2 2 2 6 4" xfId="39502"/>
    <cellStyle name="Normal 32 2 2 2 6 5" xfId="25936"/>
    <cellStyle name="Normal 32 2 2 2 7" xfId="5706"/>
    <cellStyle name="Normal 32 2 2 2 7 2" xfId="18337"/>
    <cellStyle name="Normal 32 2 2 2 7 2 2" xfId="53553"/>
    <cellStyle name="Normal 32 2 2 2 7 3" xfId="40956"/>
    <cellStyle name="Normal 32 2 2 2 7 4" xfId="30942"/>
    <cellStyle name="Normal 32 2 2 2 8" xfId="7165"/>
    <cellStyle name="Normal 32 2 2 2 8 2" xfId="19791"/>
    <cellStyle name="Normal 32 2 2 2 8 2 2" xfId="55007"/>
    <cellStyle name="Normal 32 2 2 2 8 3" xfId="42410"/>
    <cellStyle name="Normal 32 2 2 2 8 4" xfId="32396"/>
    <cellStyle name="Normal 32 2 2 2 9" xfId="8946"/>
    <cellStyle name="Normal 32 2 2 2 9 2" xfId="21567"/>
    <cellStyle name="Normal 32 2 2 2 9 2 2" xfId="56783"/>
    <cellStyle name="Normal 32 2 2 2 9 3" xfId="44186"/>
    <cellStyle name="Normal 32 2 2 2 9 4" xfId="34172"/>
    <cellStyle name="Normal 32 2 2 3" xfId="3082"/>
    <cellStyle name="Normal 32 2 2 3 10" xfId="25454"/>
    <cellStyle name="Normal 32 2 2 3 11" xfId="60989"/>
    <cellStyle name="Normal 32 2 2 3 2" xfId="4885"/>
    <cellStyle name="Normal 32 2 2 3 2 2" xfId="17532"/>
    <cellStyle name="Normal 32 2 2 3 2 2 2" xfId="52748"/>
    <cellStyle name="Normal 32 2 2 3 2 2 3" xfId="30137"/>
    <cellStyle name="Normal 32 2 2 3 2 3" xfId="13978"/>
    <cellStyle name="Normal 32 2 2 3 2 3 2" xfId="49196"/>
    <cellStyle name="Normal 32 2 2 3 2 4" xfId="40151"/>
    <cellStyle name="Normal 32 2 2 3 2 5" xfId="26585"/>
    <cellStyle name="Normal 32 2 2 3 3" xfId="6355"/>
    <cellStyle name="Normal 32 2 2 3 3 2" xfId="18986"/>
    <cellStyle name="Normal 32 2 2 3 3 2 2" xfId="54202"/>
    <cellStyle name="Normal 32 2 2 3 3 3" xfId="41605"/>
    <cellStyle name="Normal 32 2 2 3 3 4" xfId="31591"/>
    <cellStyle name="Normal 32 2 2 3 4" xfId="7814"/>
    <cellStyle name="Normal 32 2 2 3 4 2" xfId="20440"/>
    <cellStyle name="Normal 32 2 2 3 4 2 2" xfId="55656"/>
    <cellStyle name="Normal 32 2 2 3 4 3" xfId="43059"/>
    <cellStyle name="Normal 32 2 2 3 4 4" xfId="33045"/>
    <cellStyle name="Normal 32 2 2 3 5" xfId="9595"/>
    <cellStyle name="Normal 32 2 2 3 5 2" xfId="22216"/>
    <cellStyle name="Normal 32 2 2 3 5 2 2" xfId="57432"/>
    <cellStyle name="Normal 32 2 2 3 5 3" xfId="44835"/>
    <cellStyle name="Normal 32 2 2 3 5 4" xfId="34821"/>
    <cellStyle name="Normal 32 2 2 3 6" xfId="11389"/>
    <cellStyle name="Normal 32 2 2 3 6 2" xfId="23992"/>
    <cellStyle name="Normal 32 2 2 3 6 2 2" xfId="59208"/>
    <cellStyle name="Normal 32 2 2 3 6 3" xfId="46611"/>
    <cellStyle name="Normal 32 2 2 3 6 4" xfId="36597"/>
    <cellStyle name="Normal 32 2 2 3 7" xfId="15756"/>
    <cellStyle name="Normal 32 2 2 3 7 2" xfId="50972"/>
    <cellStyle name="Normal 32 2 2 3 7 3" xfId="28361"/>
    <cellStyle name="Normal 32 2 2 3 8" xfId="12847"/>
    <cellStyle name="Normal 32 2 2 3 8 2" xfId="48065"/>
    <cellStyle name="Normal 32 2 2 3 9" xfId="38375"/>
    <cellStyle name="Normal 32 2 2 4" xfId="2908"/>
    <cellStyle name="Normal 32 2 2 4 10" xfId="25295"/>
    <cellStyle name="Normal 32 2 2 4 11" xfId="60830"/>
    <cellStyle name="Normal 32 2 2 4 2" xfId="4726"/>
    <cellStyle name="Normal 32 2 2 4 2 2" xfId="17373"/>
    <cellStyle name="Normal 32 2 2 4 2 2 2" xfId="52589"/>
    <cellStyle name="Normal 32 2 2 4 2 2 3" xfId="29978"/>
    <cellStyle name="Normal 32 2 2 4 2 3" xfId="13819"/>
    <cellStyle name="Normal 32 2 2 4 2 3 2" xfId="49037"/>
    <cellStyle name="Normal 32 2 2 4 2 4" xfId="39992"/>
    <cellStyle name="Normal 32 2 2 4 2 5" xfId="26426"/>
    <cellStyle name="Normal 32 2 2 4 3" xfId="6196"/>
    <cellStyle name="Normal 32 2 2 4 3 2" xfId="18827"/>
    <cellStyle name="Normal 32 2 2 4 3 2 2" xfId="54043"/>
    <cellStyle name="Normal 32 2 2 4 3 3" xfId="41446"/>
    <cellStyle name="Normal 32 2 2 4 3 4" xfId="31432"/>
    <cellStyle name="Normal 32 2 2 4 4" xfId="7655"/>
    <cellStyle name="Normal 32 2 2 4 4 2" xfId="20281"/>
    <cellStyle name="Normal 32 2 2 4 4 2 2" xfId="55497"/>
    <cellStyle name="Normal 32 2 2 4 4 3" xfId="42900"/>
    <cellStyle name="Normal 32 2 2 4 4 4" xfId="32886"/>
    <cellStyle name="Normal 32 2 2 4 5" xfId="9436"/>
    <cellStyle name="Normal 32 2 2 4 5 2" xfId="22057"/>
    <cellStyle name="Normal 32 2 2 4 5 2 2" xfId="57273"/>
    <cellStyle name="Normal 32 2 2 4 5 3" xfId="44676"/>
    <cellStyle name="Normal 32 2 2 4 5 4" xfId="34662"/>
    <cellStyle name="Normal 32 2 2 4 6" xfId="11230"/>
    <cellStyle name="Normal 32 2 2 4 6 2" xfId="23833"/>
    <cellStyle name="Normal 32 2 2 4 6 2 2" xfId="59049"/>
    <cellStyle name="Normal 32 2 2 4 6 3" xfId="46452"/>
    <cellStyle name="Normal 32 2 2 4 6 4" xfId="36438"/>
    <cellStyle name="Normal 32 2 2 4 7" xfId="15597"/>
    <cellStyle name="Normal 32 2 2 4 7 2" xfId="50813"/>
    <cellStyle name="Normal 32 2 2 4 7 3" xfId="28202"/>
    <cellStyle name="Normal 32 2 2 4 8" xfId="12688"/>
    <cellStyle name="Normal 32 2 2 4 8 2" xfId="47906"/>
    <cellStyle name="Normal 32 2 2 4 9" xfId="38216"/>
    <cellStyle name="Normal 32 2 2 5" xfId="3417"/>
    <cellStyle name="Normal 32 2 2 5 10" xfId="26913"/>
    <cellStyle name="Normal 32 2 2 5 11" xfId="61317"/>
    <cellStyle name="Normal 32 2 2 5 2" xfId="5213"/>
    <cellStyle name="Normal 32 2 2 5 2 2" xfId="17860"/>
    <cellStyle name="Normal 32 2 2 5 2 2 2" xfId="53076"/>
    <cellStyle name="Normal 32 2 2 5 2 3" xfId="40479"/>
    <cellStyle name="Normal 32 2 2 5 2 4" xfId="30465"/>
    <cellStyle name="Normal 32 2 2 5 3" xfId="6683"/>
    <cellStyle name="Normal 32 2 2 5 3 2" xfId="19314"/>
    <cellStyle name="Normal 32 2 2 5 3 2 2" xfId="54530"/>
    <cellStyle name="Normal 32 2 2 5 3 3" xfId="41933"/>
    <cellStyle name="Normal 32 2 2 5 3 4" xfId="31919"/>
    <cellStyle name="Normal 32 2 2 5 4" xfId="8142"/>
    <cellStyle name="Normal 32 2 2 5 4 2" xfId="20768"/>
    <cellStyle name="Normal 32 2 2 5 4 2 2" xfId="55984"/>
    <cellStyle name="Normal 32 2 2 5 4 3" xfId="43387"/>
    <cellStyle name="Normal 32 2 2 5 4 4" xfId="33373"/>
    <cellStyle name="Normal 32 2 2 5 5" xfId="9923"/>
    <cellStyle name="Normal 32 2 2 5 5 2" xfId="22544"/>
    <cellStyle name="Normal 32 2 2 5 5 2 2" xfId="57760"/>
    <cellStyle name="Normal 32 2 2 5 5 3" xfId="45163"/>
    <cellStyle name="Normal 32 2 2 5 5 4" xfId="35149"/>
    <cellStyle name="Normal 32 2 2 5 6" xfId="11717"/>
    <cellStyle name="Normal 32 2 2 5 6 2" xfId="24320"/>
    <cellStyle name="Normal 32 2 2 5 6 2 2" xfId="59536"/>
    <cellStyle name="Normal 32 2 2 5 6 3" xfId="46939"/>
    <cellStyle name="Normal 32 2 2 5 6 4" xfId="36925"/>
    <cellStyle name="Normal 32 2 2 5 7" xfId="16084"/>
    <cellStyle name="Normal 32 2 2 5 7 2" xfId="51300"/>
    <cellStyle name="Normal 32 2 2 5 7 3" xfId="28689"/>
    <cellStyle name="Normal 32 2 2 5 8" xfId="14306"/>
    <cellStyle name="Normal 32 2 2 5 8 2" xfId="49524"/>
    <cellStyle name="Normal 32 2 2 5 9" xfId="38703"/>
    <cellStyle name="Normal 32 2 2 6" xfId="2577"/>
    <cellStyle name="Normal 32 2 2 6 10" xfId="26104"/>
    <cellStyle name="Normal 32 2 2 6 11" xfId="60508"/>
    <cellStyle name="Normal 32 2 2 6 2" xfId="4404"/>
    <cellStyle name="Normal 32 2 2 6 2 2" xfId="17051"/>
    <cellStyle name="Normal 32 2 2 6 2 2 2" xfId="52267"/>
    <cellStyle name="Normal 32 2 2 6 2 3" xfId="39670"/>
    <cellStyle name="Normal 32 2 2 6 2 4" xfId="29656"/>
    <cellStyle name="Normal 32 2 2 6 3" xfId="5874"/>
    <cellStyle name="Normal 32 2 2 6 3 2" xfId="18505"/>
    <cellStyle name="Normal 32 2 2 6 3 2 2" xfId="53721"/>
    <cellStyle name="Normal 32 2 2 6 3 3" xfId="41124"/>
    <cellStyle name="Normal 32 2 2 6 3 4" xfId="31110"/>
    <cellStyle name="Normal 32 2 2 6 4" xfId="7333"/>
    <cellStyle name="Normal 32 2 2 6 4 2" xfId="19959"/>
    <cellStyle name="Normal 32 2 2 6 4 2 2" xfId="55175"/>
    <cellStyle name="Normal 32 2 2 6 4 3" xfId="42578"/>
    <cellStyle name="Normal 32 2 2 6 4 4" xfId="32564"/>
    <cellStyle name="Normal 32 2 2 6 5" xfId="9114"/>
    <cellStyle name="Normal 32 2 2 6 5 2" xfId="21735"/>
    <cellStyle name="Normal 32 2 2 6 5 2 2" xfId="56951"/>
    <cellStyle name="Normal 32 2 2 6 5 3" xfId="44354"/>
    <cellStyle name="Normal 32 2 2 6 5 4" xfId="34340"/>
    <cellStyle name="Normal 32 2 2 6 6" xfId="10908"/>
    <cellStyle name="Normal 32 2 2 6 6 2" xfId="23511"/>
    <cellStyle name="Normal 32 2 2 6 6 2 2" xfId="58727"/>
    <cellStyle name="Normal 32 2 2 6 6 3" xfId="46130"/>
    <cellStyle name="Normal 32 2 2 6 6 4" xfId="36116"/>
    <cellStyle name="Normal 32 2 2 6 7" xfId="15275"/>
    <cellStyle name="Normal 32 2 2 6 7 2" xfId="50491"/>
    <cellStyle name="Normal 32 2 2 6 7 3" xfId="27880"/>
    <cellStyle name="Normal 32 2 2 6 8" xfId="13497"/>
    <cellStyle name="Normal 32 2 2 6 8 2" xfId="48715"/>
    <cellStyle name="Normal 32 2 2 6 9" xfId="37894"/>
    <cellStyle name="Normal 32 2 2 7" xfId="3741"/>
    <cellStyle name="Normal 32 2 2 7 2" xfId="8465"/>
    <cellStyle name="Normal 32 2 2 7 2 2" xfId="21091"/>
    <cellStyle name="Normal 32 2 2 7 2 2 2" xfId="56307"/>
    <cellStyle name="Normal 32 2 2 7 2 3" xfId="43710"/>
    <cellStyle name="Normal 32 2 2 7 2 4" xfId="33696"/>
    <cellStyle name="Normal 32 2 2 7 3" xfId="10246"/>
    <cellStyle name="Normal 32 2 2 7 3 2" xfId="22867"/>
    <cellStyle name="Normal 32 2 2 7 3 2 2" xfId="58083"/>
    <cellStyle name="Normal 32 2 2 7 3 3" xfId="45486"/>
    <cellStyle name="Normal 32 2 2 7 3 4" xfId="35472"/>
    <cellStyle name="Normal 32 2 2 7 4" xfId="12042"/>
    <cellStyle name="Normal 32 2 2 7 4 2" xfId="24643"/>
    <cellStyle name="Normal 32 2 2 7 4 2 2" xfId="59859"/>
    <cellStyle name="Normal 32 2 2 7 4 3" xfId="47262"/>
    <cellStyle name="Normal 32 2 2 7 4 4" xfId="37248"/>
    <cellStyle name="Normal 32 2 2 7 5" xfId="16407"/>
    <cellStyle name="Normal 32 2 2 7 5 2" xfId="51623"/>
    <cellStyle name="Normal 32 2 2 7 5 3" xfId="29012"/>
    <cellStyle name="Normal 32 2 2 7 6" xfId="14629"/>
    <cellStyle name="Normal 32 2 2 7 6 2" xfId="49847"/>
    <cellStyle name="Normal 32 2 2 7 7" xfId="39026"/>
    <cellStyle name="Normal 32 2 2 7 8" xfId="27236"/>
    <cellStyle name="Normal 32 2 2 8" xfId="4079"/>
    <cellStyle name="Normal 32 2 2 8 2" xfId="16729"/>
    <cellStyle name="Normal 32 2 2 8 2 2" xfId="51945"/>
    <cellStyle name="Normal 32 2 2 8 2 3" xfId="29334"/>
    <cellStyle name="Normal 32 2 2 8 3" xfId="13175"/>
    <cellStyle name="Normal 32 2 2 8 3 2" xfId="48393"/>
    <cellStyle name="Normal 32 2 2 8 4" xfId="39348"/>
    <cellStyle name="Normal 32 2 2 8 5" xfId="25782"/>
    <cellStyle name="Normal 32 2 2 9" xfId="5552"/>
    <cellStyle name="Normal 32 2 2 9 2" xfId="18183"/>
    <cellStyle name="Normal 32 2 2 9 2 2" xfId="53399"/>
    <cellStyle name="Normal 32 2 2 9 3" xfId="40802"/>
    <cellStyle name="Normal 32 2 2 9 4" xfId="30788"/>
    <cellStyle name="Normal 32 2 3" xfId="2321"/>
    <cellStyle name="Normal 32 2 3 10" xfId="10675"/>
    <cellStyle name="Normal 32 2 3 10 2" xfId="23286"/>
    <cellStyle name="Normal 32 2 3 10 2 2" xfId="58502"/>
    <cellStyle name="Normal 32 2 3 10 3" xfId="45905"/>
    <cellStyle name="Normal 32 2 3 10 4" xfId="35891"/>
    <cellStyle name="Normal 32 2 3 11" xfId="15033"/>
    <cellStyle name="Normal 32 2 3 11 2" xfId="50249"/>
    <cellStyle name="Normal 32 2 3 11 3" xfId="27638"/>
    <cellStyle name="Normal 32 2 3 12" xfId="12446"/>
    <cellStyle name="Normal 32 2 3 12 2" xfId="47664"/>
    <cellStyle name="Normal 32 2 3 13" xfId="37652"/>
    <cellStyle name="Normal 32 2 3 14" xfId="25053"/>
    <cellStyle name="Normal 32 2 3 15" xfId="60266"/>
    <cellStyle name="Normal 32 2 3 2" xfId="3168"/>
    <cellStyle name="Normal 32 2 3 2 10" xfId="25537"/>
    <cellStyle name="Normal 32 2 3 2 11" xfId="61072"/>
    <cellStyle name="Normal 32 2 3 2 2" xfId="4968"/>
    <cellStyle name="Normal 32 2 3 2 2 2" xfId="17615"/>
    <cellStyle name="Normal 32 2 3 2 2 2 2" xfId="52831"/>
    <cellStyle name="Normal 32 2 3 2 2 2 3" xfId="30220"/>
    <cellStyle name="Normal 32 2 3 2 2 3" xfId="14061"/>
    <cellStyle name="Normal 32 2 3 2 2 3 2" xfId="49279"/>
    <cellStyle name="Normal 32 2 3 2 2 4" xfId="40234"/>
    <cellStyle name="Normal 32 2 3 2 2 5" xfId="26668"/>
    <cellStyle name="Normal 32 2 3 2 3" xfId="6438"/>
    <cellStyle name="Normal 32 2 3 2 3 2" xfId="19069"/>
    <cellStyle name="Normal 32 2 3 2 3 2 2" xfId="54285"/>
    <cellStyle name="Normal 32 2 3 2 3 3" xfId="41688"/>
    <cellStyle name="Normal 32 2 3 2 3 4" xfId="31674"/>
    <cellStyle name="Normal 32 2 3 2 4" xfId="7897"/>
    <cellStyle name="Normal 32 2 3 2 4 2" xfId="20523"/>
    <cellStyle name="Normal 32 2 3 2 4 2 2" xfId="55739"/>
    <cellStyle name="Normal 32 2 3 2 4 3" xfId="43142"/>
    <cellStyle name="Normal 32 2 3 2 4 4" xfId="33128"/>
    <cellStyle name="Normal 32 2 3 2 5" xfId="9678"/>
    <cellStyle name="Normal 32 2 3 2 5 2" xfId="22299"/>
    <cellStyle name="Normal 32 2 3 2 5 2 2" xfId="57515"/>
    <cellStyle name="Normal 32 2 3 2 5 3" xfId="44918"/>
    <cellStyle name="Normal 32 2 3 2 5 4" xfId="34904"/>
    <cellStyle name="Normal 32 2 3 2 6" xfId="11472"/>
    <cellStyle name="Normal 32 2 3 2 6 2" xfId="24075"/>
    <cellStyle name="Normal 32 2 3 2 6 2 2" xfId="59291"/>
    <cellStyle name="Normal 32 2 3 2 6 3" xfId="46694"/>
    <cellStyle name="Normal 32 2 3 2 6 4" xfId="36680"/>
    <cellStyle name="Normal 32 2 3 2 7" xfId="15839"/>
    <cellStyle name="Normal 32 2 3 2 7 2" xfId="51055"/>
    <cellStyle name="Normal 32 2 3 2 7 3" xfId="28444"/>
    <cellStyle name="Normal 32 2 3 2 8" xfId="12930"/>
    <cellStyle name="Normal 32 2 3 2 8 2" xfId="48148"/>
    <cellStyle name="Normal 32 2 3 2 9" xfId="38458"/>
    <cellStyle name="Normal 32 2 3 3" xfId="3497"/>
    <cellStyle name="Normal 32 2 3 3 10" xfId="26993"/>
    <cellStyle name="Normal 32 2 3 3 11" xfId="61397"/>
    <cellStyle name="Normal 32 2 3 3 2" xfId="5293"/>
    <cellStyle name="Normal 32 2 3 3 2 2" xfId="17940"/>
    <cellStyle name="Normal 32 2 3 3 2 2 2" xfId="53156"/>
    <cellStyle name="Normal 32 2 3 3 2 3" xfId="40559"/>
    <cellStyle name="Normal 32 2 3 3 2 4" xfId="30545"/>
    <cellStyle name="Normal 32 2 3 3 3" xfId="6763"/>
    <cellStyle name="Normal 32 2 3 3 3 2" xfId="19394"/>
    <cellStyle name="Normal 32 2 3 3 3 2 2" xfId="54610"/>
    <cellStyle name="Normal 32 2 3 3 3 3" xfId="42013"/>
    <cellStyle name="Normal 32 2 3 3 3 4" xfId="31999"/>
    <cellStyle name="Normal 32 2 3 3 4" xfId="8222"/>
    <cellStyle name="Normal 32 2 3 3 4 2" xfId="20848"/>
    <cellStyle name="Normal 32 2 3 3 4 2 2" xfId="56064"/>
    <cellStyle name="Normal 32 2 3 3 4 3" xfId="43467"/>
    <cellStyle name="Normal 32 2 3 3 4 4" xfId="33453"/>
    <cellStyle name="Normal 32 2 3 3 5" xfId="10003"/>
    <cellStyle name="Normal 32 2 3 3 5 2" xfId="22624"/>
    <cellStyle name="Normal 32 2 3 3 5 2 2" xfId="57840"/>
    <cellStyle name="Normal 32 2 3 3 5 3" xfId="45243"/>
    <cellStyle name="Normal 32 2 3 3 5 4" xfId="35229"/>
    <cellStyle name="Normal 32 2 3 3 6" xfId="11797"/>
    <cellStyle name="Normal 32 2 3 3 6 2" xfId="24400"/>
    <cellStyle name="Normal 32 2 3 3 6 2 2" xfId="59616"/>
    <cellStyle name="Normal 32 2 3 3 6 3" xfId="47019"/>
    <cellStyle name="Normal 32 2 3 3 6 4" xfId="37005"/>
    <cellStyle name="Normal 32 2 3 3 7" xfId="16164"/>
    <cellStyle name="Normal 32 2 3 3 7 2" xfId="51380"/>
    <cellStyle name="Normal 32 2 3 3 7 3" xfId="28769"/>
    <cellStyle name="Normal 32 2 3 3 8" xfId="14386"/>
    <cellStyle name="Normal 32 2 3 3 8 2" xfId="49604"/>
    <cellStyle name="Normal 32 2 3 3 9" xfId="38783"/>
    <cellStyle name="Normal 32 2 3 4" xfId="2658"/>
    <cellStyle name="Normal 32 2 3 4 10" xfId="26184"/>
    <cellStyle name="Normal 32 2 3 4 11" xfId="60588"/>
    <cellStyle name="Normal 32 2 3 4 2" xfId="4484"/>
    <cellStyle name="Normal 32 2 3 4 2 2" xfId="17131"/>
    <cellStyle name="Normal 32 2 3 4 2 2 2" xfId="52347"/>
    <cellStyle name="Normal 32 2 3 4 2 3" xfId="39750"/>
    <cellStyle name="Normal 32 2 3 4 2 4" xfId="29736"/>
    <cellStyle name="Normal 32 2 3 4 3" xfId="5954"/>
    <cellStyle name="Normal 32 2 3 4 3 2" xfId="18585"/>
    <cellStyle name="Normal 32 2 3 4 3 2 2" xfId="53801"/>
    <cellStyle name="Normal 32 2 3 4 3 3" xfId="41204"/>
    <cellStyle name="Normal 32 2 3 4 3 4" xfId="31190"/>
    <cellStyle name="Normal 32 2 3 4 4" xfId="7413"/>
    <cellStyle name="Normal 32 2 3 4 4 2" xfId="20039"/>
    <cellStyle name="Normal 32 2 3 4 4 2 2" xfId="55255"/>
    <cellStyle name="Normal 32 2 3 4 4 3" xfId="42658"/>
    <cellStyle name="Normal 32 2 3 4 4 4" xfId="32644"/>
    <cellStyle name="Normal 32 2 3 4 5" xfId="9194"/>
    <cellStyle name="Normal 32 2 3 4 5 2" xfId="21815"/>
    <cellStyle name="Normal 32 2 3 4 5 2 2" xfId="57031"/>
    <cellStyle name="Normal 32 2 3 4 5 3" xfId="44434"/>
    <cellStyle name="Normal 32 2 3 4 5 4" xfId="34420"/>
    <cellStyle name="Normal 32 2 3 4 6" xfId="10988"/>
    <cellStyle name="Normal 32 2 3 4 6 2" xfId="23591"/>
    <cellStyle name="Normal 32 2 3 4 6 2 2" xfId="58807"/>
    <cellStyle name="Normal 32 2 3 4 6 3" xfId="46210"/>
    <cellStyle name="Normal 32 2 3 4 6 4" xfId="36196"/>
    <cellStyle name="Normal 32 2 3 4 7" xfId="15355"/>
    <cellStyle name="Normal 32 2 3 4 7 2" xfId="50571"/>
    <cellStyle name="Normal 32 2 3 4 7 3" xfId="27960"/>
    <cellStyle name="Normal 32 2 3 4 8" xfId="13577"/>
    <cellStyle name="Normal 32 2 3 4 8 2" xfId="48795"/>
    <cellStyle name="Normal 32 2 3 4 9" xfId="37974"/>
    <cellStyle name="Normal 32 2 3 5" xfId="3822"/>
    <cellStyle name="Normal 32 2 3 5 2" xfId="8545"/>
    <cellStyle name="Normal 32 2 3 5 2 2" xfId="21171"/>
    <cellStyle name="Normal 32 2 3 5 2 2 2" xfId="56387"/>
    <cellStyle name="Normal 32 2 3 5 2 3" xfId="43790"/>
    <cellStyle name="Normal 32 2 3 5 2 4" xfId="33776"/>
    <cellStyle name="Normal 32 2 3 5 3" xfId="10326"/>
    <cellStyle name="Normal 32 2 3 5 3 2" xfId="22947"/>
    <cellStyle name="Normal 32 2 3 5 3 2 2" xfId="58163"/>
    <cellStyle name="Normal 32 2 3 5 3 3" xfId="45566"/>
    <cellStyle name="Normal 32 2 3 5 3 4" xfId="35552"/>
    <cellStyle name="Normal 32 2 3 5 4" xfId="12122"/>
    <cellStyle name="Normal 32 2 3 5 4 2" xfId="24723"/>
    <cellStyle name="Normal 32 2 3 5 4 2 2" xfId="59939"/>
    <cellStyle name="Normal 32 2 3 5 4 3" xfId="47342"/>
    <cellStyle name="Normal 32 2 3 5 4 4" xfId="37328"/>
    <cellStyle name="Normal 32 2 3 5 5" xfId="16487"/>
    <cellStyle name="Normal 32 2 3 5 5 2" xfId="51703"/>
    <cellStyle name="Normal 32 2 3 5 5 3" xfId="29092"/>
    <cellStyle name="Normal 32 2 3 5 6" xfId="14709"/>
    <cellStyle name="Normal 32 2 3 5 6 2" xfId="49927"/>
    <cellStyle name="Normal 32 2 3 5 7" xfId="39106"/>
    <cellStyle name="Normal 32 2 3 5 8" xfId="27316"/>
    <cellStyle name="Normal 32 2 3 6" xfId="4162"/>
    <cellStyle name="Normal 32 2 3 6 2" xfId="16809"/>
    <cellStyle name="Normal 32 2 3 6 2 2" xfId="52025"/>
    <cellStyle name="Normal 32 2 3 6 2 3" xfId="29414"/>
    <cellStyle name="Normal 32 2 3 6 3" xfId="13255"/>
    <cellStyle name="Normal 32 2 3 6 3 2" xfId="48473"/>
    <cellStyle name="Normal 32 2 3 6 4" xfId="39428"/>
    <cellStyle name="Normal 32 2 3 6 5" xfId="25862"/>
    <cellStyle name="Normal 32 2 3 7" xfId="5632"/>
    <cellStyle name="Normal 32 2 3 7 2" xfId="18263"/>
    <cellStyle name="Normal 32 2 3 7 2 2" xfId="53479"/>
    <cellStyle name="Normal 32 2 3 7 3" xfId="40882"/>
    <cellStyle name="Normal 32 2 3 7 4" xfId="30868"/>
    <cellStyle name="Normal 32 2 3 8" xfId="7091"/>
    <cellStyle name="Normal 32 2 3 8 2" xfId="19717"/>
    <cellStyle name="Normal 32 2 3 8 2 2" xfId="54933"/>
    <cellStyle name="Normal 32 2 3 8 3" xfId="42336"/>
    <cellStyle name="Normal 32 2 3 8 4" xfId="32322"/>
    <cellStyle name="Normal 32 2 3 9" xfId="8872"/>
    <cellStyle name="Normal 32 2 3 9 2" xfId="21493"/>
    <cellStyle name="Normal 32 2 3 9 2 2" xfId="56709"/>
    <cellStyle name="Normal 32 2 3 9 3" xfId="44112"/>
    <cellStyle name="Normal 32 2 3 9 4" xfId="34098"/>
    <cellStyle name="Normal 32 2 4" xfId="3003"/>
    <cellStyle name="Normal 32 2 4 10" xfId="25378"/>
    <cellStyle name="Normal 32 2 4 11" xfId="60913"/>
    <cellStyle name="Normal 32 2 4 2" xfId="4809"/>
    <cellStyle name="Normal 32 2 4 2 2" xfId="17456"/>
    <cellStyle name="Normal 32 2 4 2 2 2" xfId="52672"/>
    <cellStyle name="Normal 32 2 4 2 2 3" xfId="30061"/>
    <cellStyle name="Normal 32 2 4 2 3" xfId="13902"/>
    <cellStyle name="Normal 32 2 4 2 3 2" xfId="49120"/>
    <cellStyle name="Normal 32 2 4 2 4" xfId="40075"/>
    <cellStyle name="Normal 32 2 4 2 5" xfId="26509"/>
    <cellStyle name="Normal 32 2 4 3" xfId="6279"/>
    <cellStyle name="Normal 32 2 4 3 2" xfId="18910"/>
    <cellStyle name="Normal 32 2 4 3 2 2" xfId="54126"/>
    <cellStyle name="Normal 32 2 4 3 3" xfId="41529"/>
    <cellStyle name="Normal 32 2 4 3 4" xfId="31515"/>
    <cellStyle name="Normal 32 2 4 4" xfId="7738"/>
    <cellStyle name="Normal 32 2 4 4 2" xfId="20364"/>
    <cellStyle name="Normal 32 2 4 4 2 2" xfId="55580"/>
    <cellStyle name="Normal 32 2 4 4 3" xfId="42983"/>
    <cellStyle name="Normal 32 2 4 4 4" xfId="32969"/>
    <cellStyle name="Normal 32 2 4 5" xfId="9519"/>
    <cellStyle name="Normal 32 2 4 5 2" xfId="22140"/>
    <cellStyle name="Normal 32 2 4 5 2 2" xfId="57356"/>
    <cellStyle name="Normal 32 2 4 5 3" xfId="44759"/>
    <cellStyle name="Normal 32 2 4 5 4" xfId="34745"/>
    <cellStyle name="Normal 32 2 4 6" xfId="11313"/>
    <cellStyle name="Normal 32 2 4 6 2" xfId="23916"/>
    <cellStyle name="Normal 32 2 4 6 2 2" xfId="59132"/>
    <cellStyle name="Normal 32 2 4 6 3" xfId="46535"/>
    <cellStyle name="Normal 32 2 4 6 4" xfId="36521"/>
    <cellStyle name="Normal 32 2 4 7" xfId="15680"/>
    <cellStyle name="Normal 32 2 4 7 2" xfId="50896"/>
    <cellStyle name="Normal 32 2 4 7 3" xfId="28285"/>
    <cellStyle name="Normal 32 2 4 8" xfId="12771"/>
    <cellStyle name="Normal 32 2 4 8 2" xfId="47989"/>
    <cellStyle name="Normal 32 2 4 9" xfId="38299"/>
    <cellStyle name="Normal 32 2 5" xfId="2835"/>
    <cellStyle name="Normal 32 2 5 10" xfId="25223"/>
    <cellStyle name="Normal 32 2 5 11" xfId="60758"/>
    <cellStyle name="Normal 32 2 5 2" xfId="4654"/>
    <cellStyle name="Normal 32 2 5 2 2" xfId="17301"/>
    <cellStyle name="Normal 32 2 5 2 2 2" xfId="52517"/>
    <cellStyle name="Normal 32 2 5 2 2 3" xfId="29906"/>
    <cellStyle name="Normal 32 2 5 2 3" xfId="13747"/>
    <cellStyle name="Normal 32 2 5 2 3 2" xfId="48965"/>
    <cellStyle name="Normal 32 2 5 2 4" xfId="39920"/>
    <cellStyle name="Normal 32 2 5 2 5" xfId="26354"/>
    <cellStyle name="Normal 32 2 5 3" xfId="6124"/>
    <cellStyle name="Normal 32 2 5 3 2" xfId="18755"/>
    <cellStyle name="Normal 32 2 5 3 2 2" xfId="53971"/>
    <cellStyle name="Normal 32 2 5 3 3" xfId="41374"/>
    <cellStyle name="Normal 32 2 5 3 4" xfId="31360"/>
    <cellStyle name="Normal 32 2 5 4" xfId="7583"/>
    <cellStyle name="Normal 32 2 5 4 2" xfId="20209"/>
    <cellStyle name="Normal 32 2 5 4 2 2" xfId="55425"/>
    <cellStyle name="Normal 32 2 5 4 3" xfId="42828"/>
    <cellStyle name="Normal 32 2 5 4 4" xfId="32814"/>
    <cellStyle name="Normal 32 2 5 5" xfId="9364"/>
    <cellStyle name="Normal 32 2 5 5 2" xfId="21985"/>
    <cellStyle name="Normal 32 2 5 5 2 2" xfId="57201"/>
    <cellStyle name="Normal 32 2 5 5 3" xfId="44604"/>
    <cellStyle name="Normal 32 2 5 5 4" xfId="34590"/>
    <cellStyle name="Normal 32 2 5 6" xfId="11158"/>
    <cellStyle name="Normal 32 2 5 6 2" xfId="23761"/>
    <cellStyle name="Normal 32 2 5 6 2 2" xfId="58977"/>
    <cellStyle name="Normal 32 2 5 6 3" xfId="46380"/>
    <cellStyle name="Normal 32 2 5 6 4" xfId="36366"/>
    <cellStyle name="Normal 32 2 5 7" xfId="15525"/>
    <cellStyle name="Normal 32 2 5 7 2" xfId="50741"/>
    <cellStyle name="Normal 32 2 5 7 3" xfId="28130"/>
    <cellStyle name="Normal 32 2 5 8" xfId="12616"/>
    <cellStyle name="Normal 32 2 5 8 2" xfId="47834"/>
    <cellStyle name="Normal 32 2 5 9" xfId="38144"/>
    <cellStyle name="Normal 32 2 6" xfId="3345"/>
    <cellStyle name="Normal 32 2 6 10" xfId="26841"/>
    <cellStyle name="Normal 32 2 6 11" xfId="61245"/>
    <cellStyle name="Normal 32 2 6 2" xfId="5141"/>
    <cellStyle name="Normal 32 2 6 2 2" xfId="17788"/>
    <cellStyle name="Normal 32 2 6 2 2 2" xfId="53004"/>
    <cellStyle name="Normal 32 2 6 2 3" xfId="40407"/>
    <cellStyle name="Normal 32 2 6 2 4" xfId="30393"/>
    <cellStyle name="Normal 32 2 6 3" xfId="6611"/>
    <cellStyle name="Normal 32 2 6 3 2" xfId="19242"/>
    <cellStyle name="Normal 32 2 6 3 2 2" xfId="54458"/>
    <cellStyle name="Normal 32 2 6 3 3" xfId="41861"/>
    <cellStyle name="Normal 32 2 6 3 4" xfId="31847"/>
    <cellStyle name="Normal 32 2 6 4" xfId="8070"/>
    <cellStyle name="Normal 32 2 6 4 2" xfId="20696"/>
    <cellStyle name="Normal 32 2 6 4 2 2" xfId="55912"/>
    <cellStyle name="Normal 32 2 6 4 3" xfId="43315"/>
    <cellStyle name="Normal 32 2 6 4 4" xfId="33301"/>
    <cellStyle name="Normal 32 2 6 5" xfId="9851"/>
    <cellStyle name="Normal 32 2 6 5 2" xfId="22472"/>
    <cellStyle name="Normal 32 2 6 5 2 2" xfId="57688"/>
    <cellStyle name="Normal 32 2 6 5 3" xfId="45091"/>
    <cellStyle name="Normal 32 2 6 5 4" xfId="35077"/>
    <cellStyle name="Normal 32 2 6 6" xfId="11645"/>
    <cellStyle name="Normal 32 2 6 6 2" xfId="24248"/>
    <cellStyle name="Normal 32 2 6 6 2 2" xfId="59464"/>
    <cellStyle name="Normal 32 2 6 6 3" xfId="46867"/>
    <cellStyle name="Normal 32 2 6 6 4" xfId="36853"/>
    <cellStyle name="Normal 32 2 6 7" xfId="16012"/>
    <cellStyle name="Normal 32 2 6 7 2" xfId="51228"/>
    <cellStyle name="Normal 32 2 6 7 3" xfId="28617"/>
    <cellStyle name="Normal 32 2 6 8" xfId="14234"/>
    <cellStyle name="Normal 32 2 6 8 2" xfId="49452"/>
    <cellStyle name="Normal 32 2 6 9" xfId="38631"/>
    <cellStyle name="Normal 32 2 7" xfId="2505"/>
    <cellStyle name="Normal 32 2 7 10" xfId="26032"/>
    <cellStyle name="Normal 32 2 7 11" xfId="60436"/>
    <cellStyle name="Normal 32 2 7 2" xfId="4332"/>
    <cellStyle name="Normal 32 2 7 2 2" xfId="16979"/>
    <cellStyle name="Normal 32 2 7 2 2 2" xfId="52195"/>
    <cellStyle name="Normal 32 2 7 2 3" xfId="39598"/>
    <cellStyle name="Normal 32 2 7 2 4" xfId="29584"/>
    <cellStyle name="Normal 32 2 7 3" xfId="5802"/>
    <cellStyle name="Normal 32 2 7 3 2" xfId="18433"/>
    <cellStyle name="Normal 32 2 7 3 2 2" xfId="53649"/>
    <cellStyle name="Normal 32 2 7 3 3" xfId="41052"/>
    <cellStyle name="Normal 32 2 7 3 4" xfId="31038"/>
    <cellStyle name="Normal 32 2 7 4" xfId="7261"/>
    <cellStyle name="Normal 32 2 7 4 2" xfId="19887"/>
    <cellStyle name="Normal 32 2 7 4 2 2" xfId="55103"/>
    <cellStyle name="Normal 32 2 7 4 3" xfId="42506"/>
    <cellStyle name="Normal 32 2 7 4 4" xfId="32492"/>
    <cellStyle name="Normal 32 2 7 5" xfId="9042"/>
    <cellStyle name="Normal 32 2 7 5 2" xfId="21663"/>
    <cellStyle name="Normal 32 2 7 5 2 2" xfId="56879"/>
    <cellStyle name="Normal 32 2 7 5 3" xfId="44282"/>
    <cellStyle name="Normal 32 2 7 5 4" xfId="34268"/>
    <cellStyle name="Normal 32 2 7 6" xfId="10836"/>
    <cellStyle name="Normal 32 2 7 6 2" xfId="23439"/>
    <cellStyle name="Normal 32 2 7 6 2 2" xfId="58655"/>
    <cellStyle name="Normal 32 2 7 6 3" xfId="46058"/>
    <cellStyle name="Normal 32 2 7 6 4" xfId="36044"/>
    <cellStyle name="Normal 32 2 7 7" xfId="15203"/>
    <cellStyle name="Normal 32 2 7 7 2" xfId="50419"/>
    <cellStyle name="Normal 32 2 7 7 3" xfId="27808"/>
    <cellStyle name="Normal 32 2 7 8" xfId="13425"/>
    <cellStyle name="Normal 32 2 7 8 2" xfId="48643"/>
    <cellStyle name="Normal 32 2 7 9" xfId="37822"/>
    <cellStyle name="Normal 32 2 8" xfId="3669"/>
    <cellStyle name="Normal 32 2 8 2" xfId="8393"/>
    <cellStyle name="Normal 32 2 8 2 2" xfId="21019"/>
    <cellStyle name="Normal 32 2 8 2 2 2" xfId="56235"/>
    <cellStyle name="Normal 32 2 8 2 3" xfId="43638"/>
    <cellStyle name="Normal 32 2 8 2 4" xfId="33624"/>
    <cellStyle name="Normal 32 2 8 3" xfId="10174"/>
    <cellStyle name="Normal 32 2 8 3 2" xfId="22795"/>
    <cellStyle name="Normal 32 2 8 3 2 2" xfId="58011"/>
    <cellStyle name="Normal 32 2 8 3 3" xfId="45414"/>
    <cellStyle name="Normal 32 2 8 3 4" xfId="35400"/>
    <cellStyle name="Normal 32 2 8 4" xfId="11970"/>
    <cellStyle name="Normal 32 2 8 4 2" xfId="24571"/>
    <cellStyle name="Normal 32 2 8 4 2 2" xfId="59787"/>
    <cellStyle name="Normal 32 2 8 4 3" xfId="47190"/>
    <cellStyle name="Normal 32 2 8 4 4" xfId="37176"/>
    <cellStyle name="Normal 32 2 8 5" xfId="16335"/>
    <cellStyle name="Normal 32 2 8 5 2" xfId="51551"/>
    <cellStyle name="Normal 32 2 8 5 3" xfId="28940"/>
    <cellStyle name="Normal 32 2 8 6" xfId="14557"/>
    <cellStyle name="Normal 32 2 8 6 2" xfId="49775"/>
    <cellStyle name="Normal 32 2 8 7" xfId="38954"/>
    <cellStyle name="Normal 32 2 8 8" xfId="27164"/>
    <cellStyle name="Normal 32 2 9" xfId="4001"/>
    <cellStyle name="Normal 32 2 9 2" xfId="16657"/>
    <cellStyle name="Normal 32 2 9 2 2" xfId="51873"/>
    <cellStyle name="Normal 32 2 9 2 3" xfId="29262"/>
    <cellStyle name="Normal 32 2 9 3" xfId="13103"/>
    <cellStyle name="Normal 32 2 9 3 2" xfId="48321"/>
    <cellStyle name="Normal 32 2 9 4" xfId="39276"/>
    <cellStyle name="Normal 32 2 9 5" xfId="25710"/>
    <cellStyle name="Normal 32 2_District Target Attainment" xfId="1166"/>
    <cellStyle name="Normal 32 3" xfId="1286"/>
    <cellStyle name="Normal 32 3 10" xfId="6965"/>
    <cellStyle name="Normal 32 3 10 2" xfId="19592"/>
    <cellStyle name="Normal 32 3 10 2 2" xfId="54808"/>
    <cellStyle name="Normal 32 3 10 3" xfId="42211"/>
    <cellStyle name="Normal 32 3 10 4" xfId="32197"/>
    <cellStyle name="Normal 32 3 11" xfId="8746"/>
    <cellStyle name="Normal 32 3 11 2" xfId="21368"/>
    <cellStyle name="Normal 32 3 11 2 2" xfId="56584"/>
    <cellStyle name="Normal 32 3 11 3" xfId="43987"/>
    <cellStyle name="Normal 32 3 11 4" xfId="33973"/>
    <cellStyle name="Normal 32 3 12" xfId="10676"/>
    <cellStyle name="Normal 32 3 12 2" xfId="23287"/>
    <cellStyle name="Normal 32 3 12 2 2" xfId="58503"/>
    <cellStyle name="Normal 32 3 12 3" xfId="45906"/>
    <cellStyle name="Normal 32 3 12 4" xfId="35892"/>
    <cellStyle name="Normal 32 3 13" xfId="14907"/>
    <cellStyle name="Normal 32 3 13 2" xfId="50124"/>
    <cellStyle name="Normal 32 3 13 3" xfId="27513"/>
    <cellStyle name="Normal 32 3 14" xfId="12321"/>
    <cellStyle name="Normal 32 3 14 2" xfId="47539"/>
    <cellStyle name="Normal 32 3 15" xfId="37526"/>
    <cellStyle name="Normal 32 3 16" xfId="24928"/>
    <cellStyle name="Normal 32 3 17" xfId="60141"/>
    <cellStyle name="Normal 32 3 2" xfId="2351"/>
    <cellStyle name="Normal 32 3 2 10" xfId="10677"/>
    <cellStyle name="Normal 32 3 2 10 2" xfId="23288"/>
    <cellStyle name="Normal 32 3 2 10 2 2" xfId="58504"/>
    <cellStyle name="Normal 32 3 2 10 3" xfId="45907"/>
    <cellStyle name="Normal 32 3 2 10 4" xfId="35893"/>
    <cellStyle name="Normal 32 3 2 11" xfId="15062"/>
    <cellStyle name="Normal 32 3 2 11 2" xfId="50278"/>
    <cellStyle name="Normal 32 3 2 11 3" xfId="27667"/>
    <cellStyle name="Normal 32 3 2 12" xfId="12475"/>
    <cellStyle name="Normal 32 3 2 12 2" xfId="47693"/>
    <cellStyle name="Normal 32 3 2 13" xfId="37681"/>
    <cellStyle name="Normal 32 3 2 14" xfId="25082"/>
    <cellStyle name="Normal 32 3 2 15" xfId="60295"/>
    <cellStyle name="Normal 32 3 2 2" xfId="3197"/>
    <cellStyle name="Normal 32 3 2 2 10" xfId="25566"/>
    <cellStyle name="Normal 32 3 2 2 11" xfId="61101"/>
    <cellStyle name="Normal 32 3 2 2 2" xfId="4997"/>
    <cellStyle name="Normal 32 3 2 2 2 2" xfId="17644"/>
    <cellStyle name="Normal 32 3 2 2 2 2 2" xfId="52860"/>
    <cellStyle name="Normal 32 3 2 2 2 2 3" xfId="30249"/>
    <cellStyle name="Normal 32 3 2 2 2 3" xfId="14090"/>
    <cellStyle name="Normal 32 3 2 2 2 3 2" xfId="49308"/>
    <cellStyle name="Normal 32 3 2 2 2 4" xfId="40263"/>
    <cellStyle name="Normal 32 3 2 2 2 5" xfId="26697"/>
    <cellStyle name="Normal 32 3 2 2 3" xfId="6467"/>
    <cellStyle name="Normal 32 3 2 2 3 2" xfId="19098"/>
    <cellStyle name="Normal 32 3 2 2 3 2 2" xfId="54314"/>
    <cellStyle name="Normal 32 3 2 2 3 3" xfId="41717"/>
    <cellStyle name="Normal 32 3 2 2 3 4" xfId="31703"/>
    <cellStyle name="Normal 32 3 2 2 4" xfId="7926"/>
    <cellStyle name="Normal 32 3 2 2 4 2" xfId="20552"/>
    <cellStyle name="Normal 32 3 2 2 4 2 2" xfId="55768"/>
    <cellStyle name="Normal 32 3 2 2 4 3" xfId="43171"/>
    <cellStyle name="Normal 32 3 2 2 4 4" xfId="33157"/>
    <cellStyle name="Normal 32 3 2 2 5" xfId="9707"/>
    <cellStyle name="Normal 32 3 2 2 5 2" xfId="22328"/>
    <cellStyle name="Normal 32 3 2 2 5 2 2" xfId="57544"/>
    <cellStyle name="Normal 32 3 2 2 5 3" xfId="44947"/>
    <cellStyle name="Normal 32 3 2 2 5 4" xfId="34933"/>
    <cellStyle name="Normal 32 3 2 2 6" xfId="11501"/>
    <cellStyle name="Normal 32 3 2 2 6 2" xfId="24104"/>
    <cellStyle name="Normal 32 3 2 2 6 2 2" xfId="59320"/>
    <cellStyle name="Normal 32 3 2 2 6 3" xfId="46723"/>
    <cellStyle name="Normal 32 3 2 2 6 4" xfId="36709"/>
    <cellStyle name="Normal 32 3 2 2 7" xfId="15868"/>
    <cellStyle name="Normal 32 3 2 2 7 2" xfId="51084"/>
    <cellStyle name="Normal 32 3 2 2 7 3" xfId="28473"/>
    <cellStyle name="Normal 32 3 2 2 8" xfId="12959"/>
    <cellStyle name="Normal 32 3 2 2 8 2" xfId="48177"/>
    <cellStyle name="Normal 32 3 2 2 9" xfId="38487"/>
    <cellStyle name="Normal 32 3 2 3" xfId="3526"/>
    <cellStyle name="Normal 32 3 2 3 10" xfId="27022"/>
    <cellStyle name="Normal 32 3 2 3 11" xfId="61426"/>
    <cellStyle name="Normal 32 3 2 3 2" xfId="5322"/>
    <cellStyle name="Normal 32 3 2 3 2 2" xfId="17969"/>
    <cellStyle name="Normal 32 3 2 3 2 2 2" xfId="53185"/>
    <cellStyle name="Normal 32 3 2 3 2 3" xfId="40588"/>
    <cellStyle name="Normal 32 3 2 3 2 4" xfId="30574"/>
    <cellStyle name="Normal 32 3 2 3 3" xfId="6792"/>
    <cellStyle name="Normal 32 3 2 3 3 2" xfId="19423"/>
    <cellStyle name="Normal 32 3 2 3 3 2 2" xfId="54639"/>
    <cellStyle name="Normal 32 3 2 3 3 3" xfId="42042"/>
    <cellStyle name="Normal 32 3 2 3 3 4" xfId="32028"/>
    <cellStyle name="Normal 32 3 2 3 4" xfId="8251"/>
    <cellStyle name="Normal 32 3 2 3 4 2" xfId="20877"/>
    <cellStyle name="Normal 32 3 2 3 4 2 2" xfId="56093"/>
    <cellStyle name="Normal 32 3 2 3 4 3" xfId="43496"/>
    <cellStyle name="Normal 32 3 2 3 4 4" xfId="33482"/>
    <cellStyle name="Normal 32 3 2 3 5" xfId="10032"/>
    <cellStyle name="Normal 32 3 2 3 5 2" xfId="22653"/>
    <cellStyle name="Normal 32 3 2 3 5 2 2" xfId="57869"/>
    <cellStyle name="Normal 32 3 2 3 5 3" xfId="45272"/>
    <cellStyle name="Normal 32 3 2 3 5 4" xfId="35258"/>
    <cellStyle name="Normal 32 3 2 3 6" xfId="11826"/>
    <cellStyle name="Normal 32 3 2 3 6 2" xfId="24429"/>
    <cellStyle name="Normal 32 3 2 3 6 2 2" xfId="59645"/>
    <cellStyle name="Normal 32 3 2 3 6 3" xfId="47048"/>
    <cellStyle name="Normal 32 3 2 3 6 4" xfId="37034"/>
    <cellStyle name="Normal 32 3 2 3 7" xfId="16193"/>
    <cellStyle name="Normal 32 3 2 3 7 2" xfId="51409"/>
    <cellStyle name="Normal 32 3 2 3 7 3" xfId="28798"/>
    <cellStyle name="Normal 32 3 2 3 8" xfId="14415"/>
    <cellStyle name="Normal 32 3 2 3 8 2" xfId="49633"/>
    <cellStyle name="Normal 32 3 2 3 9" xfId="38812"/>
    <cellStyle name="Normal 32 3 2 4" xfId="2687"/>
    <cellStyle name="Normal 32 3 2 4 10" xfId="26213"/>
    <cellStyle name="Normal 32 3 2 4 11" xfId="60617"/>
    <cellStyle name="Normal 32 3 2 4 2" xfId="4513"/>
    <cellStyle name="Normal 32 3 2 4 2 2" xfId="17160"/>
    <cellStyle name="Normal 32 3 2 4 2 2 2" xfId="52376"/>
    <cellStyle name="Normal 32 3 2 4 2 3" xfId="39779"/>
    <cellStyle name="Normal 32 3 2 4 2 4" xfId="29765"/>
    <cellStyle name="Normal 32 3 2 4 3" xfId="5983"/>
    <cellStyle name="Normal 32 3 2 4 3 2" xfId="18614"/>
    <cellStyle name="Normal 32 3 2 4 3 2 2" xfId="53830"/>
    <cellStyle name="Normal 32 3 2 4 3 3" xfId="41233"/>
    <cellStyle name="Normal 32 3 2 4 3 4" xfId="31219"/>
    <cellStyle name="Normal 32 3 2 4 4" xfId="7442"/>
    <cellStyle name="Normal 32 3 2 4 4 2" xfId="20068"/>
    <cellStyle name="Normal 32 3 2 4 4 2 2" xfId="55284"/>
    <cellStyle name="Normal 32 3 2 4 4 3" xfId="42687"/>
    <cellStyle name="Normal 32 3 2 4 4 4" xfId="32673"/>
    <cellStyle name="Normal 32 3 2 4 5" xfId="9223"/>
    <cellStyle name="Normal 32 3 2 4 5 2" xfId="21844"/>
    <cellStyle name="Normal 32 3 2 4 5 2 2" xfId="57060"/>
    <cellStyle name="Normal 32 3 2 4 5 3" xfId="44463"/>
    <cellStyle name="Normal 32 3 2 4 5 4" xfId="34449"/>
    <cellStyle name="Normal 32 3 2 4 6" xfId="11017"/>
    <cellStyle name="Normal 32 3 2 4 6 2" xfId="23620"/>
    <cellStyle name="Normal 32 3 2 4 6 2 2" xfId="58836"/>
    <cellStyle name="Normal 32 3 2 4 6 3" xfId="46239"/>
    <cellStyle name="Normal 32 3 2 4 6 4" xfId="36225"/>
    <cellStyle name="Normal 32 3 2 4 7" xfId="15384"/>
    <cellStyle name="Normal 32 3 2 4 7 2" xfId="50600"/>
    <cellStyle name="Normal 32 3 2 4 7 3" xfId="27989"/>
    <cellStyle name="Normal 32 3 2 4 8" xfId="13606"/>
    <cellStyle name="Normal 32 3 2 4 8 2" xfId="48824"/>
    <cellStyle name="Normal 32 3 2 4 9" xfId="38003"/>
    <cellStyle name="Normal 32 3 2 5" xfId="3851"/>
    <cellStyle name="Normal 32 3 2 5 2" xfId="8574"/>
    <cellStyle name="Normal 32 3 2 5 2 2" xfId="21200"/>
    <cellStyle name="Normal 32 3 2 5 2 2 2" xfId="56416"/>
    <cellStyle name="Normal 32 3 2 5 2 3" xfId="43819"/>
    <cellStyle name="Normal 32 3 2 5 2 4" xfId="33805"/>
    <cellStyle name="Normal 32 3 2 5 3" xfId="10355"/>
    <cellStyle name="Normal 32 3 2 5 3 2" xfId="22976"/>
    <cellStyle name="Normal 32 3 2 5 3 2 2" xfId="58192"/>
    <cellStyle name="Normal 32 3 2 5 3 3" xfId="45595"/>
    <cellStyle name="Normal 32 3 2 5 3 4" xfId="35581"/>
    <cellStyle name="Normal 32 3 2 5 4" xfId="12151"/>
    <cellStyle name="Normal 32 3 2 5 4 2" xfId="24752"/>
    <cellStyle name="Normal 32 3 2 5 4 2 2" xfId="59968"/>
    <cellStyle name="Normal 32 3 2 5 4 3" xfId="47371"/>
    <cellStyle name="Normal 32 3 2 5 4 4" xfId="37357"/>
    <cellStyle name="Normal 32 3 2 5 5" xfId="16516"/>
    <cellStyle name="Normal 32 3 2 5 5 2" xfId="51732"/>
    <cellStyle name="Normal 32 3 2 5 5 3" xfId="29121"/>
    <cellStyle name="Normal 32 3 2 5 6" xfId="14738"/>
    <cellStyle name="Normal 32 3 2 5 6 2" xfId="49956"/>
    <cellStyle name="Normal 32 3 2 5 7" xfId="39135"/>
    <cellStyle name="Normal 32 3 2 5 8" xfId="27345"/>
    <cellStyle name="Normal 32 3 2 6" xfId="4191"/>
    <cellStyle name="Normal 32 3 2 6 2" xfId="16838"/>
    <cellStyle name="Normal 32 3 2 6 2 2" xfId="52054"/>
    <cellStyle name="Normal 32 3 2 6 2 3" xfId="29443"/>
    <cellStyle name="Normal 32 3 2 6 3" xfId="13284"/>
    <cellStyle name="Normal 32 3 2 6 3 2" xfId="48502"/>
    <cellStyle name="Normal 32 3 2 6 4" xfId="39457"/>
    <cellStyle name="Normal 32 3 2 6 5" xfId="25891"/>
    <cellStyle name="Normal 32 3 2 7" xfId="5661"/>
    <cellStyle name="Normal 32 3 2 7 2" xfId="18292"/>
    <cellStyle name="Normal 32 3 2 7 2 2" xfId="53508"/>
    <cellStyle name="Normal 32 3 2 7 3" xfId="40911"/>
    <cellStyle name="Normal 32 3 2 7 4" xfId="30897"/>
    <cellStyle name="Normal 32 3 2 8" xfId="7120"/>
    <cellStyle name="Normal 32 3 2 8 2" xfId="19746"/>
    <cellStyle name="Normal 32 3 2 8 2 2" xfId="54962"/>
    <cellStyle name="Normal 32 3 2 8 3" xfId="42365"/>
    <cellStyle name="Normal 32 3 2 8 4" xfId="32351"/>
    <cellStyle name="Normal 32 3 2 9" xfId="8901"/>
    <cellStyle name="Normal 32 3 2 9 2" xfId="21522"/>
    <cellStyle name="Normal 32 3 2 9 2 2" xfId="56738"/>
    <cellStyle name="Normal 32 3 2 9 3" xfId="44141"/>
    <cellStyle name="Normal 32 3 2 9 4" xfId="34127"/>
    <cellStyle name="Normal 32 3 3" xfId="3036"/>
    <cellStyle name="Normal 32 3 3 10" xfId="25409"/>
    <cellStyle name="Normal 32 3 3 11" xfId="60944"/>
    <cellStyle name="Normal 32 3 3 2" xfId="4840"/>
    <cellStyle name="Normal 32 3 3 2 2" xfId="17487"/>
    <cellStyle name="Normal 32 3 3 2 2 2" xfId="52703"/>
    <cellStyle name="Normal 32 3 3 2 2 3" xfId="30092"/>
    <cellStyle name="Normal 32 3 3 2 3" xfId="13933"/>
    <cellStyle name="Normal 32 3 3 2 3 2" xfId="49151"/>
    <cellStyle name="Normal 32 3 3 2 4" xfId="40106"/>
    <cellStyle name="Normal 32 3 3 2 5" xfId="26540"/>
    <cellStyle name="Normal 32 3 3 3" xfId="6310"/>
    <cellStyle name="Normal 32 3 3 3 2" xfId="18941"/>
    <cellStyle name="Normal 32 3 3 3 2 2" xfId="54157"/>
    <cellStyle name="Normal 32 3 3 3 3" xfId="41560"/>
    <cellStyle name="Normal 32 3 3 3 4" xfId="31546"/>
    <cellStyle name="Normal 32 3 3 4" xfId="7769"/>
    <cellStyle name="Normal 32 3 3 4 2" xfId="20395"/>
    <cellStyle name="Normal 32 3 3 4 2 2" xfId="55611"/>
    <cellStyle name="Normal 32 3 3 4 3" xfId="43014"/>
    <cellStyle name="Normal 32 3 3 4 4" xfId="33000"/>
    <cellStyle name="Normal 32 3 3 5" xfId="9550"/>
    <cellStyle name="Normal 32 3 3 5 2" xfId="22171"/>
    <cellStyle name="Normal 32 3 3 5 2 2" xfId="57387"/>
    <cellStyle name="Normal 32 3 3 5 3" xfId="44790"/>
    <cellStyle name="Normal 32 3 3 5 4" xfId="34776"/>
    <cellStyle name="Normal 32 3 3 6" xfId="11344"/>
    <cellStyle name="Normal 32 3 3 6 2" xfId="23947"/>
    <cellStyle name="Normal 32 3 3 6 2 2" xfId="59163"/>
    <cellStyle name="Normal 32 3 3 6 3" xfId="46566"/>
    <cellStyle name="Normal 32 3 3 6 4" xfId="36552"/>
    <cellStyle name="Normal 32 3 3 7" xfId="15711"/>
    <cellStyle name="Normal 32 3 3 7 2" xfId="50927"/>
    <cellStyle name="Normal 32 3 3 7 3" xfId="28316"/>
    <cellStyle name="Normal 32 3 3 8" xfId="12802"/>
    <cellStyle name="Normal 32 3 3 8 2" xfId="48020"/>
    <cellStyle name="Normal 32 3 3 9" xfId="38330"/>
    <cellStyle name="Normal 32 3 4" xfId="2863"/>
    <cellStyle name="Normal 32 3 4 10" xfId="25250"/>
    <cellStyle name="Normal 32 3 4 11" xfId="60785"/>
    <cellStyle name="Normal 32 3 4 2" xfId="4681"/>
    <cellStyle name="Normal 32 3 4 2 2" xfId="17328"/>
    <cellStyle name="Normal 32 3 4 2 2 2" xfId="52544"/>
    <cellStyle name="Normal 32 3 4 2 2 3" xfId="29933"/>
    <cellStyle name="Normal 32 3 4 2 3" xfId="13774"/>
    <cellStyle name="Normal 32 3 4 2 3 2" xfId="48992"/>
    <cellStyle name="Normal 32 3 4 2 4" xfId="39947"/>
    <cellStyle name="Normal 32 3 4 2 5" xfId="26381"/>
    <cellStyle name="Normal 32 3 4 3" xfId="6151"/>
    <cellStyle name="Normal 32 3 4 3 2" xfId="18782"/>
    <cellStyle name="Normal 32 3 4 3 2 2" xfId="53998"/>
    <cellStyle name="Normal 32 3 4 3 3" xfId="41401"/>
    <cellStyle name="Normal 32 3 4 3 4" xfId="31387"/>
    <cellStyle name="Normal 32 3 4 4" xfId="7610"/>
    <cellStyle name="Normal 32 3 4 4 2" xfId="20236"/>
    <cellStyle name="Normal 32 3 4 4 2 2" xfId="55452"/>
    <cellStyle name="Normal 32 3 4 4 3" xfId="42855"/>
    <cellStyle name="Normal 32 3 4 4 4" xfId="32841"/>
    <cellStyle name="Normal 32 3 4 5" xfId="9391"/>
    <cellStyle name="Normal 32 3 4 5 2" xfId="22012"/>
    <cellStyle name="Normal 32 3 4 5 2 2" xfId="57228"/>
    <cellStyle name="Normal 32 3 4 5 3" xfId="44631"/>
    <cellStyle name="Normal 32 3 4 5 4" xfId="34617"/>
    <cellStyle name="Normal 32 3 4 6" xfId="11185"/>
    <cellStyle name="Normal 32 3 4 6 2" xfId="23788"/>
    <cellStyle name="Normal 32 3 4 6 2 2" xfId="59004"/>
    <cellStyle name="Normal 32 3 4 6 3" xfId="46407"/>
    <cellStyle name="Normal 32 3 4 6 4" xfId="36393"/>
    <cellStyle name="Normal 32 3 4 7" xfId="15552"/>
    <cellStyle name="Normal 32 3 4 7 2" xfId="50768"/>
    <cellStyle name="Normal 32 3 4 7 3" xfId="28157"/>
    <cellStyle name="Normal 32 3 4 8" xfId="12643"/>
    <cellStyle name="Normal 32 3 4 8 2" xfId="47861"/>
    <cellStyle name="Normal 32 3 4 9" xfId="38171"/>
    <cellStyle name="Normal 32 3 5" xfId="3372"/>
    <cellStyle name="Normal 32 3 5 10" xfId="26868"/>
    <cellStyle name="Normal 32 3 5 11" xfId="61272"/>
    <cellStyle name="Normal 32 3 5 2" xfId="5168"/>
    <cellStyle name="Normal 32 3 5 2 2" xfId="17815"/>
    <cellStyle name="Normal 32 3 5 2 2 2" xfId="53031"/>
    <cellStyle name="Normal 32 3 5 2 3" xfId="40434"/>
    <cellStyle name="Normal 32 3 5 2 4" xfId="30420"/>
    <cellStyle name="Normal 32 3 5 3" xfId="6638"/>
    <cellStyle name="Normal 32 3 5 3 2" xfId="19269"/>
    <cellStyle name="Normal 32 3 5 3 2 2" xfId="54485"/>
    <cellStyle name="Normal 32 3 5 3 3" xfId="41888"/>
    <cellStyle name="Normal 32 3 5 3 4" xfId="31874"/>
    <cellStyle name="Normal 32 3 5 4" xfId="8097"/>
    <cellStyle name="Normal 32 3 5 4 2" xfId="20723"/>
    <cellStyle name="Normal 32 3 5 4 2 2" xfId="55939"/>
    <cellStyle name="Normal 32 3 5 4 3" xfId="43342"/>
    <cellStyle name="Normal 32 3 5 4 4" xfId="33328"/>
    <cellStyle name="Normal 32 3 5 5" xfId="9878"/>
    <cellStyle name="Normal 32 3 5 5 2" xfId="22499"/>
    <cellStyle name="Normal 32 3 5 5 2 2" xfId="57715"/>
    <cellStyle name="Normal 32 3 5 5 3" xfId="45118"/>
    <cellStyle name="Normal 32 3 5 5 4" xfId="35104"/>
    <cellStyle name="Normal 32 3 5 6" xfId="11672"/>
    <cellStyle name="Normal 32 3 5 6 2" xfId="24275"/>
    <cellStyle name="Normal 32 3 5 6 2 2" xfId="59491"/>
    <cellStyle name="Normal 32 3 5 6 3" xfId="46894"/>
    <cellStyle name="Normal 32 3 5 6 4" xfId="36880"/>
    <cellStyle name="Normal 32 3 5 7" xfId="16039"/>
    <cellStyle name="Normal 32 3 5 7 2" xfId="51255"/>
    <cellStyle name="Normal 32 3 5 7 3" xfId="28644"/>
    <cellStyle name="Normal 32 3 5 8" xfId="14261"/>
    <cellStyle name="Normal 32 3 5 8 2" xfId="49479"/>
    <cellStyle name="Normal 32 3 5 9" xfId="38658"/>
    <cellStyle name="Normal 32 3 6" xfId="2532"/>
    <cellStyle name="Normal 32 3 6 10" xfId="26059"/>
    <cellStyle name="Normal 32 3 6 11" xfId="60463"/>
    <cellStyle name="Normal 32 3 6 2" xfId="4359"/>
    <cellStyle name="Normal 32 3 6 2 2" xfId="17006"/>
    <cellStyle name="Normal 32 3 6 2 2 2" xfId="52222"/>
    <cellStyle name="Normal 32 3 6 2 3" xfId="39625"/>
    <cellStyle name="Normal 32 3 6 2 4" xfId="29611"/>
    <cellStyle name="Normal 32 3 6 3" xfId="5829"/>
    <cellStyle name="Normal 32 3 6 3 2" xfId="18460"/>
    <cellStyle name="Normal 32 3 6 3 2 2" xfId="53676"/>
    <cellStyle name="Normal 32 3 6 3 3" xfId="41079"/>
    <cellStyle name="Normal 32 3 6 3 4" xfId="31065"/>
    <cellStyle name="Normal 32 3 6 4" xfId="7288"/>
    <cellStyle name="Normal 32 3 6 4 2" xfId="19914"/>
    <cellStyle name="Normal 32 3 6 4 2 2" xfId="55130"/>
    <cellStyle name="Normal 32 3 6 4 3" xfId="42533"/>
    <cellStyle name="Normal 32 3 6 4 4" xfId="32519"/>
    <cellStyle name="Normal 32 3 6 5" xfId="9069"/>
    <cellStyle name="Normal 32 3 6 5 2" xfId="21690"/>
    <cellStyle name="Normal 32 3 6 5 2 2" xfId="56906"/>
    <cellStyle name="Normal 32 3 6 5 3" xfId="44309"/>
    <cellStyle name="Normal 32 3 6 5 4" xfId="34295"/>
    <cellStyle name="Normal 32 3 6 6" xfId="10863"/>
    <cellStyle name="Normal 32 3 6 6 2" xfId="23466"/>
    <cellStyle name="Normal 32 3 6 6 2 2" xfId="58682"/>
    <cellStyle name="Normal 32 3 6 6 3" xfId="46085"/>
    <cellStyle name="Normal 32 3 6 6 4" xfId="36071"/>
    <cellStyle name="Normal 32 3 6 7" xfId="15230"/>
    <cellStyle name="Normal 32 3 6 7 2" xfId="50446"/>
    <cellStyle name="Normal 32 3 6 7 3" xfId="27835"/>
    <cellStyle name="Normal 32 3 6 8" xfId="13452"/>
    <cellStyle name="Normal 32 3 6 8 2" xfId="48670"/>
    <cellStyle name="Normal 32 3 6 9" xfId="37849"/>
    <cellStyle name="Normal 32 3 7" xfId="3696"/>
    <cellStyle name="Normal 32 3 7 2" xfId="8420"/>
    <cellStyle name="Normal 32 3 7 2 2" xfId="21046"/>
    <cellStyle name="Normal 32 3 7 2 2 2" xfId="56262"/>
    <cellStyle name="Normal 32 3 7 2 3" xfId="43665"/>
    <cellStyle name="Normal 32 3 7 2 4" xfId="33651"/>
    <cellStyle name="Normal 32 3 7 3" xfId="10201"/>
    <cellStyle name="Normal 32 3 7 3 2" xfId="22822"/>
    <cellStyle name="Normal 32 3 7 3 2 2" xfId="58038"/>
    <cellStyle name="Normal 32 3 7 3 3" xfId="45441"/>
    <cellStyle name="Normal 32 3 7 3 4" xfId="35427"/>
    <cellStyle name="Normal 32 3 7 4" xfId="11997"/>
    <cellStyle name="Normal 32 3 7 4 2" xfId="24598"/>
    <cellStyle name="Normal 32 3 7 4 2 2" xfId="59814"/>
    <cellStyle name="Normal 32 3 7 4 3" xfId="47217"/>
    <cellStyle name="Normal 32 3 7 4 4" xfId="37203"/>
    <cellStyle name="Normal 32 3 7 5" xfId="16362"/>
    <cellStyle name="Normal 32 3 7 5 2" xfId="51578"/>
    <cellStyle name="Normal 32 3 7 5 3" xfId="28967"/>
    <cellStyle name="Normal 32 3 7 6" xfId="14584"/>
    <cellStyle name="Normal 32 3 7 6 2" xfId="49802"/>
    <cellStyle name="Normal 32 3 7 7" xfId="38981"/>
    <cellStyle name="Normal 32 3 7 8" xfId="27191"/>
    <cellStyle name="Normal 32 3 8" xfId="4032"/>
    <cellStyle name="Normal 32 3 8 2" xfId="16684"/>
    <cellStyle name="Normal 32 3 8 2 2" xfId="51900"/>
    <cellStyle name="Normal 32 3 8 2 3" xfId="29289"/>
    <cellStyle name="Normal 32 3 8 3" xfId="13130"/>
    <cellStyle name="Normal 32 3 8 3 2" xfId="48348"/>
    <cellStyle name="Normal 32 3 8 4" xfId="39303"/>
    <cellStyle name="Normal 32 3 8 5" xfId="25737"/>
    <cellStyle name="Normal 32 3 9" xfId="5507"/>
    <cellStyle name="Normal 32 3 9 2" xfId="18138"/>
    <cellStyle name="Normal 32 3 9 2 2" xfId="53354"/>
    <cellStyle name="Normal 32 3 9 3" xfId="40757"/>
    <cellStyle name="Normal 32 3 9 4" xfId="30743"/>
    <cellStyle name="Normal 32 4" xfId="2271"/>
    <cellStyle name="Normal 32 4 10" xfId="10678"/>
    <cellStyle name="Normal 32 4 10 2" xfId="23289"/>
    <cellStyle name="Normal 32 4 10 2 2" xfId="58505"/>
    <cellStyle name="Normal 32 4 10 3" xfId="45908"/>
    <cellStyle name="Normal 32 4 10 4" xfId="35894"/>
    <cellStyle name="Normal 32 4 11" xfId="14988"/>
    <cellStyle name="Normal 32 4 11 2" xfId="50204"/>
    <cellStyle name="Normal 32 4 11 3" xfId="27593"/>
    <cellStyle name="Normal 32 4 12" xfId="12401"/>
    <cellStyle name="Normal 32 4 12 2" xfId="47619"/>
    <cellStyle name="Normal 32 4 13" xfId="37607"/>
    <cellStyle name="Normal 32 4 14" xfId="25008"/>
    <cellStyle name="Normal 32 4 15" xfId="60221"/>
    <cellStyle name="Normal 32 4 2" xfId="3123"/>
    <cellStyle name="Normal 32 4 2 10" xfId="25492"/>
    <cellStyle name="Normal 32 4 2 11" xfId="61027"/>
    <cellStyle name="Normal 32 4 2 2" xfId="4923"/>
    <cellStyle name="Normal 32 4 2 2 2" xfId="17570"/>
    <cellStyle name="Normal 32 4 2 2 2 2" xfId="52786"/>
    <cellStyle name="Normal 32 4 2 2 2 3" xfId="30175"/>
    <cellStyle name="Normal 32 4 2 2 3" xfId="14016"/>
    <cellStyle name="Normal 32 4 2 2 3 2" xfId="49234"/>
    <cellStyle name="Normal 32 4 2 2 4" xfId="40189"/>
    <cellStyle name="Normal 32 4 2 2 5" xfId="26623"/>
    <cellStyle name="Normal 32 4 2 3" xfId="6393"/>
    <cellStyle name="Normal 32 4 2 3 2" xfId="19024"/>
    <cellStyle name="Normal 32 4 2 3 2 2" xfId="54240"/>
    <cellStyle name="Normal 32 4 2 3 3" xfId="41643"/>
    <cellStyle name="Normal 32 4 2 3 4" xfId="31629"/>
    <cellStyle name="Normal 32 4 2 4" xfId="7852"/>
    <cellStyle name="Normal 32 4 2 4 2" xfId="20478"/>
    <cellStyle name="Normal 32 4 2 4 2 2" xfId="55694"/>
    <cellStyle name="Normal 32 4 2 4 3" xfId="43097"/>
    <cellStyle name="Normal 32 4 2 4 4" xfId="33083"/>
    <cellStyle name="Normal 32 4 2 5" xfId="9633"/>
    <cellStyle name="Normal 32 4 2 5 2" xfId="22254"/>
    <cellStyle name="Normal 32 4 2 5 2 2" xfId="57470"/>
    <cellStyle name="Normal 32 4 2 5 3" xfId="44873"/>
    <cellStyle name="Normal 32 4 2 5 4" xfId="34859"/>
    <cellStyle name="Normal 32 4 2 6" xfId="11427"/>
    <cellStyle name="Normal 32 4 2 6 2" xfId="24030"/>
    <cellStyle name="Normal 32 4 2 6 2 2" xfId="59246"/>
    <cellStyle name="Normal 32 4 2 6 3" xfId="46649"/>
    <cellStyle name="Normal 32 4 2 6 4" xfId="36635"/>
    <cellStyle name="Normal 32 4 2 7" xfId="15794"/>
    <cellStyle name="Normal 32 4 2 7 2" xfId="51010"/>
    <cellStyle name="Normal 32 4 2 7 3" xfId="28399"/>
    <cellStyle name="Normal 32 4 2 8" xfId="12885"/>
    <cellStyle name="Normal 32 4 2 8 2" xfId="48103"/>
    <cellStyle name="Normal 32 4 2 9" xfId="38413"/>
    <cellStyle name="Normal 32 4 3" xfId="3452"/>
    <cellStyle name="Normal 32 4 3 10" xfId="26948"/>
    <cellStyle name="Normal 32 4 3 11" xfId="61352"/>
    <cellStyle name="Normal 32 4 3 2" xfId="5248"/>
    <cellStyle name="Normal 32 4 3 2 2" xfId="17895"/>
    <cellStyle name="Normal 32 4 3 2 2 2" xfId="53111"/>
    <cellStyle name="Normal 32 4 3 2 3" xfId="40514"/>
    <cellStyle name="Normal 32 4 3 2 4" xfId="30500"/>
    <cellStyle name="Normal 32 4 3 3" xfId="6718"/>
    <cellStyle name="Normal 32 4 3 3 2" xfId="19349"/>
    <cellStyle name="Normal 32 4 3 3 2 2" xfId="54565"/>
    <cellStyle name="Normal 32 4 3 3 3" xfId="41968"/>
    <cellStyle name="Normal 32 4 3 3 4" xfId="31954"/>
    <cellStyle name="Normal 32 4 3 4" xfId="8177"/>
    <cellStyle name="Normal 32 4 3 4 2" xfId="20803"/>
    <cellStyle name="Normal 32 4 3 4 2 2" xfId="56019"/>
    <cellStyle name="Normal 32 4 3 4 3" xfId="43422"/>
    <cellStyle name="Normal 32 4 3 4 4" xfId="33408"/>
    <cellStyle name="Normal 32 4 3 5" xfId="9958"/>
    <cellStyle name="Normal 32 4 3 5 2" xfId="22579"/>
    <cellStyle name="Normal 32 4 3 5 2 2" xfId="57795"/>
    <cellStyle name="Normal 32 4 3 5 3" xfId="45198"/>
    <cellStyle name="Normal 32 4 3 5 4" xfId="35184"/>
    <cellStyle name="Normal 32 4 3 6" xfId="11752"/>
    <cellStyle name="Normal 32 4 3 6 2" xfId="24355"/>
    <cellStyle name="Normal 32 4 3 6 2 2" xfId="59571"/>
    <cellStyle name="Normal 32 4 3 6 3" xfId="46974"/>
    <cellStyle name="Normal 32 4 3 6 4" xfId="36960"/>
    <cellStyle name="Normal 32 4 3 7" xfId="16119"/>
    <cellStyle name="Normal 32 4 3 7 2" xfId="51335"/>
    <cellStyle name="Normal 32 4 3 7 3" xfId="28724"/>
    <cellStyle name="Normal 32 4 3 8" xfId="14341"/>
    <cellStyle name="Normal 32 4 3 8 2" xfId="49559"/>
    <cellStyle name="Normal 32 4 3 9" xfId="38738"/>
    <cellStyle name="Normal 32 4 4" xfId="2613"/>
    <cellStyle name="Normal 32 4 4 10" xfId="26139"/>
    <cellStyle name="Normal 32 4 4 11" xfId="60543"/>
    <cellStyle name="Normal 32 4 4 2" xfId="4439"/>
    <cellStyle name="Normal 32 4 4 2 2" xfId="17086"/>
    <cellStyle name="Normal 32 4 4 2 2 2" xfId="52302"/>
    <cellStyle name="Normal 32 4 4 2 3" xfId="39705"/>
    <cellStyle name="Normal 32 4 4 2 4" xfId="29691"/>
    <cellStyle name="Normal 32 4 4 3" xfId="5909"/>
    <cellStyle name="Normal 32 4 4 3 2" xfId="18540"/>
    <cellStyle name="Normal 32 4 4 3 2 2" xfId="53756"/>
    <cellStyle name="Normal 32 4 4 3 3" xfId="41159"/>
    <cellStyle name="Normal 32 4 4 3 4" xfId="31145"/>
    <cellStyle name="Normal 32 4 4 4" xfId="7368"/>
    <cellStyle name="Normal 32 4 4 4 2" xfId="19994"/>
    <cellStyle name="Normal 32 4 4 4 2 2" xfId="55210"/>
    <cellStyle name="Normal 32 4 4 4 3" xfId="42613"/>
    <cellStyle name="Normal 32 4 4 4 4" xfId="32599"/>
    <cellStyle name="Normal 32 4 4 5" xfId="9149"/>
    <cellStyle name="Normal 32 4 4 5 2" xfId="21770"/>
    <cellStyle name="Normal 32 4 4 5 2 2" xfId="56986"/>
    <cellStyle name="Normal 32 4 4 5 3" xfId="44389"/>
    <cellStyle name="Normal 32 4 4 5 4" xfId="34375"/>
    <cellStyle name="Normal 32 4 4 6" xfId="10943"/>
    <cellStyle name="Normal 32 4 4 6 2" xfId="23546"/>
    <cellStyle name="Normal 32 4 4 6 2 2" xfId="58762"/>
    <cellStyle name="Normal 32 4 4 6 3" xfId="46165"/>
    <cellStyle name="Normal 32 4 4 6 4" xfId="36151"/>
    <cellStyle name="Normal 32 4 4 7" xfId="15310"/>
    <cellStyle name="Normal 32 4 4 7 2" xfId="50526"/>
    <cellStyle name="Normal 32 4 4 7 3" xfId="27915"/>
    <cellStyle name="Normal 32 4 4 8" xfId="13532"/>
    <cellStyle name="Normal 32 4 4 8 2" xfId="48750"/>
    <cellStyle name="Normal 32 4 4 9" xfId="37929"/>
    <cellStyle name="Normal 32 4 5" xfId="3777"/>
    <cellStyle name="Normal 32 4 5 2" xfId="8500"/>
    <cellStyle name="Normal 32 4 5 2 2" xfId="21126"/>
    <cellStyle name="Normal 32 4 5 2 2 2" xfId="56342"/>
    <cellStyle name="Normal 32 4 5 2 3" xfId="43745"/>
    <cellStyle name="Normal 32 4 5 2 4" xfId="33731"/>
    <cellStyle name="Normal 32 4 5 3" xfId="10281"/>
    <cellStyle name="Normal 32 4 5 3 2" xfId="22902"/>
    <cellStyle name="Normal 32 4 5 3 2 2" xfId="58118"/>
    <cellStyle name="Normal 32 4 5 3 3" xfId="45521"/>
    <cellStyle name="Normal 32 4 5 3 4" xfId="35507"/>
    <cellStyle name="Normal 32 4 5 4" xfId="12077"/>
    <cellStyle name="Normal 32 4 5 4 2" xfId="24678"/>
    <cellStyle name="Normal 32 4 5 4 2 2" xfId="59894"/>
    <cellStyle name="Normal 32 4 5 4 3" xfId="47297"/>
    <cellStyle name="Normal 32 4 5 4 4" xfId="37283"/>
    <cellStyle name="Normal 32 4 5 5" xfId="16442"/>
    <cellStyle name="Normal 32 4 5 5 2" xfId="51658"/>
    <cellStyle name="Normal 32 4 5 5 3" xfId="29047"/>
    <cellStyle name="Normal 32 4 5 6" xfId="14664"/>
    <cellStyle name="Normal 32 4 5 6 2" xfId="49882"/>
    <cellStyle name="Normal 32 4 5 7" xfId="39061"/>
    <cellStyle name="Normal 32 4 5 8" xfId="27271"/>
    <cellStyle name="Normal 32 4 6" xfId="4117"/>
    <cellStyle name="Normal 32 4 6 2" xfId="16764"/>
    <cellStyle name="Normal 32 4 6 2 2" xfId="51980"/>
    <cellStyle name="Normal 32 4 6 2 3" xfId="29369"/>
    <cellStyle name="Normal 32 4 6 3" xfId="13210"/>
    <cellStyle name="Normal 32 4 6 3 2" xfId="48428"/>
    <cellStyle name="Normal 32 4 6 4" xfId="39383"/>
    <cellStyle name="Normal 32 4 6 5" xfId="25817"/>
    <cellStyle name="Normal 32 4 7" xfId="5587"/>
    <cellStyle name="Normal 32 4 7 2" xfId="18218"/>
    <cellStyle name="Normal 32 4 7 2 2" xfId="53434"/>
    <cellStyle name="Normal 32 4 7 3" xfId="40837"/>
    <cellStyle name="Normal 32 4 7 4" xfId="30823"/>
    <cellStyle name="Normal 32 4 8" xfId="7046"/>
    <cellStyle name="Normal 32 4 8 2" xfId="19672"/>
    <cellStyle name="Normal 32 4 8 2 2" xfId="54888"/>
    <cellStyle name="Normal 32 4 8 3" xfId="42291"/>
    <cellStyle name="Normal 32 4 8 4" xfId="32277"/>
    <cellStyle name="Normal 32 4 9" xfId="8827"/>
    <cellStyle name="Normal 32 4 9 2" xfId="21448"/>
    <cellStyle name="Normal 32 4 9 2 2" xfId="56664"/>
    <cellStyle name="Normal 32 4 9 3" xfId="44067"/>
    <cellStyle name="Normal 32 4 9 4" xfId="34053"/>
    <cellStyle name="Normal 32 5" xfId="2948"/>
    <cellStyle name="Normal 32 5 10" xfId="25330"/>
    <cellStyle name="Normal 32 5 11" xfId="60865"/>
    <cellStyle name="Normal 32 5 2" xfId="4761"/>
    <cellStyle name="Normal 32 5 2 2" xfId="17408"/>
    <cellStyle name="Normal 32 5 2 2 2" xfId="52624"/>
    <cellStyle name="Normal 32 5 2 2 3" xfId="30013"/>
    <cellStyle name="Normal 32 5 2 3" xfId="13854"/>
    <cellStyle name="Normal 32 5 2 3 2" xfId="49072"/>
    <cellStyle name="Normal 32 5 2 4" xfId="40027"/>
    <cellStyle name="Normal 32 5 2 5" xfId="26461"/>
    <cellStyle name="Normal 32 5 3" xfId="6231"/>
    <cellStyle name="Normal 32 5 3 2" xfId="18862"/>
    <cellStyle name="Normal 32 5 3 2 2" xfId="54078"/>
    <cellStyle name="Normal 32 5 3 3" xfId="41481"/>
    <cellStyle name="Normal 32 5 3 4" xfId="31467"/>
    <cellStyle name="Normal 32 5 4" xfId="7690"/>
    <cellStyle name="Normal 32 5 4 2" xfId="20316"/>
    <cellStyle name="Normal 32 5 4 2 2" xfId="55532"/>
    <cellStyle name="Normal 32 5 4 3" xfId="42935"/>
    <cellStyle name="Normal 32 5 4 4" xfId="32921"/>
    <cellStyle name="Normal 32 5 5" xfId="9471"/>
    <cellStyle name="Normal 32 5 5 2" xfId="22092"/>
    <cellStyle name="Normal 32 5 5 2 2" xfId="57308"/>
    <cellStyle name="Normal 32 5 5 3" xfId="44711"/>
    <cellStyle name="Normal 32 5 5 4" xfId="34697"/>
    <cellStyle name="Normal 32 5 6" xfId="11265"/>
    <cellStyle name="Normal 32 5 6 2" xfId="23868"/>
    <cellStyle name="Normal 32 5 6 2 2" xfId="59084"/>
    <cellStyle name="Normal 32 5 6 3" xfId="46487"/>
    <cellStyle name="Normal 32 5 6 4" xfId="36473"/>
    <cellStyle name="Normal 32 5 7" xfId="15632"/>
    <cellStyle name="Normal 32 5 7 2" xfId="50848"/>
    <cellStyle name="Normal 32 5 7 3" xfId="28237"/>
    <cellStyle name="Normal 32 5 8" xfId="12723"/>
    <cellStyle name="Normal 32 5 8 2" xfId="47941"/>
    <cellStyle name="Normal 32 5 9" xfId="38251"/>
    <cellStyle name="Normal 32 6" xfId="2785"/>
    <cellStyle name="Normal 32 6 10" xfId="25178"/>
    <cellStyle name="Normal 32 6 11" xfId="60713"/>
    <cellStyle name="Normal 32 6 2" xfId="4609"/>
    <cellStyle name="Normal 32 6 2 2" xfId="17256"/>
    <cellStyle name="Normal 32 6 2 2 2" xfId="52472"/>
    <cellStyle name="Normal 32 6 2 2 3" xfId="29861"/>
    <cellStyle name="Normal 32 6 2 3" xfId="13702"/>
    <cellStyle name="Normal 32 6 2 3 2" xfId="48920"/>
    <cellStyle name="Normal 32 6 2 4" xfId="39875"/>
    <cellStyle name="Normal 32 6 2 5" xfId="26309"/>
    <cellStyle name="Normal 32 6 3" xfId="6079"/>
    <cellStyle name="Normal 32 6 3 2" xfId="18710"/>
    <cellStyle name="Normal 32 6 3 2 2" xfId="53926"/>
    <cellStyle name="Normal 32 6 3 3" xfId="41329"/>
    <cellStyle name="Normal 32 6 3 4" xfId="31315"/>
    <cellStyle name="Normal 32 6 4" xfId="7538"/>
    <cellStyle name="Normal 32 6 4 2" xfId="20164"/>
    <cellStyle name="Normal 32 6 4 2 2" xfId="55380"/>
    <cellStyle name="Normal 32 6 4 3" xfId="42783"/>
    <cellStyle name="Normal 32 6 4 4" xfId="32769"/>
    <cellStyle name="Normal 32 6 5" xfId="9319"/>
    <cellStyle name="Normal 32 6 5 2" xfId="21940"/>
    <cellStyle name="Normal 32 6 5 2 2" xfId="57156"/>
    <cellStyle name="Normal 32 6 5 3" xfId="44559"/>
    <cellStyle name="Normal 32 6 5 4" xfId="34545"/>
    <cellStyle name="Normal 32 6 6" xfId="11113"/>
    <cellStyle name="Normal 32 6 6 2" xfId="23716"/>
    <cellStyle name="Normal 32 6 6 2 2" xfId="58932"/>
    <cellStyle name="Normal 32 6 6 3" xfId="46335"/>
    <cellStyle name="Normal 32 6 6 4" xfId="36321"/>
    <cellStyle name="Normal 32 6 7" xfId="15480"/>
    <cellStyle name="Normal 32 6 7 2" xfId="50696"/>
    <cellStyle name="Normal 32 6 7 3" xfId="28085"/>
    <cellStyle name="Normal 32 6 8" xfId="12571"/>
    <cellStyle name="Normal 32 6 8 2" xfId="47789"/>
    <cellStyle name="Normal 32 6 9" xfId="38099"/>
    <cellStyle name="Normal 32 7" xfId="3300"/>
    <cellStyle name="Normal 32 7 10" xfId="26796"/>
    <cellStyle name="Normal 32 7 11" xfId="61200"/>
    <cellStyle name="Normal 32 7 2" xfId="5096"/>
    <cellStyle name="Normal 32 7 2 2" xfId="17743"/>
    <cellStyle name="Normal 32 7 2 2 2" xfId="52959"/>
    <cellStyle name="Normal 32 7 2 3" xfId="40362"/>
    <cellStyle name="Normal 32 7 2 4" xfId="30348"/>
    <cellStyle name="Normal 32 7 3" xfId="6566"/>
    <cellStyle name="Normal 32 7 3 2" xfId="19197"/>
    <cellStyle name="Normal 32 7 3 2 2" xfId="54413"/>
    <cellStyle name="Normal 32 7 3 3" xfId="41816"/>
    <cellStyle name="Normal 32 7 3 4" xfId="31802"/>
    <cellStyle name="Normal 32 7 4" xfId="8025"/>
    <cellStyle name="Normal 32 7 4 2" xfId="20651"/>
    <cellStyle name="Normal 32 7 4 2 2" xfId="55867"/>
    <cellStyle name="Normal 32 7 4 3" xfId="43270"/>
    <cellStyle name="Normal 32 7 4 4" xfId="33256"/>
    <cellStyle name="Normal 32 7 5" xfId="9806"/>
    <cellStyle name="Normal 32 7 5 2" xfId="22427"/>
    <cellStyle name="Normal 32 7 5 2 2" xfId="57643"/>
    <cellStyle name="Normal 32 7 5 3" xfId="45046"/>
    <cellStyle name="Normal 32 7 5 4" xfId="35032"/>
    <cellStyle name="Normal 32 7 6" xfId="11600"/>
    <cellStyle name="Normal 32 7 6 2" xfId="24203"/>
    <cellStyle name="Normal 32 7 6 2 2" xfId="59419"/>
    <cellStyle name="Normal 32 7 6 3" xfId="46822"/>
    <cellStyle name="Normal 32 7 6 4" xfId="36808"/>
    <cellStyle name="Normal 32 7 7" xfId="15967"/>
    <cellStyle name="Normal 32 7 7 2" xfId="51183"/>
    <cellStyle name="Normal 32 7 7 3" xfId="28572"/>
    <cellStyle name="Normal 32 7 8" xfId="14189"/>
    <cellStyle name="Normal 32 7 8 2" xfId="49407"/>
    <cellStyle name="Normal 32 7 9" xfId="38586"/>
    <cellStyle name="Normal 32 8" xfId="2455"/>
    <cellStyle name="Normal 32 8 10" xfId="25987"/>
    <cellStyle name="Normal 32 8 11" xfId="60391"/>
    <cellStyle name="Normal 32 8 2" xfId="4287"/>
    <cellStyle name="Normal 32 8 2 2" xfId="16934"/>
    <cellStyle name="Normal 32 8 2 2 2" xfId="52150"/>
    <cellStyle name="Normal 32 8 2 3" xfId="39553"/>
    <cellStyle name="Normal 32 8 2 4" xfId="29539"/>
    <cellStyle name="Normal 32 8 3" xfId="5757"/>
    <cellStyle name="Normal 32 8 3 2" xfId="18388"/>
    <cellStyle name="Normal 32 8 3 2 2" xfId="53604"/>
    <cellStyle name="Normal 32 8 3 3" xfId="41007"/>
    <cellStyle name="Normal 32 8 3 4" xfId="30993"/>
    <cellStyle name="Normal 32 8 4" xfId="7216"/>
    <cellStyle name="Normal 32 8 4 2" xfId="19842"/>
    <cellStyle name="Normal 32 8 4 2 2" xfId="55058"/>
    <cellStyle name="Normal 32 8 4 3" xfId="42461"/>
    <cellStyle name="Normal 32 8 4 4" xfId="32447"/>
    <cellStyle name="Normal 32 8 5" xfId="8997"/>
    <cellStyle name="Normal 32 8 5 2" xfId="21618"/>
    <cellStyle name="Normal 32 8 5 2 2" xfId="56834"/>
    <cellStyle name="Normal 32 8 5 3" xfId="44237"/>
    <cellStyle name="Normal 32 8 5 4" xfId="34223"/>
    <cellStyle name="Normal 32 8 6" xfId="10791"/>
    <cellStyle name="Normal 32 8 6 2" xfId="23394"/>
    <cellStyle name="Normal 32 8 6 2 2" xfId="58610"/>
    <cellStyle name="Normal 32 8 6 3" xfId="46013"/>
    <cellStyle name="Normal 32 8 6 4" xfId="35999"/>
    <cellStyle name="Normal 32 8 7" xfId="15158"/>
    <cellStyle name="Normal 32 8 7 2" xfId="50374"/>
    <cellStyle name="Normal 32 8 7 3" xfId="27763"/>
    <cellStyle name="Normal 32 8 8" xfId="13380"/>
    <cellStyle name="Normal 32 8 8 2" xfId="48598"/>
    <cellStyle name="Normal 32 8 9" xfId="37777"/>
    <cellStyle name="Normal 32 9" xfId="3624"/>
    <cellStyle name="Normal 32 9 2" xfId="8348"/>
    <cellStyle name="Normal 32 9 2 2" xfId="20974"/>
    <cellStyle name="Normal 32 9 2 2 2" xfId="56190"/>
    <cellStyle name="Normal 32 9 2 3" xfId="43593"/>
    <cellStyle name="Normal 32 9 2 4" xfId="33579"/>
    <cellStyle name="Normal 32 9 3" xfId="10129"/>
    <cellStyle name="Normal 32 9 3 2" xfId="22750"/>
    <cellStyle name="Normal 32 9 3 2 2" xfId="57966"/>
    <cellStyle name="Normal 32 9 3 3" xfId="45369"/>
    <cellStyle name="Normal 32 9 3 4" xfId="35355"/>
    <cellStyle name="Normal 32 9 4" xfId="11925"/>
    <cellStyle name="Normal 32 9 4 2" xfId="24526"/>
    <cellStyle name="Normal 32 9 4 2 2" xfId="59742"/>
    <cellStyle name="Normal 32 9 4 3" xfId="47145"/>
    <cellStyle name="Normal 32 9 4 4" xfId="37131"/>
    <cellStyle name="Normal 32 9 5" xfId="16290"/>
    <cellStyle name="Normal 32 9 5 2" xfId="51506"/>
    <cellStyle name="Normal 32 9 5 3" xfId="28895"/>
    <cellStyle name="Normal 32 9 6" xfId="14512"/>
    <cellStyle name="Normal 32 9 6 2" xfId="49730"/>
    <cellStyle name="Normal 32 9 7" xfId="38909"/>
    <cellStyle name="Normal 32 9 8" xfId="27119"/>
    <cellStyle name="Normal 32_District Target Attainment" xfId="1165"/>
    <cellStyle name="Normal 33" xfId="35"/>
    <cellStyle name="Normal 33 10" xfId="3950"/>
    <cellStyle name="Normal 33 10 2" xfId="16613"/>
    <cellStyle name="Normal 33 10 2 2" xfId="51829"/>
    <cellStyle name="Normal 33 10 2 3" xfId="29218"/>
    <cellStyle name="Normal 33 10 3" xfId="13059"/>
    <cellStyle name="Normal 33 10 3 2" xfId="48277"/>
    <cellStyle name="Normal 33 10 4" xfId="39232"/>
    <cellStyle name="Normal 33 10 5" xfId="25666"/>
    <cellStyle name="Normal 33 11" xfId="5436"/>
    <cellStyle name="Normal 33 11 2" xfId="18067"/>
    <cellStyle name="Normal 33 11 2 2" xfId="53283"/>
    <cellStyle name="Normal 33 11 3" xfId="40686"/>
    <cellStyle name="Normal 33 11 4" xfId="30672"/>
    <cellStyle name="Normal 33 12" xfId="6892"/>
    <cellStyle name="Normal 33 12 2" xfId="19521"/>
    <cellStyle name="Normal 33 12 2 2" xfId="54737"/>
    <cellStyle name="Normal 33 12 3" xfId="42140"/>
    <cellStyle name="Normal 33 12 4" xfId="32126"/>
    <cellStyle name="Normal 33 13" xfId="8674"/>
    <cellStyle name="Normal 33 13 2" xfId="21297"/>
    <cellStyle name="Normal 33 13 2 2" xfId="56513"/>
    <cellStyle name="Normal 33 13 3" xfId="43916"/>
    <cellStyle name="Normal 33 13 4" xfId="33902"/>
    <cellStyle name="Normal 33 14" xfId="10679"/>
    <cellStyle name="Normal 33 14 2" xfId="23290"/>
    <cellStyle name="Normal 33 14 2 2" xfId="58506"/>
    <cellStyle name="Normal 33 14 3" xfId="45909"/>
    <cellStyle name="Normal 33 14 4" xfId="35895"/>
    <cellStyle name="Normal 33 15" xfId="14836"/>
    <cellStyle name="Normal 33 15 2" xfId="50053"/>
    <cellStyle name="Normal 33 15 3" xfId="27442"/>
    <cellStyle name="Normal 33 16" xfId="12250"/>
    <cellStyle name="Normal 33 16 2" xfId="47468"/>
    <cellStyle name="Normal 33 17" xfId="37455"/>
    <cellStyle name="Normal 33 18" xfId="24857"/>
    <cellStyle name="Normal 33 19" xfId="60070"/>
    <cellStyle name="Normal 33 2" xfId="620"/>
    <cellStyle name="Normal 33 2 10" xfId="5481"/>
    <cellStyle name="Normal 33 2 10 2" xfId="18112"/>
    <cellStyle name="Normal 33 2 10 2 2" xfId="53328"/>
    <cellStyle name="Normal 33 2 10 3" xfId="40731"/>
    <cellStyle name="Normal 33 2 10 4" xfId="30717"/>
    <cellStyle name="Normal 33 2 11" xfId="6937"/>
    <cellStyle name="Normal 33 2 11 2" xfId="19566"/>
    <cellStyle name="Normal 33 2 11 2 2" xfId="54782"/>
    <cellStyle name="Normal 33 2 11 3" xfId="42185"/>
    <cellStyle name="Normal 33 2 11 4" xfId="32171"/>
    <cellStyle name="Normal 33 2 12" xfId="8719"/>
    <cellStyle name="Normal 33 2 12 2" xfId="21342"/>
    <cellStyle name="Normal 33 2 12 2 2" xfId="56558"/>
    <cellStyle name="Normal 33 2 12 3" xfId="43961"/>
    <cellStyle name="Normal 33 2 12 4" xfId="33947"/>
    <cellStyle name="Normal 33 2 13" xfId="10680"/>
    <cellStyle name="Normal 33 2 13 2" xfId="23291"/>
    <cellStyle name="Normal 33 2 13 2 2" xfId="58507"/>
    <cellStyle name="Normal 33 2 13 3" xfId="45910"/>
    <cellStyle name="Normal 33 2 13 4" xfId="35896"/>
    <cellStyle name="Normal 33 2 14" xfId="14881"/>
    <cellStyle name="Normal 33 2 14 2" xfId="50098"/>
    <cellStyle name="Normal 33 2 14 3" xfId="27487"/>
    <cellStyle name="Normal 33 2 15" xfId="12295"/>
    <cellStyle name="Normal 33 2 15 2" xfId="47513"/>
    <cellStyle name="Normal 33 2 16" xfId="37500"/>
    <cellStyle name="Normal 33 2 17" xfId="24902"/>
    <cellStyle name="Normal 33 2 18" xfId="60115"/>
    <cellStyle name="Normal 33 2 2" xfId="1794"/>
    <cellStyle name="Normal 33 2 2 10" xfId="7011"/>
    <cellStyle name="Normal 33 2 2 10 2" xfId="19638"/>
    <cellStyle name="Normal 33 2 2 10 2 2" xfId="54854"/>
    <cellStyle name="Normal 33 2 2 10 3" xfId="42257"/>
    <cellStyle name="Normal 33 2 2 10 4" xfId="32243"/>
    <cellStyle name="Normal 33 2 2 11" xfId="8792"/>
    <cellStyle name="Normal 33 2 2 11 2" xfId="21414"/>
    <cellStyle name="Normal 33 2 2 11 2 2" xfId="56630"/>
    <cellStyle name="Normal 33 2 2 11 3" xfId="44033"/>
    <cellStyle name="Normal 33 2 2 11 4" xfId="34019"/>
    <cellStyle name="Normal 33 2 2 12" xfId="10681"/>
    <cellStyle name="Normal 33 2 2 12 2" xfId="23292"/>
    <cellStyle name="Normal 33 2 2 12 2 2" xfId="58508"/>
    <cellStyle name="Normal 33 2 2 12 3" xfId="45911"/>
    <cellStyle name="Normal 33 2 2 12 4" xfId="35897"/>
    <cellStyle name="Normal 33 2 2 13" xfId="14953"/>
    <cellStyle name="Normal 33 2 2 13 2" xfId="50170"/>
    <cellStyle name="Normal 33 2 2 13 3" xfId="27559"/>
    <cellStyle name="Normal 33 2 2 14" xfId="12367"/>
    <cellStyle name="Normal 33 2 2 14 2" xfId="47585"/>
    <cellStyle name="Normal 33 2 2 15" xfId="37572"/>
    <cellStyle name="Normal 33 2 2 16" xfId="24974"/>
    <cellStyle name="Normal 33 2 2 17" xfId="60187"/>
    <cellStyle name="Normal 33 2 2 2" xfId="2397"/>
    <cellStyle name="Normal 33 2 2 2 10" xfId="10682"/>
    <cellStyle name="Normal 33 2 2 2 10 2" xfId="23293"/>
    <cellStyle name="Normal 33 2 2 2 10 2 2" xfId="58509"/>
    <cellStyle name="Normal 33 2 2 2 10 3" xfId="45912"/>
    <cellStyle name="Normal 33 2 2 2 10 4" xfId="35898"/>
    <cellStyle name="Normal 33 2 2 2 11" xfId="15108"/>
    <cellStyle name="Normal 33 2 2 2 11 2" xfId="50324"/>
    <cellStyle name="Normal 33 2 2 2 11 3" xfId="27713"/>
    <cellStyle name="Normal 33 2 2 2 12" xfId="12521"/>
    <cellStyle name="Normal 33 2 2 2 12 2" xfId="47739"/>
    <cellStyle name="Normal 33 2 2 2 13" xfId="37727"/>
    <cellStyle name="Normal 33 2 2 2 14" xfId="25128"/>
    <cellStyle name="Normal 33 2 2 2 15" xfId="60341"/>
    <cellStyle name="Normal 33 2 2 2 2" xfId="3243"/>
    <cellStyle name="Normal 33 2 2 2 2 10" xfId="25612"/>
    <cellStyle name="Normal 33 2 2 2 2 11" xfId="61147"/>
    <cellStyle name="Normal 33 2 2 2 2 2" xfId="5043"/>
    <cellStyle name="Normal 33 2 2 2 2 2 2" xfId="17690"/>
    <cellStyle name="Normal 33 2 2 2 2 2 2 2" xfId="52906"/>
    <cellStyle name="Normal 33 2 2 2 2 2 2 3" xfId="30295"/>
    <cellStyle name="Normal 33 2 2 2 2 2 3" xfId="14136"/>
    <cellStyle name="Normal 33 2 2 2 2 2 3 2" xfId="49354"/>
    <cellStyle name="Normal 33 2 2 2 2 2 4" xfId="40309"/>
    <cellStyle name="Normal 33 2 2 2 2 2 5" xfId="26743"/>
    <cellStyle name="Normal 33 2 2 2 2 3" xfId="6513"/>
    <cellStyle name="Normal 33 2 2 2 2 3 2" xfId="19144"/>
    <cellStyle name="Normal 33 2 2 2 2 3 2 2" xfId="54360"/>
    <cellStyle name="Normal 33 2 2 2 2 3 3" xfId="41763"/>
    <cellStyle name="Normal 33 2 2 2 2 3 4" xfId="31749"/>
    <cellStyle name="Normal 33 2 2 2 2 4" xfId="7972"/>
    <cellStyle name="Normal 33 2 2 2 2 4 2" xfId="20598"/>
    <cellStyle name="Normal 33 2 2 2 2 4 2 2" xfId="55814"/>
    <cellStyle name="Normal 33 2 2 2 2 4 3" xfId="43217"/>
    <cellStyle name="Normal 33 2 2 2 2 4 4" xfId="33203"/>
    <cellStyle name="Normal 33 2 2 2 2 5" xfId="9753"/>
    <cellStyle name="Normal 33 2 2 2 2 5 2" xfId="22374"/>
    <cellStyle name="Normal 33 2 2 2 2 5 2 2" xfId="57590"/>
    <cellStyle name="Normal 33 2 2 2 2 5 3" xfId="44993"/>
    <cellStyle name="Normal 33 2 2 2 2 5 4" xfId="34979"/>
    <cellStyle name="Normal 33 2 2 2 2 6" xfId="11547"/>
    <cellStyle name="Normal 33 2 2 2 2 6 2" xfId="24150"/>
    <cellStyle name="Normal 33 2 2 2 2 6 2 2" xfId="59366"/>
    <cellStyle name="Normal 33 2 2 2 2 6 3" xfId="46769"/>
    <cellStyle name="Normal 33 2 2 2 2 6 4" xfId="36755"/>
    <cellStyle name="Normal 33 2 2 2 2 7" xfId="15914"/>
    <cellStyle name="Normal 33 2 2 2 2 7 2" xfId="51130"/>
    <cellStyle name="Normal 33 2 2 2 2 7 3" xfId="28519"/>
    <cellStyle name="Normal 33 2 2 2 2 8" xfId="13005"/>
    <cellStyle name="Normal 33 2 2 2 2 8 2" xfId="48223"/>
    <cellStyle name="Normal 33 2 2 2 2 9" xfId="38533"/>
    <cellStyle name="Normal 33 2 2 2 3" xfId="3572"/>
    <cellStyle name="Normal 33 2 2 2 3 10" xfId="27068"/>
    <cellStyle name="Normal 33 2 2 2 3 11" xfId="61472"/>
    <cellStyle name="Normal 33 2 2 2 3 2" xfId="5368"/>
    <cellStyle name="Normal 33 2 2 2 3 2 2" xfId="18015"/>
    <cellStyle name="Normal 33 2 2 2 3 2 2 2" xfId="53231"/>
    <cellStyle name="Normal 33 2 2 2 3 2 3" xfId="40634"/>
    <cellStyle name="Normal 33 2 2 2 3 2 4" xfId="30620"/>
    <cellStyle name="Normal 33 2 2 2 3 3" xfId="6838"/>
    <cellStyle name="Normal 33 2 2 2 3 3 2" xfId="19469"/>
    <cellStyle name="Normal 33 2 2 2 3 3 2 2" xfId="54685"/>
    <cellStyle name="Normal 33 2 2 2 3 3 3" xfId="42088"/>
    <cellStyle name="Normal 33 2 2 2 3 3 4" xfId="32074"/>
    <cellStyle name="Normal 33 2 2 2 3 4" xfId="8297"/>
    <cellStyle name="Normal 33 2 2 2 3 4 2" xfId="20923"/>
    <cellStyle name="Normal 33 2 2 2 3 4 2 2" xfId="56139"/>
    <cellStyle name="Normal 33 2 2 2 3 4 3" xfId="43542"/>
    <cellStyle name="Normal 33 2 2 2 3 4 4" xfId="33528"/>
    <cellStyle name="Normal 33 2 2 2 3 5" xfId="10078"/>
    <cellStyle name="Normal 33 2 2 2 3 5 2" xfId="22699"/>
    <cellStyle name="Normal 33 2 2 2 3 5 2 2" xfId="57915"/>
    <cellStyle name="Normal 33 2 2 2 3 5 3" xfId="45318"/>
    <cellStyle name="Normal 33 2 2 2 3 5 4" xfId="35304"/>
    <cellStyle name="Normal 33 2 2 2 3 6" xfId="11872"/>
    <cellStyle name="Normal 33 2 2 2 3 6 2" xfId="24475"/>
    <cellStyle name="Normal 33 2 2 2 3 6 2 2" xfId="59691"/>
    <cellStyle name="Normal 33 2 2 2 3 6 3" xfId="47094"/>
    <cellStyle name="Normal 33 2 2 2 3 6 4" xfId="37080"/>
    <cellStyle name="Normal 33 2 2 2 3 7" xfId="16239"/>
    <cellStyle name="Normal 33 2 2 2 3 7 2" xfId="51455"/>
    <cellStyle name="Normal 33 2 2 2 3 7 3" xfId="28844"/>
    <cellStyle name="Normal 33 2 2 2 3 8" xfId="14461"/>
    <cellStyle name="Normal 33 2 2 2 3 8 2" xfId="49679"/>
    <cellStyle name="Normal 33 2 2 2 3 9" xfId="38858"/>
    <cellStyle name="Normal 33 2 2 2 4" xfId="2733"/>
    <cellStyle name="Normal 33 2 2 2 4 10" xfId="26259"/>
    <cellStyle name="Normal 33 2 2 2 4 11" xfId="60663"/>
    <cellStyle name="Normal 33 2 2 2 4 2" xfId="4559"/>
    <cellStyle name="Normal 33 2 2 2 4 2 2" xfId="17206"/>
    <cellStyle name="Normal 33 2 2 2 4 2 2 2" xfId="52422"/>
    <cellStyle name="Normal 33 2 2 2 4 2 3" xfId="39825"/>
    <cellStyle name="Normal 33 2 2 2 4 2 4" xfId="29811"/>
    <cellStyle name="Normal 33 2 2 2 4 3" xfId="6029"/>
    <cellStyle name="Normal 33 2 2 2 4 3 2" xfId="18660"/>
    <cellStyle name="Normal 33 2 2 2 4 3 2 2" xfId="53876"/>
    <cellStyle name="Normal 33 2 2 2 4 3 3" xfId="41279"/>
    <cellStyle name="Normal 33 2 2 2 4 3 4" xfId="31265"/>
    <cellStyle name="Normal 33 2 2 2 4 4" xfId="7488"/>
    <cellStyle name="Normal 33 2 2 2 4 4 2" xfId="20114"/>
    <cellStyle name="Normal 33 2 2 2 4 4 2 2" xfId="55330"/>
    <cellStyle name="Normal 33 2 2 2 4 4 3" xfId="42733"/>
    <cellStyle name="Normal 33 2 2 2 4 4 4" xfId="32719"/>
    <cellStyle name="Normal 33 2 2 2 4 5" xfId="9269"/>
    <cellStyle name="Normal 33 2 2 2 4 5 2" xfId="21890"/>
    <cellStyle name="Normal 33 2 2 2 4 5 2 2" xfId="57106"/>
    <cellStyle name="Normal 33 2 2 2 4 5 3" xfId="44509"/>
    <cellStyle name="Normal 33 2 2 2 4 5 4" xfId="34495"/>
    <cellStyle name="Normal 33 2 2 2 4 6" xfId="11063"/>
    <cellStyle name="Normal 33 2 2 2 4 6 2" xfId="23666"/>
    <cellStyle name="Normal 33 2 2 2 4 6 2 2" xfId="58882"/>
    <cellStyle name="Normal 33 2 2 2 4 6 3" xfId="46285"/>
    <cellStyle name="Normal 33 2 2 2 4 6 4" xfId="36271"/>
    <cellStyle name="Normal 33 2 2 2 4 7" xfId="15430"/>
    <cellStyle name="Normal 33 2 2 2 4 7 2" xfId="50646"/>
    <cellStyle name="Normal 33 2 2 2 4 7 3" xfId="28035"/>
    <cellStyle name="Normal 33 2 2 2 4 8" xfId="13652"/>
    <cellStyle name="Normal 33 2 2 2 4 8 2" xfId="48870"/>
    <cellStyle name="Normal 33 2 2 2 4 9" xfId="38049"/>
    <cellStyle name="Normal 33 2 2 2 5" xfId="3897"/>
    <cellStyle name="Normal 33 2 2 2 5 2" xfId="8620"/>
    <cellStyle name="Normal 33 2 2 2 5 2 2" xfId="21246"/>
    <cellStyle name="Normal 33 2 2 2 5 2 2 2" xfId="56462"/>
    <cellStyle name="Normal 33 2 2 2 5 2 3" xfId="43865"/>
    <cellStyle name="Normal 33 2 2 2 5 2 4" xfId="33851"/>
    <cellStyle name="Normal 33 2 2 2 5 3" xfId="10401"/>
    <cellStyle name="Normal 33 2 2 2 5 3 2" xfId="23022"/>
    <cellStyle name="Normal 33 2 2 2 5 3 2 2" xfId="58238"/>
    <cellStyle name="Normal 33 2 2 2 5 3 3" xfId="45641"/>
    <cellStyle name="Normal 33 2 2 2 5 3 4" xfId="35627"/>
    <cellStyle name="Normal 33 2 2 2 5 4" xfId="12197"/>
    <cellStyle name="Normal 33 2 2 2 5 4 2" xfId="24798"/>
    <cellStyle name="Normal 33 2 2 2 5 4 2 2" xfId="60014"/>
    <cellStyle name="Normal 33 2 2 2 5 4 3" xfId="47417"/>
    <cellStyle name="Normal 33 2 2 2 5 4 4" xfId="37403"/>
    <cellStyle name="Normal 33 2 2 2 5 5" xfId="16562"/>
    <cellStyle name="Normal 33 2 2 2 5 5 2" xfId="51778"/>
    <cellStyle name="Normal 33 2 2 2 5 5 3" xfId="29167"/>
    <cellStyle name="Normal 33 2 2 2 5 6" xfId="14784"/>
    <cellStyle name="Normal 33 2 2 2 5 6 2" xfId="50002"/>
    <cellStyle name="Normal 33 2 2 2 5 7" xfId="39181"/>
    <cellStyle name="Normal 33 2 2 2 5 8" xfId="27391"/>
    <cellStyle name="Normal 33 2 2 2 6" xfId="4237"/>
    <cellStyle name="Normal 33 2 2 2 6 2" xfId="16884"/>
    <cellStyle name="Normal 33 2 2 2 6 2 2" xfId="52100"/>
    <cellStyle name="Normal 33 2 2 2 6 2 3" xfId="29489"/>
    <cellStyle name="Normal 33 2 2 2 6 3" xfId="13330"/>
    <cellStyle name="Normal 33 2 2 2 6 3 2" xfId="48548"/>
    <cellStyle name="Normal 33 2 2 2 6 4" xfId="39503"/>
    <cellStyle name="Normal 33 2 2 2 6 5" xfId="25937"/>
    <cellStyle name="Normal 33 2 2 2 7" xfId="5707"/>
    <cellStyle name="Normal 33 2 2 2 7 2" xfId="18338"/>
    <cellStyle name="Normal 33 2 2 2 7 2 2" xfId="53554"/>
    <cellStyle name="Normal 33 2 2 2 7 3" xfId="40957"/>
    <cellStyle name="Normal 33 2 2 2 7 4" xfId="30943"/>
    <cellStyle name="Normal 33 2 2 2 8" xfId="7166"/>
    <cellStyle name="Normal 33 2 2 2 8 2" xfId="19792"/>
    <cellStyle name="Normal 33 2 2 2 8 2 2" xfId="55008"/>
    <cellStyle name="Normal 33 2 2 2 8 3" xfId="42411"/>
    <cellStyle name="Normal 33 2 2 2 8 4" xfId="32397"/>
    <cellStyle name="Normal 33 2 2 2 9" xfId="8947"/>
    <cellStyle name="Normal 33 2 2 2 9 2" xfId="21568"/>
    <cellStyle name="Normal 33 2 2 2 9 2 2" xfId="56784"/>
    <cellStyle name="Normal 33 2 2 2 9 3" xfId="44187"/>
    <cellStyle name="Normal 33 2 2 2 9 4" xfId="34173"/>
    <cellStyle name="Normal 33 2 2 3" xfId="3083"/>
    <cellStyle name="Normal 33 2 2 3 10" xfId="25455"/>
    <cellStyle name="Normal 33 2 2 3 11" xfId="60990"/>
    <cellStyle name="Normal 33 2 2 3 2" xfId="4886"/>
    <cellStyle name="Normal 33 2 2 3 2 2" xfId="17533"/>
    <cellStyle name="Normal 33 2 2 3 2 2 2" xfId="52749"/>
    <cellStyle name="Normal 33 2 2 3 2 2 3" xfId="30138"/>
    <cellStyle name="Normal 33 2 2 3 2 3" xfId="13979"/>
    <cellStyle name="Normal 33 2 2 3 2 3 2" xfId="49197"/>
    <cellStyle name="Normal 33 2 2 3 2 4" xfId="40152"/>
    <cellStyle name="Normal 33 2 2 3 2 5" xfId="26586"/>
    <cellStyle name="Normal 33 2 2 3 3" xfId="6356"/>
    <cellStyle name="Normal 33 2 2 3 3 2" xfId="18987"/>
    <cellStyle name="Normal 33 2 2 3 3 2 2" xfId="54203"/>
    <cellStyle name="Normal 33 2 2 3 3 3" xfId="41606"/>
    <cellStyle name="Normal 33 2 2 3 3 4" xfId="31592"/>
    <cellStyle name="Normal 33 2 2 3 4" xfId="7815"/>
    <cellStyle name="Normal 33 2 2 3 4 2" xfId="20441"/>
    <cellStyle name="Normal 33 2 2 3 4 2 2" xfId="55657"/>
    <cellStyle name="Normal 33 2 2 3 4 3" xfId="43060"/>
    <cellStyle name="Normal 33 2 2 3 4 4" xfId="33046"/>
    <cellStyle name="Normal 33 2 2 3 5" xfId="9596"/>
    <cellStyle name="Normal 33 2 2 3 5 2" xfId="22217"/>
    <cellStyle name="Normal 33 2 2 3 5 2 2" xfId="57433"/>
    <cellStyle name="Normal 33 2 2 3 5 3" xfId="44836"/>
    <cellStyle name="Normal 33 2 2 3 5 4" xfId="34822"/>
    <cellStyle name="Normal 33 2 2 3 6" xfId="11390"/>
    <cellStyle name="Normal 33 2 2 3 6 2" xfId="23993"/>
    <cellStyle name="Normal 33 2 2 3 6 2 2" xfId="59209"/>
    <cellStyle name="Normal 33 2 2 3 6 3" xfId="46612"/>
    <cellStyle name="Normal 33 2 2 3 6 4" xfId="36598"/>
    <cellStyle name="Normal 33 2 2 3 7" xfId="15757"/>
    <cellStyle name="Normal 33 2 2 3 7 2" xfId="50973"/>
    <cellStyle name="Normal 33 2 2 3 7 3" xfId="28362"/>
    <cellStyle name="Normal 33 2 2 3 8" xfId="12848"/>
    <cellStyle name="Normal 33 2 2 3 8 2" xfId="48066"/>
    <cellStyle name="Normal 33 2 2 3 9" xfId="38376"/>
    <cellStyle name="Normal 33 2 2 4" xfId="2909"/>
    <cellStyle name="Normal 33 2 2 4 10" xfId="25296"/>
    <cellStyle name="Normal 33 2 2 4 11" xfId="60831"/>
    <cellStyle name="Normal 33 2 2 4 2" xfId="4727"/>
    <cellStyle name="Normal 33 2 2 4 2 2" xfId="17374"/>
    <cellStyle name="Normal 33 2 2 4 2 2 2" xfId="52590"/>
    <cellStyle name="Normal 33 2 2 4 2 2 3" xfId="29979"/>
    <cellStyle name="Normal 33 2 2 4 2 3" xfId="13820"/>
    <cellStyle name="Normal 33 2 2 4 2 3 2" xfId="49038"/>
    <cellStyle name="Normal 33 2 2 4 2 4" xfId="39993"/>
    <cellStyle name="Normal 33 2 2 4 2 5" xfId="26427"/>
    <cellStyle name="Normal 33 2 2 4 3" xfId="6197"/>
    <cellStyle name="Normal 33 2 2 4 3 2" xfId="18828"/>
    <cellStyle name="Normal 33 2 2 4 3 2 2" xfId="54044"/>
    <cellStyle name="Normal 33 2 2 4 3 3" xfId="41447"/>
    <cellStyle name="Normal 33 2 2 4 3 4" xfId="31433"/>
    <cellStyle name="Normal 33 2 2 4 4" xfId="7656"/>
    <cellStyle name="Normal 33 2 2 4 4 2" xfId="20282"/>
    <cellStyle name="Normal 33 2 2 4 4 2 2" xfId="55498"/>
    <cellStyle name="Normal 33 2 2 4 4 3" xfId="42901"/>
    <cellStyle name="Normal 33 2 2 4 4 4" xfId="32887"/>
    <cellStyle name="Normal 33 2 2 4 5" xfId="9437"/>
    <cellStyle name="Normal 33 2 2 4 5 2" xfId="22058"/>
    <cellStyle name="Normal 33 2 2 4 5 2 2" xfId="57274"/>
    <cellStyle name="Normal 33 2 2 4 5 3" xfId="44677"/>
    <cellStyle name="Normal 33 2 2 4 5 4" xfId="34663"/>
    <cellStyle name="Normal 33 2 2 4 6" xfId="11231"/>
    <cellStyle name="Normal 33 2 2 4 6 2" xfId="23834"/>
    <cellStyle name="Normal 33 2 2 4 6 2 2" xfId="59050"/>
    <cellStyle name="Normal 33 2 2 4 6 3" xfId="46453"/>
    <cellStyle name="Normal 33 2 2 4 6 4" xfId="36439"/>
    <cellStyle name="Normal 33 2 2 4 7" xfId="15598"/>
    <cellStyle name="Normal 33 2 2 4 7 2" xfId="50814"/>
    <cellStyle name="Normal 33 2 2 4 7 3" xfId="28203"/>
    <cellStyle name="Normal 33 2 2 4 8" xfId="12689"/>
    <cellStyle name="Normal 33 2 2 4 8 2" xfId="47907"/>
    <cellStyle name="Normal 33 2 2 4 9" xfId="38217"/>
    <cellStyle name="Normal 33 2 2 5" xfId="3418"/>
    <cellStyle name="Normal 33 2 2 5 10" xfId="26914"/>
    <cellStyle name="Normal 33 2 2 5 11" xfId="61318"/>
    <cellStyle name="Normal 33 2 2 5 2" xfId="5214"/>
    <cellStyle name="Normal 33 2 2 5 2 2" xfId="17861"/>
    <cellStyle name="Normal 33 2 2 5 2 2 2" xfId="53077"/>
    <cellStyle name="Normal 33 2 2 5 2 3" xfId="40480"/>
    <cellStyle name="Normal 33 2 2 5 2 4" xfId="30466"/>
    <cellStyle name="Normal 33 2 2 5 3" xfId="6684"/>
    <cellStyle name="Normal 33 2 2 5 3 2" xfId="19315"/>
    <cellStyle name="Normal 33 2 2 5 3 2 2" xfId="54531"/>
    <cellStyle name="Normal 33 2 2 5 3 3" xfId="41934"/>
    <cellStyle name="Normal 33 2 2 5 3 4" xfId="31920"/>
    <cellStyle name="Normal 33 2 2 5 4" xfId="8143"/>
    <cellStyle name="Normal 33 2 2 5 4 2" xfId="20769"/>
    <cellStyle name="Normal 33 2 2 5 4 2 2" xfId="55985"/>
    <cellStyle name="Normal 33 2 2 5 4 3" xfId="43388"/>
    <cellStyle name="Normal 33 2 2 5 4 4" xfId="33374"/>
    <cellStyle name="Normal 33 2 2 5 5" xfId="9924"/>
    <cellStyle name="Normal 33 2 2 5 5 2" xfId="22545"/>
    <cellStyle name="Normal 33 2 2 5 5 2 2" xfId="57761"/>
    <cellStyle name="Normal 33 2 2 5 5 3" xfId="45164"/>
    <cellStyle name="Normal 33 2 2 5 5 4" xfId="35150"/>
    <cellStyle name="Normal 33 2 2 5 6" xfId="11718"/>
    <cellStyle name="Normal 33 2 2 5 6 2" xfId="24321"/>
    <cellStyle name="Normal 33 2 2 5 6 2 2" xfId="59537"/>
    <cellStyle name="Normal 33 2 2 5 6 3" xfId="46940"/>
    <cellStyle name="Normal 33 2 2 5 6 4" xfId="36926"/>
    <cellStyle name="Normal 33 2 2 5 7" xfId="16085"/>
    <cellStyle name="Normal 33 2 2 5 7 2" xfId="51301"/>
    <cellStyle name="Normal 33 2 2 5 7 3" xfId="28690"/>
    <cellStyle name="Normal 33 2 2 5 8" xfId="14307"/>
    <cellStyle name="Normal 33 2 2 5 8 2" xfId="49525"/>
    <cellStyle name="Normal 33 2 2 5 9" xfId="38704"/>
    <cellStyle name="Normal 33 2 2 6" xfId="2578"/>
    <cellStyle name="Normal 33 2 2 6 10" xfId="26105"/>
    <cellStyle name="Normal 33 2 2 6 11" xfId="60509"/>
    <cellStyle name="Normal 33 2 2 6 2" xfId="4405"/>
    <cellStyle name="Normal 33 2 2 6 2 2" xfId="17052"/>
    <cellStyle name="Normal 33 2 2 6 2 2 2" xfId="52268"/>
    <cellStyle name="Normal 33 2 2 6 2 3" xfId="39671"/>
    <cellStyle name="Normal 33 2 2 6 2 4" xfId="29657"/>
    <cellStyle name="Normal 33 2 2 6 3" xfId="5875"/>
    <cellStyle name="Normal 33 2 2 6 3 2" xfId="18506"/>
    <cellStyle name="Normal 33 2 2 6 3 2 2" xfId="53722"/>
    <cellStyle name="Normal 33 2 2 6 3 3" xfId="41125"/>
    <cellStyle name="Normal 33 2 2 6 3 4" xfId="31111"/>
    <cellStyle name="Normal 33 2 2 6 4" xfId="7334"/>
    <cellStyle name="Normal 33 2 2 6 4 2" xfId="19960"/>
    <cellStyle name="Normal 33 2 2 6 4 2 2" xfId="55176"/>
    <cellStyle name="Normal 33 2 2 6 4 3" xfId="42579"/>
    <cellStyle name="Normal 33 2 2 6 4 4" xfId="32565"/>
    <cellStyle name="Normal 33 2 2 6 5" xfId="9115"/>
    <cellStyle name="Normal 33 2 2 6 5 2" xfId="21736"/>
    <cellStyle name="Normal 33 2 2 6 5 2 2" xfId="56952"/>
    <cellStyle name="Normal 33 2 2 6 5 3" xfId="44355"/>
    <cellStyle name="Normal 33 2 2 6 5 4" xfId="34341"/>
    <cellStyle name="Normal 33 2 2 6 6" xfId="10909"/>
    <cellStyle name="Normal 33 2 2 6 6 2" xfId="23512"/>
    <cellStyle name="Normal 33 2 2 6 6 2 2" xfId="58728"/>
    <cellStyle name="Normal 33 2 2 6 6 3" xfId="46131"/>
    <cellStyle name="Normal 33 2 2 6 6 4" xfId="36117"/>
    <cellStyle name="Normal 33 2 2 6 7" xfId="15276"/>
    <cellStyle name="Normal 33 2 2 6 7 2" xfId="50492"/>
    <cellStyle name="Normal 33 2 2 6 7 3" xfId="27881"/>
    <cellStyle name="Normal 33 2 2 6 8" xfId="13498"/>
    <cellStyle name="Normal 33 2 2 6 8 2" xfId="48716"/>
    <cellStyle name="Normal 33 2 2 6 9" xfId="37895"/>
    <cellStyle name="Normal 33 2 2 7" xfId="3742"/>
    <cellStyle name="Normal 33 2 2 7 2" xfId="8466"/>
    <cellStyle name="Normal 33 2 2 7 2 2" xfId="21092"/>
    <cellStyle name="Normal 33 2 2 7 2 2 2" xfId="56308"/>
    <cellStyle name="Normal 33 2 2 7 2 3" xfId="43711"/>
    <cellStyle name="Normal 33 2 2 7 2 4" xfId="33697"/>
    <cellStyle name="Normal 33 2 2 7 3" xfId="10247"/>
    <cellStyle name="Normal 33 2 2 7 3 2" xfId="22868"/>
    <cellStyle name="Normal 33 2 2 7 3 2 2" xfId="58084"/>
    <cellStyle name="Normal 33 2 2 7 3 3" xfId="45487"/>
    <cellStyle name="Normal 33 2 2 7 3 4" xfId="35473"/>
    <cellStyle name="Normal 33 2 2 7 4" xfId="12043"/>
    <cellStyle name="Normal 33 2 2 7 4 2" xfId="24644"/>
    <cellStyle name="Normal 33 2 2 7 4 2 2" xfId="59860"/>
    <cellStyle name="Normal 33 2 2 7 4 3" xfId="47263"/>
    <cellStyle name="Normal 33 2 2 7 4 4" xfId="37249"/>
    <cellStyle name="Normal 33 2 2 7 5" xfId="16408"/>
    <cellStyle name="Normal 33 2 2 7 5 2" xfId="51624"/>
    <cellStyle name="Normal 33 2 2 7 5 3" xfId="29013"/>
    <cellStyle name="Normal 33 2 2 7 6" xfId="14630"/>
    <cellStyle name="Normal 33 2 2 7 6 2" xfId="49848"/>
    <cellStyle name="Normal 33 2 2 7 7" xfId="39027"/>
    <cellStyle name="Normal 33 2 2 7 8" xfId="27237"/>
    <cellStyle name="Normal 33 2 2 8" xfId="4080"/>
    <cellStyle name="Normal 33 2 2 8 2" xfId="16730"/>
    <cellStyle name="Normal 33 2 2 8 2 2" xfId="51946"/>
    <cellStyle name="Normal 33 2 2 8 2 3" xfId="29335"/>
    <cellStyle name="Normal 33 2 2 8 3" xfId="13176"/>
    <cellStyle name="Normal 33 2 2 8 3 2" xfId="48394"/>
    <cellStyle name="Normal 33 2 2 8 4" xfId="39349"/>
    <cellStyle name="Normal 33 2 2 8 5" xfId="25783"/>
    <cellStyle name="Normal 33 2 2 9" xfId="5553"/>
    <cellStyle name="Normal 33 2 2 9 2" xfId="18184"/>
    <cellStyle name="Normal 33 2 2 9 2 2" xfId="53400"/>
    <cellStyle name="Normal 33 2 2 9 3" xfId="40803"/>
    <cellStyle name="Normal 33 2 2 9 4" xfId="30789"/>
    <cellStyle name="Normal 33 2 3" xfId="2322"/>
    <cellStyle name="Normal 33 2 3 10" xfId="10683"/>
    <cellStyle name="Normal 33 2 3 10 2" xfId="23294"/>
    <cellStyle name="Normal 33 2 3 10 2 2" xfId="58510"/>
    <cellStyle name="Normal 33 2 3 10 3" xfId="45913"/>
    <cellStyle name="Normal 33 2 3 10 4" xfId="35899"/>
    <cellStyle name="Normal 33 2 3 11" xfId="15034"/>
    <cellStyle name="Normal 33 2 3 11 2" xfId="50250"/>
    <cellStyle name="Normal 33 2 3 11 3" xfId="27639"/>
    <cellStyle name="Normal 33 2 3 12" xfId="12447"/>
    <cellStyle name="Normal 33 2 3 12 2" xfId="47665"/>
    <cellStyle name="Normal 33 2 3 13" xfId="37653"/>
    <cellStyle name="Normal 33 2 3 14" xfId="25054"/>
    <cellStyle name="Normal 33 2 3 15" xfId="60267"/>
    <cellStyle name="Normal 33 2 3 2" xfId="3169"/>
    <cellStyle name="Normal 33 2 3 2 10" xfId="25538"/>
    <cellStyle name="Normal 33 2 3 2 11" xfId="61073"/>
    <cellStyle name="Normal 33 2 3 2 2" xfId="4969"/>
    <cellStyle name="Normal 33 2 3 2 2 2" xfId="17616"/>
    <cellStyle name="Normal 33 2 3 2 2 2 2" xfId="52832"/>
    <cellStyle name="Normal 33 2 3 2 2 2 3" xfId="30221"/>
    <cellStyle name="Normal 33 2 3 2 2 3" xfId="14062"/>
    <cellStyle name="Normal 33 2 3 2 2 3 2" xfId="49280"/>
    <cellStyle name="Normal 33 2 3 2 2 4" xfId="40235"/>
    <cellStyle name="Normal 33 2 3 2 2 5" xfId="26669"/>
    <cellStyle name="Normal 33 2 3 2 3" xfId="6439"/>
    <cellStyle name="Normal 33 2 3 2 3 2" xfId="19070"/>
    <cellStyle name="Normal 33 2 3 2 3 2 2" xfId="54286"/>
    <cellStyle name="Normal 33 2 3 2 3 3" xfId="41689"/>
    <cellStyle name="Normal 33 2 3 2 3 4" xfId="31675"/>
    <cellStyle name="Normal 33 2 3 2 4" xfId="7898"/>
    <cellStyle name="Normal 33 2 3 2 4 2" xfId="20524"/>
    <cellStyle name="Normal 33 2 3 2 4 2 2" xfId="55740"/>
    <cellStyle name="Normal 33 2 3 2 4 3" xfId="43143"/>
    <cellStyle name="Normal 33 2 3 2 4 4" xfId="33129"/>
    <cellStyle name="Normal 33 2 3 2 5" xfId="9679"/>
    <cellStyle name="Normal 33 2 3 2 5 2" xfId="22300"/>
    <cellStyle name="Normal 33 2 3 2 5 2 2" xfId="57516"/>
    <cellStyle name="Normal 33 2 3 2 5 3" xfId="44919"/>
    <cellStyle name="Normal 33 2 3 2 5 4" xfId="34905"/>
    <cellStyle name="Normal 33 2 3 2 6" xfId="11473"/>
    <cellStyle name="Normal 33 2 3 2 6 2" xfId="24076"/>
    <cellStyle name="Normal 33 2 3 2 6 2 2" xfId="59292"/>
    <cellStyle name="Normal 33 2 3 2 6 3" xfId="46695"/>
    <cellStyle name="Normal 33 2 3 2 6 4" xfId="36681"/>
    <cellStyle name="Normal 33 2 3 2 7" xfId="15840"/>
    <cellStyle name="Normal 33 2 3 2 7 2" xfId="51056"/>
    <cellStyle name="Normal 33 2 3 2 7 3" xfId="28445"/>
    <cellStyle name="Normal 33 2 3 2 8" xfId="12931"/>
    <cellStyle name="Normal 33 2 3 2 8 2" xfId="48149"/>
    <cellStyle name="Normal 33 2 3 2 9" xfId="38459"/>
    <cellStyle name="Normal 33 2 3 3" xfId="3498"/>
    <cellStyle name="Normal 33 2 3 3 10" xfId="26994"/>
    <cellStyle name="Normal 33 2 3 3 11" xfId="61398"/>
    <cellStyle name="Normal 33 2 3 3 2" xfId="5294"/>
    <cellStyle name="Normal 33 2 3 3 2 2" xfId="17941"/>
    <cellStyle name="Normal 33 2 3 3 2 2 2" xfId="53157"/>
    <cellStyle name="Normal 33 2 3 3 2 3" xfId="40560"/>
    <cellStyle name="Normal 33 2 3 3 2 4" xfId="30546"/>
    <cellStyle name="Normal 33 2 3 3 3" xfId="6764"/>
    <cellStyle name="Normal 33 2 3 3 3 2" xfId="19395"/>
    <cellStyle name="Normal 33 2 3 3 3 2 2" xfId="54611"/>
    <cellStyle name="Normal 33 2 3 3 3 3" xfId="42014"/>
    <cellStyle name="Normal 33 2 3 3 3 4" xfId="32000"/>
    <cellStyle name="Normal 33 2 3 3 4" xfId="8223"/>
    <cellStyle name="Normal 33 2 3 3 4 2" xfId="20849"/>
    <cellStyle name="Normal 33 2 3 3 4 2 2" xfId="56065"/>
    <cellStyle name="Normal 33 2 3 3 4 3" xfId="43468"/>
    <cellStyle name="Normal 33 2 3 3 4 4" xfId="33454"/>
    <cellStyle name="Normal 33 2 3 3 5" xfId="10004"/>
    <cellStyle name="Normal 33 2 3 3 5 2" xfId="22625"/>
    <cellStyle name="Normal 33 2 3 3 5 2 2" xfId="57841"/>
    <cellStyle name="Normal 33 2 3 3 5 3" xfId="45244"/>
    <cellStyle name="Normal 33 2 3 3 5 4" xfId="35230"/>
    <cellStyle name="Normal 33 2 3 3 6" xfId="11798"/>
    <cellStyle name="Normal 33 2 3 3 6 2" xfId="24401"/>
    <cellStyle name="Normal 33 2 3 3 6 2 2" xfId="59617"/>
    <cellStyle name="Normal 33 2 3 3 6 3" xfId="47020"/>
    <cellStyle name="Normal 33 2 3 3 6 4" xfId="37006"/>
    <cellStyle name="Normal 33 2 3 3 7" xfId="16165"/>
    <cellStyle name="Normal 33 2 3 3 7 2" xfId="51381"/>
    <cellStyle name="Normal 33 2 3 3 7 3" xfId="28770"/>
    <cellStyle name="Normal 33 2 3 3 8" xfId="14387"/>
    <cellStyle name="Normal 33 2 3 3 8 2" xfId="49605"/>
    <cellStyle name="Normal 33 2 3 3 9" xfId="38784"/>
    <cellStyle name="Normal 33 2 3 4" xfId="2659"/>
    <cellStyle name="Normal 33 2 3 4 10" xfId="26185"/>
    <cellStyle name="Normal 33 2 3 4 11" xfId="60589"/>
    <cellStyle name="Normal 33 2 3 4 2" xfId="4485"/>
    <cellStyle name="Normal 33 2 3 4 2 2" xfId="17132"/>
    <cellStyle name="Normal 33 2 3 4 2 2 2" xfId="52348"/>
    <cellStyle name="Normal 33 2 3 4 2 3" xfId="39751"/>
    <cellStyle name="Normal 33 2 3 4 2 4" xfId="29737"/>
    <cellStyle name="Normal 33 2 3 4 3" xfId="5955"/>
    <cellStyle name="Normal 33 2 3 4 3 2" xfId="18586"/>
    <cellStyle name="Normal 33 2 3 4 3 2 2" xfId="53802"/>
    <cellStyle name="Normal 33 2 3 4 3 3" xfId="41205"/>
    <cellStyle name="Normal 33 2 3 4 3 4" xfId="31191"/>
    <cellStyle name="Normal 33 2 3 4 4" xfId="7414"/>
    <cellStyle name="Normal 33 2 3 4 4 2" xfId="20040"/>
    <cellStyle name="Normal 33 2 3 4 4 2 2" xfId="55256"/>
    <cellStyle name="Normal 33 2 3 4 4 3" xfId="42659"/>
    <cellStyle name="Normal 33 2 3 4 4 4" xfId="32645"/>
    <cellStyle name="Normal 33 2 3 4 5" xfId="9195"/>
    <cellStyle name="Normal 33 2 3 4 5 2" xfId="21816"/>
    <cellStyle name="Normal 33 2 3 4 5 2 2" xfId="57032"/>
    <cellStyle name="Normal 33 2 3 4 5 3" xfId="44435"/>
    <cellStyle name="Normal 33 2 3 4 5 4" xfId="34421"/>
    <cellStyle name="Normal 33 2 3 4 6" xfId="10989"/>
    <cellStyle name="Normal 33 2 3 4 6 2" xfId="23592"/>
    <cellStyle name="Normal 33 2 3 4 6 2 2" xfId="58808"/>
    <cellStyle name="Normal 33 2 3 4 6 3" xfId="46211"/>
    <cellStyle name="Normal 33 2 3 4 6 4" xfId="36197"/>
    <cellStyle name="Normal 33 2 3 4 7" xfId="15356"/>
    <cellStyle name="Normal 33 2 3 4 7 2" xfId="50572"/>
    <cellStyle name="Normal 33 2 3 4 7 3" xfId="27961"/>
    <cellStyle name="Normal 33 2 3 4 8" xfId="13578"/>
    <cellStyle name="Normal 33 2 3 4 8 2" xfId="48796"/>
    <cellStyle name="Normal 33 2 3 4 9" xfId="37975"/>
    <cellStyle name="Normal 33 2 3 5" xfId="3823"/>
    <cellStyle name="Normal 33 2 3 5 2" xfId="8546"/>
    <cellStyle name="Normal 33 2 3 5 2 2" xfId="21172"/>
    <cellStyle name="Normal 33 2 3 5 2 2 2" xfId="56388"/>
    <cellStyle name="Normal 33 2 3 5 2 3" xfId="43791"/>
    <cellStyle name="Normal 33 2 3 5 2 4" xfId="33777"/>
    <cellStyle name="Normal 33 2 3 5 3" xfId="10327"/>
    <cellStyle name="Normal 33 2 3 5 3 2" xfId="22948"/>
    <cellStyle name="Normal 33 2 3 5 3 2 2" xfId="58164"/>
    <cellStyle name="Normal 33 2 3 5 3 3" xfId="45567"/>
    <cellStyle name="Normal 33 2 3 5 3 4" xfId="35553"/>
    <cellStyle name="Normal 33 2 3 5 4" xfId="12123"/>
    <cellStyle name="Normal 33 2 3 5 4 2" xfId="24724"/>
    <cellStyle name="Normal 33 2 3 5 4 2 2" xfId="59940"/>
    <cellStyle name="Normal 33 2 3 5 4 3" xfId="47343"/>
    <cellStyle name="Normal 33 2 3 5 4 4" xfId="37329"/>
    <cellStyle name="Normal 33 2 3 5 5" xfId="16488"/>
    <cellStyle name="Normal 33 2 3 5 5 2" xfId="51704"/>
    <cellStyle name="Normal 33 2 3 5 5 3" xfId="29093"/>
    <cellStyle name="Normal 33 2 3 5 6" xfId="14710"/>
    <cellStyle name="Normal 33 2 3 5 6 2" xfId="49928"/>
    <cellStyle name="Normal 33 2 3 5 7" xfId="39107"/>
    <cellStyle name="Normal 33 2 3 5 8" xfId="27317"/>
    <cellStyle name="Normal 33 2 3 6" xfId="4163"/>
    <cellStyle name="Normal 33 2 3 6 2" xfId="16810"/>
    <cellStyle name="Normal 33 2 3 6 2 2" xfId="52026"/>
    <cellStyle name="Normal 33 2 3 6 2 3" xfId="29415"/>
    <cellStyle name="Normal 33 2 3 6 3" xfId="13256"/>
    <cellStyle name="Normal 33 2 3 6 3 2" xfId="48474"/>
    <cellStyle name="Normal 33 2 3 6 4" xfId="39429"/>
    <cellStyle name="Normal 33 2 3 6 5" xfId="25863"/>
    <cellStyle name="Normal 33 2 3 7" xfId="5633"/>
    <cellStyle name="Normal 33 2 3 7 2" xfId="18264"/>
    <cellStyle name="Normal 33 2 3 7 2 2" xfId="53480"/>
    <cellStyle name="Normal 33 2 3 7 3" xfId="40883"/>
    <cellStyle name="Normal 33 2 3 7 4" xfId="30869"/>
    <cellStyle name="Normal 33 2 3 8" xfId="7092"/>
    <cellStyle name="Normal 33 2 3 8 2" xfId="19718"/>
    <cellStyle name="Normal 33 2 3 8 2 2" xfId="54934"/>
    <cellStyle name="Normal 33 2 3 8 3" xfId="42337"/>
    <cellStyle name="Normal 33 2 3 8 4" xfId="32323"/>
    <cellStyle name="Normal 33 2 3 9" xfId="8873"/>
    <cellStyle name="Normal 33 2 3 9 2" xfId="21494"/>
    <cellStyle name="Normal 33 2 3 9 2 2" xfId="56710"/>
    <cellStyle name="Normal 33 2 3 9 3" xfId="44113"/>
    <cellStyle name="Normal 33 2 3 9 4" xfId="34099"/>
    <cellStyle name="Normal 33 2 4" xfId="3004"/>
    <cellStyle name="Normal 33 2 4 10" xfId="25379"/>
    <cellStyle name="Normal 33 2 4 11" xfId="60914"/>
    <cellStyle name="Normal 33 2 4 2" xfId="4810"/>
    <cellStyle name="Normal 33 2 4 2 2" xfId="17457"/>
    <cellStyle name="Normal 33 2 4 2 2 2" xfId="52673"/>
    <cellStyle name="Normal 33 2 4 2 2 3" xfId="30062"/>
    <cellStyle name="Normal 33 2 4 2 3" xfId="13903"/>
    <cellStyle name="Normal 33 2 4 2 3 2" xfId="49121"/>
    <cellStyle name="Normal 33 2 4 2 4" xfId="40076"/>
    <cellStyle name="Normal 33 2 4 2 5" xfId="26510"/>
    <cellStyle name="Normal 33 2 4 3" xfId="6280"/>
    <cellStyle name="Normal 33 2 4 3 2" xfId="18911"/>
    <cellStyle name="Normal 33 2 4 3 2 2" xfId="54127"/>
    <cellStyle name="Normal 33 2 4 3 3" xfId="41530"/>
    <cellStyle name="Normal 33 2 4 3 4" xfId="31516"/>
    <cellStyle name="Normal 33 2 4 4" xfId="7739"/>
    <cellStyle name="Normal 33 2 4 4 2" xfId="20365"/>
    <cellStyle name="Normal 33 2 4 4 2 2" xfId="55581"/>
    <cellStyle name="Normal 33 2 4 4 3" xfId="42984"/>
    <cellStyle name="Normal 33 2 4 4 4" xfId="32970"/>
    <cellStyle name="Normal 33 2 4 5" xfId="9520"/>
    <cellStyle name="Normal 33 2 4 5 2" xfId="22141"/>
    <cellStyle name="Normal 33 2 4 5 2 2" xfId="57357"/>
    <cellStyle name="Normal 33 2 4 5 3" xfId="44760"/>
    <cellStyle name="Normal 33 2 4 5 4" xfId="34746"/>
    <cellStyle name="Normal 33 2 4 6" xfId="11314"/>
    <cellStyle name="Normal 33 2 4 6 2" xfId="23917"/>
    <cellStyle name="Normal 33 2 4 6 2 2" xfId="59133"/>
    <cellStyle name="Normal 33 2 4 6 3" xfId="46536"/>
    <cellStyle name="Normal 33 2 4 6 4" xfId="36522"/>
    <cellStyle name="Normal 33 2 4 7" xfId="15681"/>
    <cellStyle name="Normal 33 2 4 7 2" xfId="50897"/>
    <cellStyle name="Normal 33 2 4 7 3" xfId="28286"/>
    <cellStyle name="Normal 33 2 4 8" xfId="12772"/>
    <cellStyle name="Normal 33 2 4 8 2" xfId="47990"/>
    <cellStyle name="Normal 33 2 4 9" xfId="38300"/>
    <cellStyle name="Normal 33 2 5" xfId="2836"/>
    <cellStyle name="Normal 33 2 5 10" xfId="25224"/>
    <cellStyle name="Normal 33 2 5 11" xfId="60759"/>
    <cellStyle name="Normal 33 2 5 2" xfId="4655"/>
    <cellStyle name="Normal 33 2 5 2 2" xfId="17302"/>
    <cellStyle name="Normal 33 2 5 2 2 2" xfId="52518"/>
    <cellStyle name="Normal 33 2 5 2 2 3" xfId="29907"/>
    <cellStyle name="Normal 33 2 5 2 3" xfId="13748"/>
    <cellStyle name="Normal 33 2 5 2 3 2" xfId="48966"/>
    <cellStyle name="Normal 33 2 5 2 4" xfId="39921"/>
    <cellStyle name="Normal 33 2 5 2 5" xfId="26355"/>
    <cellStyle name="Normal 33 2 5 3" xfId="6125"/>
    <cellStyle name="Normal 33 2 5 3 2" xfId="18756"/>
    <cellStyle name="Normal 33 2 5 3 2 2" xfId="53972"/>
    <cellStyle name="Normal 33 2 5 3 3" xfId="41375"/>
    <cellStyle name="Normal 33 2 5 3 4" xfId="31361"/>
    <cellStyle name="Normal 33 2 5 4" xfId="7584"/>
    <cellStyle name="Normal 33 2 5 4 2" xfId="20210"/>
    <cellStyle name="Normal 33 2 5 4 2 2" xfId="55426"/>
    <cellStyle name="Normal 33 2 5 4 3" xfId="42829"/>
    <cellStyle name="Normal 33 2 5 4 4" xfId="32815"/>
    <cellStyle name="Normal 33 2 5 5" xfId="9365"/>
    <cellStyle name="Normal 33 2 5 5 2" xfId="21986"/>
    <cellStyle name="Normal 33 2 5 5 2 2" xfId="57202"/>
    <cellStyle name="Normal 33 2 5 5 3" xfId="44605"/>
    <cellStyle name="Normal 33 2 5 5 4" xfId="34591"/>
    <cellStyle name="Normal 33 2 5 6" xfId="11159"/>
    <cellStyle name="Normal 33 2 5 6 2" xfId="23762"/>
    <cellStyle name="Normal 33 2 5 6 2 2" xfId="58978"/>
    <cellStyle name="Normal 33 2 5 6 3" xfId="46381"/>
    <cellStyle name="Normal 33 2 5 6 4" xfId="36367"/>
    <cellStyle name="Normal 33 2 5 7" xfId="15526"/>
    <cellStyle name="Normal 33 2 5 7 2" xfId="50742"/>
    <cellStyle name="Normal 33 2 5 7 3" xfId="28131"/>
    <cellStyle name="Normal 33 2 5 8" xfId="12617"/>
    <cellStyle name="Normal 33 2 5 8 2" xfId="47835"/>
    <cellStyle name="Normal 33 2 5 9" xfId="38145"/>
    <cellStyle name="Normal 33 2 6" xfId="3346"/>
    <cellStyle name="Normal 33 2 6 10" xfId="26842"/>
    <cellStyle name="Normal 33 2 6 11" xfId="61246"/>
    <cellStyle name="Normal 33 2 6 2" xfId="5142"/>
    <cellStyle name="Normal 33 2 6 2 2" xfId="17789"/>
    <cellStyle name="Normal 33 2 6 2 2 2" xfId="53005"/>
    <cellStyle name="Normal 33 2 6 2 3" xfId="40408"/>
    <cellStyle name="Normal 33 2 6 2 4" xfId="30394"/>
    <cellStyle name="Normal 33 2 6 3" xfId="6612"/>
    <cellStyle name="Normal 33 2 6 3 2" xfId="19243"/>
    <cellStyle name="Normal 33 2 6 3 2 2" xfId="54459"/>
    <cellStyle name="Normal 33 2 6 3 3" xfId="41862"/>
    <cellStyle name="Normal 33 2 6 3 4" xfId="31848"/>
    <cellStyle name="Normal 33 2 6 4" xfId="8071"/>
    <cellStyle name="Normal 33 2 6 4 2" xfId="20697"/>
    <cellStyle name="Normal 33 2 6 4 2 2" xfId="55913"/>
    <cellStyle name="Normal 33 2 6 4 3" xfId="43316"/>
    <cellStyle name="Normal 33 2 6 4 4" xfId="33302"/>
    <cellStyle name="Normal 33 2 6 5" xfId="9852"/>
    <cellStyle name="Normal 33 2 6 5 2" xfId="22473"/>
    <cellStyle name="Normal 33 2 6 5 2 2" xfId="57689"/>
    <cellStyle name="Normal 33 2 6 5 3" xfId="45092"/>
    <cellStyle name="Normal 33 2 6 5 4" xfId="35078"/>
    <cellStyle name="Normal 33 2 6 6" xfId="11646"/>
    <cellStyle name="Normal 33 2 6 6 2" xfId="24249"/>
    <cellStyle name="Normal 33 2 6 6 2 2" xfId="59465"/>
    <cellStyle name="Normal 33 2 6 6 3" xfId="46868"/>
    <cellStyle name="Normal 33 2 6 6 4" xfId="36854"/>
    <cellStyle name="Normal 33 2 6 7" xfId="16013"/>
    <cellStyle name="Normal 33 2 6 7 2" xfId="51229"/>
    <cellStyle name="Normal 33 2 6 7 3" xfId="28618"/>
    <cellStyle name="Normal 33 2 6 8" xfId="14235"/>
    <cellStyle name="Normal 33 2 6 8 2" xfId="49453"/>
    <cellStyle name="Normal 33 2 6 9" xfId="38632"/>
    <cellStyle name="Normal 33 2 7" xfId="2506"/>
    <cellStyle name="Normal 33 2 7 10" xfId="26033"/>
    <cellStyle name="Normal 33 2 7 11" xfId="60437"/>
    <cellStyle name="Normal 33 2 7 2" xfId="4333"/>
    <cellStyle name="Normal 33 2 7 2 2" xfId="16980"/>
    <cellStyle name="Normal 33 2 7 2 2 2" xfId="52196"/>
    <cellStyle name="Normal 33 2 7 2 3" xfId="39599"/>
    <cellStyle name="Normal 33 2 7 2 4" xfId="29585"/>
    <cellStyle name="Normal 33 2 7 3" xfId="5803"/>
    <cellStyle name="Normal 33 2 7 3 2" xfId="18434"/>
    <cellStyle name="Normal 33 2 7 3 2 2" xfId="53650"/>
    <cellStyle name="Normal 33 2 7 3 3" xfId="41053"/>
    <cellStyle name="Normal 33 2 7 3 4" xfId="31039"/>
    <cellStyle name="Normal 33 2 7 4" xfId="7262"/>
    <cellStyle name="Normal 33 2 7 4 2" xfId="19888"/>
    <cellStyle name="Normal 33 2 7 4 2 2" xfId="55104"/>
    <cellStyle name="Normal 33 2 7 4 3" xfId="42507"/>
    <cellStyle name="Normal 33 2 7 4 4" xfId="32493"/>
    <cellStyle name="Normal 33 2 7 5" xfId="9043"/>
    <cellStyle name="Normal 33 2 7 5 2" xfId="21664"/>
    <cellStyle name="Normal 33 2 7 5 2 2" xfId="56880"/>
    <cellStyle name="Normal 33 2 7 5 3" xfId="44283"/>
    <cellStyle name="Normal 33 2 7 5 4" xfId="34269"/>
    <cellStyle name="Normal 33 2 7 6" xfId="10837"/>
    <cellStyle name="Normal 33 2 7 6 2" xfId="23440"/>
    <cellStyle name="Normal 33 2 7 6 2 2" xfId="58656"/>
    <cellStyle name="Normal 33 2 7 6 3" xfId="46059"/>
    <cellStyle name="Normal 33 2 7 6 4" xfId="36045"/>
    <cellStyle name="Normal 33 2 7 7" xfId="15204"/>
    <cellStyle name="Normal 33 2 7 7 2" xfId="50420"/>
    <cellStyle name="Normal 33 2 7 7 3" xfId="27809"/>
    <cellStyle name="Normal 33 2 7 8" xfId="13426"/>
    <cellStyle name="Normal 33 2 7 8 2" xfId="48644"/>
    <cellStyle name="Normal 33 2 7 9" xfId="37823"/>
    <cellStyle name="Normal 33 2 8" xfId="3670"/>
    <cellStyle name="Normal 33 2 8 2" xfId="8394"/>
    <cellStyle name="Normal 33 2 8 2 2" xfId="21020"/>
    <cellStyle name="Normal 33 2 8 2 2 2" xfId="56236"/>
    <cellStyle name="Normal 33 2 8 2 3" xfId="43639"/>
    <cellStyle name="Normal 33 2 8 2 4" xfId="33625"/>
    <cellStyle name="Normal 33 2 8 3" xfId="10175"/>
    <cellStyle name="Normal 33 2 8 3 2" xfId="22796"/>
    <cellStyle name="Normal 33 2 8 3 2 2" xfId="58012"/>
    <cellStyle name="Normal 33 2 8 3 3" xfId="45415"/>
    <cellStyle name="Normal 33 2 8 3 4" xfId="35401"/>
    <cellStyle name="Normal 33 2 8 4" xfId="11971"/>
    <cellStyle name="Normal 33 2 8 4 2" xfId="24572"/>
    <cellStyle name="Normal 33 2 8 4 2 2" xfId="59788"/>
    <cellStyle name="Normal 33 2 8 4 3" xfId="47191"/>
    <cellStyle name="Normal 33 2 8 4 4" xfId="37177"/>
    <cellStyle name="Normal 33 2 8 5" xfId="16336"/>
    <cellStyle name="Normal 33 2 8 5 2" xfId="51552"/>
    <cellStyle name="Normal 33 2 8 5 3" xfId="28941"/>
    <cellStyle name="Normal 33 2 8 6" xfId="14558"/>
    <cellStyle name="Normal 33 2 8 6 2" xfId="49776"/>
    <cellStyle name="Normal 33 2 8 7" xfId="38955"/>
    <cellStyle name="Normal 33 2 8 8" xfId="27165"/>
    <cellStyle name="Normal 33 2 9" xfId="4002"/>
    <cellStyle name="Normal 33 2 9 2" xfId="16658"/>
    <cellStyle name="Normal 33 2 9 2 2" xfId="51874"/>
    <cellStyle name="Normal 33 2 9 2 3" xfId="29263"/>
    <cellStyle name="Normal 33 2 9 3" xfId="13104"/>
    <cellStyle name="Normal 33 2 9 3 2" xfId="48322"/>
    <cellStyle name="Normal 33 2 9 4" xfId="39277"/>
    <cellStyle name="Normal 33 2 9 5" xfId="25711"/>
    <cellStyle name="Normal 33 2_District Target Attainment" xfId="1168"/>
    <cellStyle name="Normal 33 3" xfId="1287"/>
    <cellStyle name="Normal 33 3 10" xfId="6966"/>
    <cellStyle name="Normal 33 3 10 2" xfId="19593"/>
    <cellStyle name="Normal 33 3 10 2 2" xfId="54809"/>
    <cellStyle name="Normal 33 3 10 3" xfId="42212"/>
    <cellStyle name="Normal 33 3 10 4" xfId="32198"/>
    <cellStyle name="Normal 33 3 11" xfId="8747"/>
    <cellStyle name="Normal 33 3 11 2" xfId="21369"/>
    <cellStyle name="Normal 33 3 11 2 2" xfId="56585"/>
    <cellStyle name="Normal 33 3 11 3" xfId="43988"/>
    <cellStyle name="Normal 33 3 11 4" xfId="33974"/>
    <cellStyle name="Normal 33 3 12" xfId="10684"/>
    <cellStyle name="Normal 33 3 12 2" xfId="23295"/>
    <cellStyle name="Normal 33 3 12 2 2" xfId="58511"/>
    <cellStyle name="Normal 33 3 12 3" xfId="45914"/>
    <cellStyle name="Normal 33 3 12 4" xfId="35900"/>
    <cellStyle name="Normal 33 3 13" xfId="14908"/>
    <cellStyle name="Normal 33 3 13 2" xfId="50125"/>
    <cellStyle name="Normal 33 3 13 3" xfId="27514"/>
    <cellStyle name="Normal 33 3 14" xfId="12322"/>
    <cellStyle name="Normal 33 3 14 2" xfId="47540"/>
    <cellStyle name="Normal 33 3 15" xfId="37527"/>
    <cellStyle name="Normal 33 3 16" xfId="24929"/>
    <cellStyle name="Normal 33 3 17" xfId="60142"/>
    <cellStyle name="Normal 33 3 2" xfId="2352"/>
    <cellStyle name="Normal 33 3 2 10" xfId="10685"/>
    <cellStyle name="Normal 33 3 2 10 2" xfId="23296"/>
    <cellStyle name="Normal 33 3 2 10 2 2" xfId="58512"/>
    <cellStyle name="Normal 33 3 2 10 3" xfId="45915"/>
    <cellStyle name="Normal 33 3 2 10 4" xfId="35901"/>
    <cellStyle name="Normal 33 3 2 11" xfId="15063"/>
    <cellStyle name="Normal 33 3 2 11 2" xfId="50279"/>
    <cellStyle name="Normal 33 3 2 11 3" xfId="27668"/>
    <cellStyle name="Normal 33 3 2 12" xfId="12476"/>
    <cellStyle name="Normal 33 3 2 12 2" xfId="47694"/>
    <cellStyle name="Normal 33 3 2 13" xfId="37682"/>
    <cellStyle name="Normal 33 3 2 14" xfId="25083"/>
    <cellStyle name="Normal 33 3 2 15" xfId="60296"/>
    <cellStyle name="Normal 33 3 2 2" xfId="3198"/>
    <cellStyle name="Normal 33 3 2 2 10" xfId="25567"/>
    <cellStyle name="Normal 33 3 2 2 11" xfId="61102"/>
    <cellStyle name="Normal 33 3 2 2 2" xfId="4998"/>
    <cellStyle name="Normal 33 3 2 2 2 2" xfId="17645"/>
    <cellStyle name="Normal 33 3 2 2 2 2 2" xfId="52861"/>
    <cellStyle name="Normal 33 3 2 2 2 2 3" xfId="30250"/>
    <cellStyle name="Normal 33 3 2 2 2 3" xfId="14091"/>
    <cellStyle name="Normal 33 3 2 2 2 3 2" xfId="49309"/>
    <cellStyle name="Normal 33 3 2 2 2 4" xfId="40264"/>
    <cellStyle name="Normal 33 3 2 2 2 5" xfId="26698"/>
    <cellStyle name="Normal 33 3 2 2 3" xfId="6468"/>
    <cellStyle name="Normal 33 3 2 2 3 2" xfId="19099"/>
    <cellStyle name="Normal 33 3 2 2 3 2 2" xfId="54315"/>
    <cellStyle name="Normal 33 3 2 2 3 3" xfId="41718"/>
    <cellStyle name="Normal 33 3 2 2 3 4" xfId="31704"/>
    <cellStyle name="Normal 33 3 2 2 4" xfId="7927"/>
    <cellStyle name="Normal 33 3 2 2 4 2" xfId="20553"/>
    <cellStyle name="Normal 33 3 2 2 4 2 2" xfId="55769"/>
    <cellStyle name="Normal 33 3 2 2 4 3" xfId="43172"/>
    <cellStyle name="Normal 33 3 2 2 4 4" xfId="33158"/>
    <cellStyle name="Normal 33 3 2 2 5" xfId="9708"/>
    <cellStyle name="Normal 33 3 2 2 5 2" xfId="22329"/>
    <cellStyle name="Normal 33 3 2 2 5 2 2" xfId="57545"/>
    <cellStyle name="Normal 33 3 2 2 5 3" xfId="44948"/>
    <cellStyle name="Normal 33 3 2 2 5 4" xfId="34934"/>
    <cellStyle name="Normal 33 3 2 2 6" xfId="11502"/>
    <cellStyle name="Normal 33 3 2 2 6 2" xfId="24105"/>
    <cellStyle name="Normal 33 3 2 2 6 2 2" xfId="59321"/>
    <cellStyle name="Normal 33 3 2 2 6 3" xfId="46724"/>
    <cellStyle name="Normal 33 3 2 2 6 4" xfId="36710"/>
    <cellStyle name="Normal 33 3 2 2 7" xfId="15869"/>
    <cellStyle name="Normal 33 3 2 2 7 2" xfId="51085"/>
    <cellStyle name="Normal 33 3 2 2 7 3" xfId="28474"/>
    <cellStyle name="Normal 33 3 2 2 8" xfId="12960"/>
    <cellStyle name="Normal 33 3 2 2 8 2" xfId="48178"/>
    <cellStyle name="Normal 33 3 2 2 9" xfId="38488"/>
    <cellStyle name="Normal 33 3 2 3" xfId="3527"/>
    <cellStyle name="Normal 33 3 2 3 10" xfId="27023"/>
    <cellStyle name="Normal 33 3 2 3 11" xfId="61427"/>
    <cellStyle name="Normal 33 3 2 3 2" xfId="5323"/>
    <cellStyle name="Normal 33 3 2 3 2 2" xfId="17970"/>
    <cellStyle name="Normal 33 3 2 3 2 2 2" xfId="53186"/>
    <cellStyle name="Normal 33 3 2 3 2 3" xfId="40589"/>
    <cellStyle name="Normal 33 3 2 3 2 4" xfId="30575"/>
    <cellStyle name="Normal 33 3 2 3 3" xfId="6793"/>
    <cellStyle name="Normal 33 3 2 3 3 2" xfId="19424"/>
    <cellStyle name="Normal 33 3 2 3 3 2 2" xfId="54640"/>
    <cellStyle name="Normal 33 3 2 3 3 3" xfId="42043"/>
    <cellStyle name="Normal 33 3 2 3 3 4" xfId="32029"/>
    <cellStyle name="Normal 33 3 2 3 4" xfId="8252"/>
    <cellStyle name="Normal 33 3 2 3 4 2" xfId="20878"/>
    <cellStyle name="Normal 33 3 2 3 4 2 2" xfId="56094"/>
    <cellStyle name="Normal 33 3 2 3 4 3" xfId="43497"/>
    <cellStyle name="Normal 33 3 2 3 4 4" xfId="33483"/>
    <cellStyle name="Normal 33 3 2 3 5" xfId="10033"/>
    <cellStyle name="Normal 33 3 2 3 5 2" xfId="22654"/>
    <cellStyle name="Normal 33 3 2 3 5 2 2" xfId="57870"/>
    <cellStyle name="Normal 33 3 2 3 5 3" xfId="45273"/>
    <cellStyle name="Normal 33 3 2 3 5 4" xfId="35259"/>
    <cellStyle name="Normal 33 3 2 3 6" xfId="11827"/>
    <cellStyle name="Normal 33 3 2 3 6 2" xfId="24430"/>
    <cellStyle name="Normal 33 3 2 3 6 2 2" xfId="59646"/>
    <cellStyle name="Normal 33 3 2 3 6 3" xfId="47049"/>
    <cellStyle name="Normal 33 3 2 3 6 4" xfId="37035"/>
    <cellStyle name="Normal 33 3 2 3 7" xfId="16194"/>
    <cellStyle name="Normal 33 3 2 3 7 2" xfId="51410"/>
    <cellStyle name="Normal 33 3 2 3 7 3" xfId="28799"/>
    <cellStyle name="Normal 33 3 2 3 8" xfId="14416"/>
    <cellStyle name="Normal 33 3 2 3 8 2" xfId="49634"/>
    <cellStyle name="Normal 33 3 2 3 9" xfId="38813"/>
    <cellStyle name="Normal 33 3 2 4" xfId="2688"/>
    <cellStyle name="Normal 33 3 2 4 10" xfId="26214"/>
    <cellStyle name="Normal 33 3 2 4 11" xfId="60618"/>
    <cellStyle name="Normal 33 3 2 4 2" xfId="4514"/>
    <cellStyle name="Normal 33 3 2 4 2 2" xfId="17161"/>
    <cellStyle name="Normal 33 3 2 4 2 2 2" xfId="52377"/>
    <cellStyle name="Normal 33 3 2 4 2 3" xfId="39780"/>
    <cellStyle name="Normal 33 3 2 4 2 4" xfId="29766"/>
    <cellStyle name="Normal 33 3 2 4 3" xfId="5984"/>
    <cellStyle name="Normal 33 3 2 4 3 2" xfId="18615"/>
    <cellStyle name="Normal 33 3 2 4 3 2 2" xfId="53831"/>
    <cellStyle name="Normal 33 3 2 4 3 3" xfId="41234"/>
    <cellStyle name="Normal 33 3 2 4 3 4" xfId="31220"/>
    <cellStyle name="Normal 33 3 2 4 4" xfId="7443"/>
    <cellStyle name="Normal 33 3 2 4 4 2" xfId="20069"/>
    <cellStyle name="Normal 33 3 2 4 4 2 2" xfId="55285"/>
    <cellStyle name="Normal 33 3 2 4 4 3" xfId="42688"/>
    <cellStyle name="Normal 33 3 2 4 4 4" xfId="32674"/>
    <cellStyle name="Normal 33 3 2 4 5" xfId="9224"/>
    <cellStyle name="Normal 33 3 2 4 5 2" xfId="21845"/>
    <cellStyle name="Normal 33 3 2 4 5 2 2" xfId="57061"/>
    <cellStyle name="Normal 33 3 2 4 5 3" xfId="44464"/>
    <cellStyle name="Normal 33 3 2 4 5 4" xfId="34450"/>
    <cellStyle name="Normal 33 3 2 4 6" xfId="11018"/>
    <cellStyle name="Normal 33 3 2 4 6 2" xfId="23621"/>
    <cellStyle name="Normal 33 3 2 4 6 2 2" xfId="58837"/>
    <cellStyle name="Normal 33 3 2 4 6 3" xfId="46240"/>
    <cellStyle name="Normal 33 3 2 4 6 4" xfId="36226"/>
    <cellStyle name="Normal 33 3 2 4 7" xfId="15385"/>
    <cellStyle name="Normal 33 3 2 4 7 2" xfId="50601"/>
    <cellStyle name="Normal 33 3 2 4 7 3" xfId="27990"/>
    <cellStyle name="Normal 33 3 2 4 8" xfId="13607"/>
    <cellStyle name="Normal 33 3 2 4 8 2" xfId="48825"/>
    <cellStyle name="Normal 33 3 2 4 9" xfId="38004"/>
    <cellStyle name="Normal 33 3 2 5" xfId="3852"/>
    <cellStyle name="Normal 33 3 2 5 2" xfId="8575"/>
    <cellStyle name="Normal 33 3 2 5 2 2" xfId="21201"/>
    <cellStyle name="Normal 33 3 2 5 2 2 2" xfId="56417"/>
    <cellStyle name="Normal 33 3 2 5 2 3" xfId="43820"/>
    <cellStyle name="Normal 33 3 2 5 2 4" xfId="33806"/>
    <cellStyle name="Normal 33 3 2 5 3" xfId="10356"/>
    <cellStyle name="Normal 33 3 2 5 3 2" xfId="22977"/>
    <cellStyle name="Normal 33 3 2 5 3 2 2" xfId="58193"/>
    <cellStyle name="Normal 33 3 2 5 3 3" xfId="45596"/>
    <cellStyle name="Normal 33 3 2 5 3 4" xfId="35582"/>
    <cellStyle name="Normal 33 3 2 5 4" xfId="12152"/>
    <cellStyle name="Normal 33 3 2 5 4 2" xfId="24753"/>
    <cellStyle name="Normal 33 3 2 5 4 2 2" xfId="59969"/>
    <cellStyle name="Normal 33 3 2 5 4 3" xfId="47372"/>
    <cellStyle name="Normal 33 3 2 5 4 4" xfId="37358"/>
    <cellStyle name="Normal 33 3 2 5 5" xfId="16517"/>
    <cellStyle name="Normal 33 3 2 5 5 2" xfId="51733"/>
    <cellStyle name="Normal 33 3 2 5 5 3" xfId="29122"/>
    <cellStyle name="Normal 33 3 2 5 6" xfId="14739"/>
    <cellStyle name="Normal 33 3 2 5 6 2" xfId="49957"/>
    <cellStyle name="Normal 33 3 2 5 7" xfId="39136"/>
    <cellStyle name="Normal 33 3 2 5 8" xfId="27346"/>
    <cellStyle name="Normal 33 3 2 6" xfId="4192"/>
    <cellStyle name="Normal 33 3 2 6 2" xfId="16839"/>
    <cellStyle name="Normal 33 3 2 6 2 2" xfId="52055"/>
    <cellStyle name="Normal 33 3 2 6 2 3" xfId="29444"/>
    <cellStyle name="Normal 33 3 2 6 3" xfId="13285"/>
    <cellStyle name="Normal 33 3 2 6 3 2" xfId="48503"/>
    <cellStyle name="Normal 33 3 2 6 4" xfId="39458"/>
    <cellStyle name="Normal 33 3 2 6 5" xfId="25892"/>
    <cellStyle name="Normal 33 3 2 7" xfId="5662"/>
    <cellStyle name="Normal 33 3 2 7 2" xfId="18293"/>
    <cellStyle name="Normal 33 3 2 7 2 2" xfId="53509"/>
    <cellStyle name="Normal 33 3 2 7 3" xfId="40912"/>
    <cellStyle name="Normal 33 3 2 7 4" xfId="30898"/>
    <cellStyle name="Normal 33 3 2 8" xfId="7121"/>
    <cellStyle name="Normal 33 3 2 8 2" xfId="19747"/>
    <cellStyle name="Normal 33 3 2 8 2 2" xfId="54963"/>
    <cellStyle name="Normal 33 3 2 8 3" xfId="42366"/>
    <cellStyle name="Normal 33 3 2 8 4" xfId="32352"/>
    <cellStyle name="Normal 33 3 2 9" xfId="8902"/>
    <cellStyle name="Normal 33 3 2 9 2" xfId="21523"/>
    <cellStyle name="Normal 33 3 2 9 2 2" xfId="56739"/>
    <cellStyle name="Normal 33 3 2 9 3" xfId="44142"/>
    <cellStyle name="Normal 33 3 2 9 4" xfId="34128"/>
    <cellStyle name="Normal 33 3 3" xfId="3037"/>
    <cellStyle name="Normal 33 3 3 10" xfId="25410"/>
    <cellStyle name="Normal 33 3 3 11" xfId="60945"/>
    <cellStyle name="Normal 33 3 3 2" xfId="4841"/>
    <cellStyle name="Normal 33 3 3 2 2" xfId="17488"/>
    <cellStyle name="Normal 33 3 3 2 2 2" xfId="52704"/>
    <cellStyle name="Normal 33 3 3 2 2 3" xfId="30093"/>
    <cellStyle name="Normal 33 3 3 2 3" xfId="13934"/>
    <cellStyle name="Normal 33 3 3 2 3 2" xfId="49152"/>
    <cellStyle name="Normal 33 3 3 2 4" xfId="40107"/>
    <cellStyle name="Normal 33 3 3 2 5" xfId="26541"/>
    <cellStyle name="Normal 33 3 3 3" xfId="6311"/>
    <cellStyle name="Normal 33 3 3 3 2" xfId="18942"/>
    <cellStyle name="Normal 33 3 3 3 2 2" xfId="54158"/>
    <cellStyle name="Normal 33 3 3 3 3" xfId="41561"/>
    <cellStyle name="Normal 33 3 3 3 4" xfId="31547"/>
    <cellStyle name="Normal 33 3 3 4" xfId="7770"/>
    <cellStyle name="Normal 33 3 3 4 2" xfId="20396"/>
    <cellStyle name="Normal 33 3 3 4 2 2" xfId="55612"/>
    <cellStyle name="Normal 33 3 3 4 3" xfId="43015"/>
    <cellStyle name="Normal 33 3 3 4 4" xfId="33001"/>
    <cellStyle name="Normal 33 3 3 5" xfId="9551"/>
    <cellStyle name="Normal 33 3 3 5 2" xfId="22172"/>
    <cellStyle name="Normal 33 3 3 5 2 2" xfId="57388"/>
    <cellStyle name="Normal 33 3 3 5 3" xfId="44791"/>
    <cellStyle name="Normal 33 3 3 5 4" xfId="34777"/>
    <cellStyle name="Normal 33 3 3 6" xfId="11345"/>
    <cellStyle name="Normal 33 3 3 6 2" xfId="23948"/>
    <cellStyle name="Normal 33 3 3 6 2 2" xfId="59164"/>
    <cellStyle name="Normal 33 3 3 6 3" xfId="46567"/>
    <cellStyle name="Normal 33 3 3 6 4" xfId="36553"/>
    <cellStyle name="Normal 33 3 3 7" xfId="15712"/>
    <cellStyle name="Normal 33 3 3 7 2" xfId="50928"/>
    <cellStyle name="Normal 33 3 3 7 3" xfId="28317"/>
    <cellStyle name="Normal 33 3 3 8" xfId="12803"/>
    <cellStyle name="Normal 33 3 3 8 2" xfId="48021"/>
    <cellStyle name="Normal 33 3 3 9" xfId="38331"/>
    <cellStyle name="Normal 33 3 4" xfId="2864"/>
    <cellStyle name="Normal 33 3 4 10" xfId="25251"/>
    <cellStyle name="Normal 33 3 4 11" xfId="60786"/>
    <cellStyle name="Normal 33 3 4 2" xfId="4682"/>
    <cellStyle name="Normal 33 3 4 2 2" xfId="17329"/>
    <cellStyle name="Normal 33 3 4 2 2 2" xfId="52545"/>
    <cellStyle name="Normal 33 3 4 2 2 3" xfId="29934"/>
    <cellStyle name="Normal 33 3 4 2 3" xfId="13775"/>
    <cellStyle name="Normal 33 3 4 2 3 2" xfId="48993"/>
    <cellStyle name="Normal 33 3 4 2 4" xfId="39948"/>
    <cellStyle name="Normal 33 3 4 2 5" xfId="26382"/>
    <cellStyle name="Normal 33 3 4 3" xfId="6152"/>
    <cellStyle name="Normal 33 3 4 3 2" xfId="18783"/>
    <cellStyle name="Normal 33 3 4 3 2 2" xfId="53999"/>
    <cellStyle name="Normal 33 3 4 3 3" xfId="41402"/>
    <cellStyle name="Normal 33 3 4 3 4" xfId="31388"/>
    <cellStyle name="Normal 33 3 4 4" xfId="7611"/>
    <cellStyle name="Normal 33 3 4 4 2" xfId="20237"/>
    <cellStyle name="Normal 33 3 4 4 2 2" xfId="55453"/>
    <cellStyle name="Normal 33 3 4 4 3" xfId="42856"/>
    <cellStyle name="Normal 33 3 4 4 4" xfId="32842"/>
    <cellStyle name="Normal 33 3 4 5" xfId="9392"/>
    <cellStyle name="Normal 33 3 4 5 2" xfId="22013"/>
    <cellStyle name="Normal 33 3 4 5 2 2" xfId="57229"/>
    <cellStyle name="Normal 33 3 4 5 3" xfId="44632"/>
    <cellStyle name="Normal 33 3 4 5 4" xfId="34618"/>
    <cellStyle name="Normal 33 3 4 6" xfId="11186"/>
    <cellStyle name="Normal 33 3 4 6 2" xfId="23789"/>
    <cellStyle name="Normal 33 3 4 6 2 2" xfId="59005"/>
    <cellStyle name="Normal 33 3 4 6 3" xfId="46408"/>
    <cellStyle name="Normal 33 3 4 6 4" xfId="36394"/>
    <cellStyle name="Normal 33 3 4 7" xfId="15553"/>
    <cellStyle name="Normal 33 3 4 7 2" xfId="50769"/>
    <cellStyle name="Normal 33 3 4 7 3" xfId="28158"/>
    <cellStyle name="Normal 33 3 4 8" xfId="12644"/>
    <cellStyle name="Normal 33 3 4 8 2" xfId="47862"/>
    <cellStyle name="Normal 33 3 4 9" xfId="38172"/>
    <cellStyle name="Normal 33 3 5" xfId="3373"/>
    <cellStyle name="Normal 33 3 5 10" xfId="26869"/>
    <cellStyle name="Normal 33 3 5 11" xfId="61273"/>
    <cellStyle name="Normal 33 3 5 2" xfId="5169"/>
    <cellStyle name="Normal 33 3 5 2 2" xfId="17816"/>
    <cellStyle name="Normal 33 3 5 2 2 2" xfId="53032"/>
    <cellStyle name="Normal 33 3 5 2 3" xfId="40435"/>
    <cellStyle name="Normal 33 3 5 2 4" xfId="30421"/>
    <cellStyle name="Normal 33 3 5 3" xfId="6639"/>
    <cellStyle name="Normal 33 3 5 3 2" xfId="19270"/>
    <cellStyle name="Normal 33 3 5 3 2 2" xfId="54486"/>
    <cellStyle name="Normal 33 3 5 3 3" xfId="41889"/>
    <cellStyle name="Normal 33 3 5 3 4" xfId="31875"/>
    <cellStyle name="Normal 33 3 5 4" xfId="8098"/>
    <cellStyle name="Normal 33 3 5 4 2" xfId="20724"/>
    <cellStyle name="Normal 33 3 5 4 2 2" xfId="55940"/>
    <cellStyle name="Normal 33 3 5 4 3" xfId="43343"/>
    <cellStyle name="Normal 33 3 5 4 4" xfId="33329"/>
    <cellStyle name="Normal 33 3 5 5" xfId="9879"/>
    <cellStyle name="Normal 33 3 5 5 2" xfId="22500"/>
    <cellStyle name="Normal 33 3 5 5 2 2" xfId="57716"/>
    <cellStyle name="Normal 33 3 5 5 3" xfId="45119"/>
    <cellStyle name="Normal 33 3 5 5 4" xfId="35105"/>
    <cellStyle name="Normal 33 3 5 6" xfId="11673"/>
    <cellStyle name="Normal 33 3 5 6 2" xfId="24276"/>
    <cellStyle name="Normal 33 3 5 6 2 2" xfId="59492"/>
    <cellStyle name="Normal 33 3 5 6 3" xfId="46895"/>
    <cellStyle name="Normal 33 3 5 6 4" xfId="36881"/>
    <cellStyle name="Normal 33 3 5 7" xfId="16040"/>
    <cellStyle name="Normal 33 3 5 7 2" xfId="51256"/>
    <cellStyle name="Normal 33 3 5 7 3" xfId="28645"/>
    <cellStyle name="Normal 33 3 5 8" xfId="14262"/>
    <cellStyle name="Normal 33 3 5 8 2" xfId="49480"/>
    <cellStyle name="Normal 33 3 5 9" xfId="38659"/>
    <cellStyle name="Normal 33 3 6" xfId="2533"/>
    <cellStyle name="Normal 33 3 6 10" xfId="26060"/>
    <cellStyle name="Normal 33 3 6 11" xfId="60464"/>
    <cellStyle name="Normal 33 3 6 2" xfId="4360"/>
    <cellStyle name="Normal 33 3 6 2 2" xfId="17007"/>
    <cellStyle name="Normal 33 3 6 2 2 2" xfId="52223"/>
    <cellStyle name="Normal 33 3 6 2 3" xfId="39626"/>
    <cellStyle name="Normal 33 3 6 2 4" xfId="29612"/>
    <cellStyle name="Normal 33 3 6 3" xfId="5830"/>
    <cellStyle name="Normal 33 3 6 3 2" xfId="18461"/>
    <cellStyle name="Normal 33 3 6 3 2 2" xfId="53677"/>
    <cellStyle name="Normal 33 3 6 3 3" xfId="41080"/>
    <cellStyle name="Normal 33 3 6 3 4" xfId="31066"/>
    <cellStyle name="Normal 33 3 6 4" xfId="7289"/>
    <cellStyle name="Normal 33 3 6 4 2" xfId="19915"/>
    <cellStyle name="Normal 33 3 6 4 2 2" xfId="55131"/>
    <cellStyle name="Normal 33 3 6 4 3" xfId="42534"/>
    <cellStyle name="Normal 33 3 6 4 4" xfId="32520"/>
    <cellStyle name="Normal 33 3 6 5" xfId="9070"/>
    <cellStyle name="Normal 33 3 6 5 2" xfId="21691"/>
    <cellStyle name="Normal 33 3 6 5 2 2" xfId="56907"/>
    <cellStyle name="Normal 33 3 6 5 3" xfId="44310"/>
    <cellStyle name="Normal 33 3 6 5 4" xfId="34296"/>
    <cellStyle name="Normal 33 3 6 6" xfId="10864"/>
    <cellStyle name="Normal 33 3 6 6 2" xfId="23467"/>
    <cellStyle name="Normal 33 3 6 6 2 2" xfId="58683"/>
    <cellStyle name="Normal 33 3 6 6 3" xfId="46086"/>
    <cellStyle name="Normal 33 3 6 6 4" xfId="36072"/>
    <cellStyle name="Normal 33 3 6 7" xfId="15231"/>
    <cellStyle name="Normal 33 3 6 7 2" xfId="50447"/>
    <cellStyle name="Normal 33 3 6 7 3" xfId="27836"/>
    <cellStyle name="Normal 33 3 6 8" xfId="13453"/>
    <cellStyle name="Normal 33 3 6 8 2" xfId="48671"/>
    <cellStyle name="Normal 33 3 6 9" xfId="37850"/>
    <cellStyle name="Normal 33 3 7" xfId="3697"/>
    <cellStyle name="Normal 33 3 7 2" xfId="8421"/>
    <cellStyle name="Normal 33 3 7 2 2" xfId="21047"/>
    <cellStyle name="Normal 33 3 7 2 2 2" xfId="56263"/>
    <cellStyle name="Normal 33 3 7 2 3" xfId="43666"/>
    <cellStyle name="Normal 33 3 7 2 4" xfId="33652"/>
    <cellStyle name="Normal 33 3 7 3" xfId="10202"/>
    <cellStyle name="Normal 33 3 7 3 2" xfId="22823"/>
    <cellStyle name="Normal 33 3 7 3 2 2" xfId="58039"/>
    <cellStyle name="Normal 33 3 7 3 3" xfId="45442"/>
    <cellStyle name="Normal 33 3 7 3 4" xfId="35428"/>
    <cellStyle name="Normal 33 3 7 4" xfId="11998"/>
    <cellStyle name="Normal 33 3 7 4 2" xfId="24599"/>
    <cellStyle name="Normal 33 3 7 4 2 2" xfId="59815"/>
    <cellStyle name="Normal 33 3 7 4 3" xfId="47218"/>
    <cellStyle name="Normal 33 3 7 4 4" xfId="37204"/>
    <cellStyle name="Normal 33 3 7 5" xfId="16363"/>
    <cellStyle name="Normal 33 3 7 5 2" xfId="51579"/>
    <cellStyle name="Normal 33 3 7 5 3" xfId="28968"/>
    <cellStyle name="Normal 33 3 7 6" xfId="14585"/>
    <cellStyle name="Normal 33 3 7 6 2" xfId="49803"/>
    <cellStyle name="Normal 33 3 7 7" xfId="38982"/>
    <cellStyle name="Normal 33 3 7 8" xfId="27192"/>
    <cellStyle name="Normal 33 3 8" xfId="4033"/>
    <cellStyle name="Normal 33 3 8 2" xfId="16685"/>
    <cellStyle name="Normal 33 3 8 2 2" xfId="51901"/>
    <cellStyle name="Normal 33 3 8 2 3" xfId="29290"/>
    <cellStyle name="Normal 33 3 8 3" xfId="13131"/>
    <cellStyle name="Normal 33 3 8 3 2" xfId="48349"/>
    <cellStyle name="Normal 33 3 8 4" xfId="39304"/>
    <cellStyle name="Normal 33 3 8 5" xfId="25738"/>
    <cellStyle name="Normal 33 3 9" xfId="5508"/>
    <cellStyle name="Normal 33 3 9 2" xfId="18139"/>
    <cellStyle name="Normal 33 3 9 2 2" xfId="53355"/>
    <cellStyle name="Normal 33 3 9 3" xfId="40758"/>
    <cellStyle name="Normal 33 3 9 4" xfId="30744"/>
    <cellStyle name="Normal 33 4" xfId="2272"/>
    <cellStyle name="Normal 33 4 10" xfId="10686"/>
    <cellStyle name="Normal 33 4 10 2" xfId="23297"/>
    <cellStyle name="Normal 33 4 10 2 2" xfId="58513"/>
    <cellStyle name="Normal 33 4 10 3" xfId="45916"/>
    <cellStyle name="Normal 33 4 10 4" xfId="35902"/>
    <cellStyle name="Normal 33 4 11" xfId="14989"/>
    <cellStyle name="Normal 33 4 11 2" xfId="50205"/>
    <cellStyle name="Normal 33 4 11 3" xfId="27594"/>
    <cellStyle name="Normal 33 4 12" xfId="12402"/>
    <cellStyle name="Normal 33 4 12 2" xfId="47620"/>
    <cellStyle name="Normal 33 4 13" xfId="37608"/>
    <cellStyle name="Normal 33 4 14" xfId="25009"/>
    <cellStyle name="Normal 33 4 15" xfId="60222"/>
    <cellStyle name="Normal 33 4 2" xfId="3124"/>
    <cellStyle name="Normal 33 4 2 10" xfId="25493"/>
    <cellStyle name="Normal 33 4 2 11" xfId="61028"/>
    <cellStyle name="Normal 33 4 2 2" xfId="4924"/>
    <cellStyle name="Normal 33 4 2 2 2" xfId="17571"/>
    <cellStyle name="Normal 33 4 2 2 2 2" xfId="52787"/>
    <cellStyle name="Normal 33 4 2 2 2 3" xfId="30176"/>
    <cellStyle name="Normal 33 4 2 2 3" xfId="14017"/>
    <cellStyle name="Normal 33 4 2 2 3 2" xfId="49235"/>
    <cellStyle name="Normal 33 4 2 2 4" xfId="40190"/>
    <cellStyle name="Normal 33 4 2 2 5" xfId="26624"/>
    <cellStyle name="Normal 33 4 2 3" xfId="6394"/>
    <cellStyle name="Normal 33 4 2 3 2" xfId="19025"/>
    <cellStyle name="Normal 33 4 2 3 2 2" xfId="54241"/>
    <cellStyle name="Normal 33 4 2 3 3" xfId="41644"/>
    <cellStyle name="Normal 33 4 2 3 4" xfId="31630"/>
    <cellStyle name="Normal 33 4 2 4" xfId="7853"/>
    <cellStyle name="Normal 33 4 2 4 2" xfId="20479"/>
    <cellStyle name="Normal 33 4 2 4 2 2" xfId="55695"/>
    <cellStyle name="Normal 33 4 2 4 3" xfId="43098"/>
    <cellStyle name="Normal 33 4 2 4 4" xfId="33084"/>
    <cellStyle name="Normal 33 4 2 5" xfId="9634"/>
    <cellStyle name="Normal 33 4 2 5 2" xfId="22255"/>
    <cellStyle name="Normal 33 4 2 5 2 2" xfId="57471"/>
    <cellStyle name="Normal 33 4 2 5 3" xfId="44874"/>
    <cellStyle name="Normal 33 4 2 5 4" xfId="34860"/>
    <cellStyle name="Normal 33 4 2 6" xfId="11428"/>
    <cellStyle name="Normal 33 4 2 6 2" xfId="24031"/>
    <cellStyle name="Normal 33 4 2 6 2 2" xfId="59247"/>
    <cellStyle name="Normal 33 4 2 6 3" xfId="46650"/>
    <cellStyle name="Normal 33 4 2 6 4" xfId="36636"/>
    <cellStyle name="Normal 33 4 2 7" xfId="15795"/>
    <cellStyle name="Normal 33 4 2 7 2" xfId="51011"/>
    <cellStyle name="Normal 33 4 2 7 3" xfId="28400"/>
    <cellStyle name="Normal 33 4 2 8" xfId="12886"/>
    <cellStyle name="Normal 33 4 2 8 2" xfId="48104"/>
    <cellStyle name="Normal 33 4 2 9" xfId="38414"/>
    <cellStyle name="Normal 33 4 3" xfId="3453"/>
    <cellStyle name="Normal 33 4 3 10" xfId="26949"/>
    <cellStyle name="Normal 33 4 3 11" xfId="61353"/>
    <cellStyle name="Normal 33 4 3 2" xfId="5249"/>
    <cellStyle name="Normal 33 4 3 2 2" xfId="17896"/>
    <cellStyle name="Normal 33 4 3 2 2 2" xfId="53112"/>
    <cellStyle name="Normal 33 4 3 2 3" xfId="40515"/>
    <cellStyle name="Normal 33 4 3 2 4" xfId="30501"/>
    <cellStyle name="Normal 33 4 3 3" xfId="6719"/>
    <cellStyle name="Normal 33 4 3 3 2" xfId="19350"/>
    <cellStyle name="Normal 33 4 3 3 2 2" xfId="54566"/>
    <cellStyle name="Normal 33 4 3 3 3" xfId="41969"/>
    <cellStyle name="Normal 33 4 3 3 4" xfId="31955"/>
    <cellStyle name="Normal 33 4 3 4" xfId="8178"/>
    <cellStyle name="Normal 33 4 3 4 2" xfId="20804"/>
    <cellStyle name="Normal 33 4 3 4 2 2" xfId="56020"/>
    <cellStyle name="Normal 33 4 3 4 3" xfId="43423"/>
    <cellStyle name="Normal 33 4 3 4 4" xfId="33409"/>
    <cellStyle name="Normal 33 4 3 5" xfId="9959"/>
    <cellStyle name="Normal 33 4 3 5 2" xfId="22580"/>
    <cellStyle name="Normal 33 4 3 5 2 2" xfId="57796"/>
    <cellStyle name="Normal 33 4 3 5 3" xfId="45199"/>
    <cellStyle name="Normal 33 4 3 5 4" xfId="35185"/>
    <cellStyle name="Normal 33 4 3 6" xfId="11753"/>
    <cellStyle name="Normal 33 4 3 6 2" xfId="24356"/>
    <cellStyle name="Normal 33 4 3 6 2 2" xfId="59572"/>
    <cellStyle name="Normal 33 4 3 6 3" xfId="46975"/>
    <cellStyle name="Normal 33 4 3 6 4" xfId="36961"/>
    <cellStyle name="Normal 33 4 3 7" xfId="16120"/>
    <cellStyle name="Normal 33 4 3 7 2" xfId="51336"/>
    <cellStyle name="Normal 33 4 3 7 3" xfId="28725"/>
    <cellStyle name="Normal 33 4 3 8" xfId="14342"/>
    <cellStyle name="Normal 33 4 3 8 2" xfId="49560"/>
    <cellStyle name="Normal 33 4 3 9" xfId="38739"/>
    <cellStyle name="Normal 33 4 4" xfId="2614"/>
    <cellStyle name="Normal 33 4 4 10" xfId="26140"/>
    <cellStyle name="Normal 33 4 4 11" xfId="60544"/>
    <cellStyle name="Normal 33 4 4 2" xfId="4440"/>
    <cellStyle name="Normal 33 4 4 2 2" xfId="17087"/>
    <cellStyle name="Normal 33 4 4 2 2 2" xfId="52303"/>
    <cellStyle name="Normal 33 4 4 2 3" xfId="39706"/>
    <cellStyle name="Normal 33 4 4 2 4" xfId="29692"/>
    <cellStyle name="Normal 33 4 4 3" xfId="5910"/>
    <cellStyle name="Normal 33 4 4 3 2" xfId="18541"/>
    <cellStyle name="Normal 33 4 4 3 2 2" xfId="53757"/>
    <cellStyle name="Normal 33 4 4 3 3" xfId="41160"/>
    <cellStyle name="Normal 33 4 4 3 4" xfId="31146"/>
    <cellStyle name="Normal 33 4 4 4" xfId="7369"/>
    <cellStyle name="Normal 33 4 4 4 2" xfId="19995"/>
    <cellStyle name="Normal 33 4 4 4 2 2" xfId="55211"/>
    <cellStyle name="Normal 33 4 4 4 3" xfId="42614"/>
    <cellStyle name="Normal 33 4 4 4 4" xfId="32600"/>
    <cellStyle name="Normal 33 4 4 5" xfId="9150"/>
    <cellStyle name="Normal 33 4 4 5 2" xfId="21771"/>
    <cellStyle name="Normal 33 4 4 5 2 2" xfId="56987"/>
    <cellStyle name="Normal 33 4 4 5 3" xfId="44390"/>
    <cellStyle name="Normal 33 4 4 5 4" xfId="34376"/>
    <cellStyle name="Normal 33 4 4 6" xfId="10944"/>
    <cellStyle name="Normal 33 4 4 6 2" xfId="23547"/>
    <cellStyle name="Normal 33 4 4 6 2 2" xfId="58763"/>
    <cellStyle name="Normal 33 4 4 6 3" xfId="46166"/>
    <cellStyle name="Normal 33 4 4 6 4" xfId="36152"/>
    <cellStyle name="Normal 33 4 4 7" xfId="15311"/>
    <cellStyle name="Normal 33 4 4 7 2" xfId="50527"/>
    <cellStyle name="Normal 33 4 4 7 3" xfId="27916"/>
    <cellStyle name="Normal 33 4 4 8" xfId="13533"/>
    <cellStyle name="Normal 33 4 4 8 2" xfId="48751"/>
    <cellStyle name="Normal 33 4 4 9" xfId="37930"/>
    <cellStyle name="Normal 33 4 5" xfId="3778"/>
    <cellStyle name="Normal 33 4 5 2" xfId="8501"/>
    <cellStyle name="Normal 33 4 5 2 2" xfId="21127"/>
    <cellStyle name="Normal 33 4 5 2 2 2" xfId="56343"/>
    <cellStyle name="Normal 33 4 5 2 3" xfId="43746"/>
    <cellStyle name="Normal 33 4 5 2 4" xfId="33732"/>
    <cellStyle name="Normal 33 4 5 3" xfId="10282"/>
    <cellStyle name="Normal 33 4 5 3 2" xfId="22903"/>
    <cellStyle name="Normal 33 4 5 3 2 2" xfId="58119"/>
    <cellStyle name="Normal 33 4 5 3 3" xfId="45522"/>
    <cellStyle name="Normal 33 4 5 3 4" xfId="35508"/>
    <cellStyle name="Normal 33 4 5 4" xfId="12078"/>
    <cellStyle name="Normal 33 4 5 4 2" xfId="24679"/>
    <cellStyle name="Normal 33 4 5 4 2 2" xfId="59895"/>
    <cellStyle name="Normal 33 4 5 4 3" xfId="47298"/>
    <cellStyle name="Normal 33 4 5 4 4" xfId="37284"/>
    <cellStyle name="Normal 33 4 5 5" xfId="16443"/>
    <cellStyle name="Normal 33 4 5 5 2" xfId="51659"/>
    <cellStyle name="Normal 33 4 5 5 3" xfId="29048"/>
    <cellStyle name="Normal 33 4 5 6" xfId="14665"/>
    <cellStyle name="Normal 33 4 5 6 2" xfId="49883"/>
    <cellStyle name="Normal 33 4 5 7" xfId="39062"/>
    <cellStyle name="Normal 33 4 5 8" xfId="27272"/>
    <cellStyle name="Normal 33 4 6" xfId="4118"/>
    <cellStyle name="Normal 33 4 6 2" xfId="16765"/>
    <cellStyle name="Normal 33 4 6 2 2" xfId="51981"/>
    <cellStyle name="Normal 33 4 6 2 3" xfId="29370"/>
    <cellStyle name="Normal 33 4 6 3" xfId="13211"/>
    <cellStyle name="Normal 33 4 6 3 2" xfId="48429"/>
    <cellStyle name="Normal 33 4 6 4" xfId="39384"/>
    <cellStyle name="Normal 33 4 6 5" xfId="25818"/>
    <cellStyle name="Normal 33 4 7" xfId="5588"/>
    <cellStyle name="Normal 33 4 7 2" xfId="18219"/>
    <cellStyle name="Normal 33 4 7 2 2" xfId="53435"/>
    <cellStyle name="Normal 33 4 7 3" xfId="40838"/>
    <cellStyle name="Normal 33 4 7 4" xfId="30824"/>
    <cellStyle name="Normal 33 4 8" xfId="7047"/>
    <cellStyle name="Normal 33 4 8 2" xfId="19673"/>
    <cellStyle name="Normal 33 4 8 2 2" xfId="54889"/>
    <cellStyle name="Normal 33 4 8 3" xfId="42292"/>
    <cellStyle name="Normal 33 4 8 4" xfId="32278"/>
    <cellStyle name="Normal 33 4 9" xfId="8828"/>
    <cellStyle name="Normal 33 4 9 2" xfId="21449"/>
    <cellStyle name="Normal 33 4 9 2 2" xfId="56665"/>
    <cellStyle name="Normal 33 4 9 3" xfId="44068"/>
    <cellStyle name="Normal 33 4 9 4" xfId="34054"/>
    <cellStyle name="Normal 33 5" xfId="2949"/>
    <cellStyle name="Normal 33 5 10" xfId="25331"/>
    <cellStyle name="Normal 33 5 11" xfId="60866"/>
    <cellStyle name="Normal 33 5 2" xfId="4762"/>
    <cellStyle name="Normal 33 5 2 2" xfId="17409"/>
    <cellStyle name="Normal 33 5 2 2 2" xfId="52625"/>
    <cellStyle name="Normal 33 5 2 2 3" xfId="30014"/>
    <cellStyle name="Normal 33 5 2 3" xfId="13855"/>
    <cellStyle name="Normal 33 5 2 3 2" xfId="49073"/>
    <cellStyle name="Normal 33 5 2 4" xfId="40028"/>
    <cellStyle name="Normal 33 5 2 5" xfId="26462"/>
    <cellStyle name="Normal 33 5 3" xfId="6232"/>
    <cellStyle name="Normal 33 5 3 2" xfId="18863"/>
    <cellStyle name="Normal 33 5 3 2 2" xfId="54079"/>
    <cellStyle name="Normal 33 5 3 3" xfId="41482"/>
    <cellStyle name="Normal 33 5 3 4" xfId="31468"/>
    <cellStyle name="Normal 33 5 4" xfId="7691"/>
    <cellStyle name="Normal 33 5 4 2" xfId="20317"/>
    <cellStyle name="Normal 33 5 4 2 2" xfId="55533"/>
    <cellStyle name="Normal 33 5 4 3" xfId="42936"/>
    <cellStyle name="Normal 33 5 4 4" xfId="32922"/>
    <cellStyle name="Normal 33 5 5" xfId="9472"/>
    <cellStyle name="Normal 33 5 5 2" xfId="22093"/>
    <cellStyle name="Normal 33 5 5 2 2" xfId="57309"/>
    <cellStyle name="Normal 33 5 5 3" xfId="44712"/>
    <cellStyle name="Normal 33 5 5 4" xfId="34698"/>
    <cellStyle name="Normal 33 5 6" xfId="11266"/>
    <cellStyle name="Normal 33 5 6 2" xfId="23869"/>
    <cellStyle name="Normal 33 5 6 2 2" xfId="59085"/>
    <cellStyle name="Normal 33 5 6 3" xfId="46488"/>
    <cellStyle name="Normal 33 5 6 4" xfId="36474"/>
    <cellStyle name="Normal 33 5 7" xfId="15633"/>
    <cellStyle name="Normal 33 5 7 2" xfId="50849"/>
    <cellStyle name="Normal 33 5 7 3" xfId="28238"/>
    <cellStyle name="Normal 33 5 8" xfId="12724"/>
    <cellStyle name="Normal 33 5 8 2" xfId="47942"/>
    <cellStyle name="Normal 33 5 9" xfId="38252"/>
    <cellStyle name="Normal 33 6" xfId="2786"/>
    <cellStyle name="Normal 33 6 10" xfId="25179"/>
    <cellStyle name="Normal 33 6 11" xfId="60714"/>
    <cellStyle name="Normal 33 6 2" xfId="4610"/>
    <cellStyle name="Normal 33 6 2 2" xfId="17257"/>
    <cellStyle name="Normal 33 6 2 2 2" xfId="52473"/>
    <cellStyle name="Normal 33 6 2 2 3" xfId="29862"/>
    <cellStyle name="Normal 33 6 2 3" xfId="13703"/>
    <cellStyle name="Normal 33 6 2 3 2" xfId="48921"/>
    <cellStyle name="Normal 33 6 2 4" xfId="39876"/>
    <cellStyle name="Normal 33 6 2 5" xfId="26310"/>
    <cellStyle name="Normal 33 6 3" xfId="6080"/>
    <cellStyle name="Normal 33 6 3 2" xfId="18711"/>
    <cellStyle name="Normal 33 6 3 2 2" xfId="53927"/>
    <cellStyle name="Normal 33 6 3 3" xfId="41330"/>
    <cellStyle name="Normal 33 6 3 4" xfId="31316"/>
    <cellStyle name="Normal 33 6 4" xfId="7539"/>
    <cellStyle name="Normal 33 6 4 2" xfId="20165"/>
    <cellStyle name="Normal 33 6 4 2 2" xfId="55381"/>
    <cellStyle name="Normal 33 6 4 3" xfId="42784"/>
    <cellStyle name="Normal 33 6 4 4" xfId="32770"/>
    <cellStyle name="Normal 33 6 5" xfId="9320"/>
    <cellStyle name="Normal 33 6 5 2" xfId="21941"/>
    <cellStyle name="Normal 33 6 5 2 2" xfId="57157"/>
    <cellStyle name="Normal 33 6 5 3" xfId="44560"/>
    <cellStyle name="Normal 33 6 5 4" xfId="34546"/>
    <cellStyle name="Normal 33 6 6" xfId="11114"/>
    <cellStyle name="Normal 33 6 6 2" xfId="23717"/>
    <cellStyle name="Normal 33 6 6 2 2" xfId="58933"/>
    <cellStyle name="Normal 33 6 6 3" xfId="46336"/>
    <cellStyle name="Normal 33 6 6 4" xfId="36322"/>
    <cellStyle name="Normal 33 6 7" xfId="15481"/>
    <cellStyle name="Normal 33 6 7 2" xfId="50697"/>
    <cellStyle name="Normal 33 6 7 3" xfId="28086"/>
    <cellStyle name="Normal 33 6 8" xfId="12572"/>
    <cellStyle name="Normal 33 6 8 2" xfId="47790"/>
    <cellStyle name="Normal 33 6 9" xfId="38100"/>
    <cellStyle name="Normal 33 7" xfId="3301"/>
    <cellStyle name="Normal 33 7 10" xfId="26797"/>
    <cellStyle name="Normal 33 7 11" xfId="61201"/>
    <cellStyle name="Normal 33 7 2" xfId="5097"/>
    <cellStyle name="Normal 33 7 2 2" xfId="17744"/>
    <cellStyle name="Normal 33 7 2 2 2" xfId="52960"/>
    <cellStyle name="Normal 33 7 2 3" xfId="40363"/>
    <cellStyle name="Normal 33 7 2 4" xfId="30349"/>
    <cellStyle name="Normal 33 7 3" xfId="6567"/>
    <cellStyle name="Normal 33 7 3 2" xfId="19198"/>
    <cellStyle name="Normal 33 7 3 2 2" xfId="54414"/>
    <cellStyle name="Normal 33 7 3 3" xfId="41817"/>
    <cellStyle name="Normal 33 7 3 4" xfId="31803"/>
    <cellStyle name="Normal 33 7 4" xfId="8026"/>
    <cellStyle name="Normal 33 7 4 2" xfId="20652"/>
    <cellStyle name="Normal 33 7 4 2 2" xfId="55868"/>
    <cellStyle name="Normal 33 7 4 3" xfId="43271"/>
    <cellStyle name="Normal 33 7 4 4" xfId="33257"/>
    <cellStyle name="Normal 33 7 5" xfId="9807"/>
    <cellStyle name="Normal 33 7 5 2" xfId="22428"/>
    <cellStyle name="Normal 33 7 5 2 2" xfId="57644"/>
    <cellStyle name="Normal 33 7 5 3" xfId="45047"/>
    <cellStyle name="Normal 33 7 5 4" xfId="35033"/>
    <cellStyle name="Normal 33 7 6" xfId="11601"/>
    <cellStyle name="Normal 33 7 6 2" xfId="24204"/>
    <cellStyle name="Normal 33 7 6 2 2" xfId="59420"/>
    <cellStyle name="Normal 33 7 6 3" xfId="46823"/>
    <cellStyle name="Normal 33 7 6 4" xfId="36809"/>
    <cellStyle name="Normal 33 7 7" xfId="15968"/>
    <cellStyle name="Normal 33 7 7 2" xfId="51184"/>
    <cellStyle name="Normal 33 7 7 3" xfId="28573"/>
    <cellStyle name="Normal 33 7 8" xfId="14190"/>
    <cellStyle name="Normal 33 7 8 2" xfId="49408"/>
    <cellStyle name="Normal 33 7 9" xfId="38587"/>
    <cellStyle name="Normal 33 8" xfId="2456"/>
    <cellStyle name="Normal 33 8 10" xfId="25988"/>
    <cellStyle name="Normal 33 8 11" xfId="60392"/>
    <cellStyle name="Normal 33 8 2" xfId="4288"/>
    <cellStyle name="Normal 33 8 2 2" xfId="16935"/>
    <cellStyle name="Normal 33 8 2 2 2" xfId="52151"/>
    <cellStyle name="Normal 33 8 2 3" xfId="39554"/>
    <cellStyle name="Normal 33 8 2 4" xfId="29540"/>
    <cellStyle name="Normal 33 8 3" xfId="5758"/>
    <cellStyle name="Normal 33 8 3 2" xfId="18389"/>
    <cellStyle name="Normal 33 8 3 2 2" xfId="53605"/>
    <cellStyle name="Normal 33 8 3 3" xfId="41008"/>
    <cellStyle name="Normal 33 8 3 4" xfId="30994"/>
    <cellStyle name="Normal 33 8 4" xfId="7217"/>
    <cellStyle name="Normal 33 8 4 2" xfId="19843"/>
    <cellStyle name="Normal 33 8 4 2 2" xfId="55059"/>
    <cellStyle name="Normal 33 8 4 3" xfId="42462"/>
    <cellStyle name="Normal 33 8 4 4" xfId="32448"/>
    <cellStyle name="Normal 33 8 5" xfId="8998"/>
    <cellStyle name="Normal 33 8 5 2" xfId="21619"/>
    <cellStyle name="Normal 33 8 5 2 2" xfId="56835"/>
    <cellStyle name="Normal 33 8 5 3" xfId="44238"/>
    <cellStyle name="Normal 33 8 5 4" xfId="34224"/>
    <cellStyle name="Normal 33 8 6" xfId="10792"/>
    <cellStyle name="Normal 33 8 6 2" xfId="23395"/>
    <cellStyle name="Normal 33 8 6 2 2" xfId="58611"/>
    <cellStyle name="Normal 33 8 6 3" xfId="46014"/>
    <cellStyle name="Normal 33 8 6 4" xfId="36000"/>
    <cellStyle name="Normal 33 8 7" xfId="15159"/>
    <cellStyle name="Normal 33 8 7 2" xfId="50375"/>
    <cellStyle name="Normal 33 8 7 3" xfId="27764"/>
    <cellStyle name="Normal 33 8 8" xfId="13381"/>
    <cellStyle name="Normal 33 8 8 2" xfId="48599"/>
    <cellStyle name="Normal 33 8 9" xfId="37778"/>
    <cellStyle name="Normal 33 9" xfId="3625"/>
    <cellStyle name="Normal 33 9 2" xfId="8349"/>
    <cellStyle name="Normal 33 9 2 2" xfId="20975"/>
    <cellStyle name="Normal 33 9 2 2 2" xfId="56191"/>
    <cellStyle name="Normal 33 9 2 3" xfId="43594"/>
    <cellStyle name="Normal 33 9 2 4" xfId="33580"/>
    <cellStyle name="Normal 33 9 3" xfId="10130"/>
    <cellStyle name="Normal 33 9 3 2" xfId="22751"/>
    <cellStyle name="Normal 33 9 3 2 2" xfId="57967"/>
    <cellStyle name="Normal 33 9 3 3" xfId="45370"/>
    <cellStyle name="Normal 33 9 3 4" xfId="35356"/>
    <cellStyle name="Normal 33 9 4" xfId="11926"/>
    <cellStyle name="Normal 33 9 4 2" xfId="24527"/>
    <cellStyle name="Normal 33 9 4 2 2" xfId="59743"/>
    <cellStyle name="Normal 33 9 4 3" xfId="47146"/>
    <cellStyle name="Normal 33 9 4 4" xfId="37132"/>
    <cellStyle name="Normal 33 9 5" xfId="16291"/>
    <cellStyle name="Normal 33 9 5 2" xfId="51507"/>
    <cellStyle name="Normal 33 9 5 3" xfId="28896"/>
    <cellStyle name="Normal 33 9 6" xfId="14513"/>
    <cellStyle name="Normal 33 9 6 2" xfId="49731"/>
    <cellStyle name="Normal 33 9 7" xfId="38910"/>
    <cellStyle name="Normal 33 9 8" xfId="27120"/>
    <cellStyle name="Normal 33_District Target Attainment" xfId="1167"/>
    <cellStyle name="Normal 34" xfId="36"/>
    <cellStyle name="Normal 34 10" xfId="3951"/>
    <cellStyle name="Normal 34 10 2" xfId="16614"/>
    <cellStyle name="Normal 34 10 2 2" xfId="51830"/>
    <cellStyle name="Normal 34 10 2 3" xfId="29219"/>
    <cellStyle name="Normal 34 10 3" xfId="13060"/>
    <cellStyle name="Normal 34 10 3 2" xfId="48278"/>
    <cellStyle name="Normal 34 10 4" xfId="39233"/>
    <cellStyle name="Normal 34 10 5" xfId="25667"/>
    <cellStyle name="Normal 34 11" xfId="5437"/>
    <cellStyle name="Normal 34 11 2" xfId="18068"/>
    <cellStyle name="Normal 34 11 2 2" xfId="53284"/>
    <cellStyle name="Normal 34 11 3" xfId="40687"/>
    <cellStyle name="Normal 34 11 4" xfId="30673"/>
    <cellStyle name="Normal 34 12" xfId="6893"/>
    <cellStyle name="Normal 34 12 2" xfId="19522"/>
    <cellStyle name="Normal 34 12 2 2" xfId="54738"/>
    <cellStyle name="Normal 34 12 3" xfId="42141"/>
    <cellStyle name="Normal 34 12 4" xfId="32127"/>
    <cellStyle name="Normal 34 13" xfId="8675"/>
    <cellStyle name="Normal 34 13 2" xfId="21298"/>
    <cellStyle name="Normal 34 13 2 2" xfId="56514"/>
    <cellStyle name="Normal 34 13 3" xfId="43917"/>
    <cellStyle name="Normal 34 13 4" xfId="33903"/>
    <cellStyle name="Normal 34 14" xfId="10687"/>
    <cellStyle name="Normal 34 14 2" xfId="23298"/>
    <cellStyle name="Normal 34 14 2 2" xfId="58514"/>
    <cellStyle name="Normal 34 14 3" xfId="45917"/>
    <cellStyle name="Normal 34 14 4" xfId="35903"/>
    <cellStyle name="Normal 34 15" xfId="14837"/>
    <cellStyle name="Normal 34 15 2" xfId="50054"/>
    <cellStyle name="Normal 34 15 3" xfId="27443"/>
    <cellStyle name="Normal 34 16" xfId="12251"/>
    <cellStyle name="Normal 34 16 2" xfId="47469"/>
    <cellStyle name="Normal 34 17" xfId="37456"/>
    <cellStyle name="Normal 34 18" xfId="24858"/>
    <cellStyle name="Normal 34 19" xfId="60071"/>
    <cellStyle name="Normal 34 2" xfId="621"/>
    <cellStyle name="Normal 34 2 10" xfId="5482"/>
    <cellStyle name="Normal 34 2 10 2" xfId="18113"/>
    <cellStyle name="Normal 34 2 10 2 2" xfId="53329"/>
    <cellStyle name="Normal 34 2 10 3" xfId="40732"/>
    <cellStyle name="Normal 34 2 10 4" xfId="30718"/>
    <cellStyle name="Normal 34 2 11" xfId="6938"/>
    <cellStyle name="Normal 34 2 11 2" xfId="19567"/>
    <cellStyle name="Normal 34 2 11 2 2" xfId="54783"/>
    <cellStyle name="Normal 34 2 11 3" xfId="42186"/>
    <cellStyle name="Normal 34 2 11 4" xfId="32172"/>
    <cellStyle name="Normal 34 2 12" xfId="8720"/>
    <cellStyle name="Normal 34 2 12 2" xfId="21343"/>
    <cellStyle name="Normal 34 2 12 2 2" xfId="56559"/>
    <cellStyle name="Normal 34 2 12 3" xfId="43962"/>
    <cellStyle name="Normal 34 2 12 4" xfId="33948"/>
    <cellStyle name="Normal 34 2 13" xfId="10688"/>
    <cellStyle name="Normal 34 2 13 2" xfId="23299"/>
    <cellStyle name="Normal 34 2 13 2 2" xfId="58515"/>
    <cellStyle name="Normal 34 2 13 3" xfId="45918"/>
    <cellStyle name="Normal 34 2 13 4" xfId="35904"/>
    <cellStyle name="Normal 34 2 14" xfId="14882"/>
    <cellStyle name="Normal 34 2 14 2" xfId="50099"/>
    <cellStyle name="Normal 34 2 14 3" xfId="27488"/>
    <cellStyle name="Normal 34 2 15" xfId="12296"/>
    <cellStyle name="Normal 34 2 15 2" xfId="47514"/>
    <cellStyle name="Normal 34 2 16" xfId="37501"/>
    <cellStyle name="Normal 34 2 17" xfId="24903"/>
    <cellStyle name="Normal 34 2 18" xfId="60116"/>
    <cellStyle name="Normal 34 2 2" xfId="1795"/>
    <cellStyle name="Normal 34 2 2 10" xfId="7012"/>
    <cellStyle name="Normal 34 2 2 10 2" xfId="19639"/>
    <cellStyle name="Normal 34 2 2 10 2 2" xfId="54855"/>
    <cellStyle name="Normal 34 2 2 10 3" xfId="42258"/>
    <cellStyle name="Normal 34 2 2 10 4" xfId="32244"/>
    <cellStyle name="Normal 34 2 2 11" xfId="8793"/>
    <cellStyle name="Normal 34 2 2 11 2" xfId="21415"/>
    <cellStyle name="Normal 34 2 2 11 2 2" xfId="56631"/>
    <cellStyle name="Normal 34 2 2 11 3" xfId="44034"/>
    <cellStyle name="Normal 34 2 2 11 4" xfId="34020"/>
    <cellStyle name="Normal 34 2 2 12" xfId="10689"/>
    <cellStyle name="Normal 34 2 2 12 2" xfId="23300"/>
    <cellStyle name="Normal 34 2 2 12 2 2" xfId="58516"/>
    <cellStyle name="Normal 34 2 2 12 3" xfId="45919"/>
    <cellStyle name="Normal 34 2 2 12 4" xfId="35905"/>
    <cellStyle name="Normal 34 2 2 13" xfId="14954"/>
    <cellStyle name="Normal 34 2 2 13 2" xfId="50171"/>
    <cellStyle name="Normal 34 2 2 13 3" xfId="27560"/>
    <cellStyle name="Normal 34 2 2 14" xfId="12368"/>
    <cellStyle name="Normal 34 2 2 14 2" xfId="47586"/>
    <cellStyle name="Normal 34 2 2 15" xfId="37573"/>
    <cellStyle name="Normal 34 2 2 16" xfId="24975"/>
    <cellStyle name="Normal 34 2 2 17" xfId="60188"/>
    <cellStyle name="Normal 34 2 2 2" xfId="2398"/>
    <cellStyle name="Normal 34 2 2 2 10" xfId="10690"/>
    <cellStyle name="Normal 34 2 2 2 10 2" xfId="23301"/>
    <cellStyle name="Normal 34 2 2 2 10 2 2" xfId="58517"/>
    <cellStyle name="Normal 34 2 2 2 10 3" xfId="45920"/>
    <cellStyle name="Normal 34 2 2 2 10 4" xfId="35906"/>
    <cellStyle name="Normal 34 2 2 2 11" xfId="15109"/>
    <cellStyle name="Normal 34 2 2 2 11 2" xfId="50325"/>
    <cellStyle name="Normal 34 2 2 2 11 3" xfId="27714"/>
    <cellStyle name="Normal 34 2 2 2 12" xfId="12522"/>
    <cellStyle name="Normal 34 2 2 2 12 2" xfId="47740"/>
    <cellStyle name="Normal 34 2 2 2 13" xfId="37728"/>
    <cellStyle name="Normal 34 2 2 2 14" xfId="25129"/>
    <cellStyle name="Normal 34 2 2 2 15" xfId="60342"/>
    <cellStyle name="Normal 34 2 2 2 2" xfId="3244"/>
    <cellStyle name="Normal 34 2 2 2 2 10" xfId="25613"/>
    <cellStyle name="Normal 34 2 2 2 2 11" xfId="61148"/>
    <cellStyle name="Normal 34 2 2 2 2 2" xfId="5044"/>
    <cellStyle name="Normal 34 2 2 2 2 2 2" xfId="17691"/>
    <cellStyle name="Normal 34 2 2 2 2 2 2 2" xfId="52907"/>
    <cellStyle name="Normal 34 2 2 2 2 2 2 3" xfId="30296"/>
    <cellStyle name="Normal 34 2 2 2 2 2 3" xfId="14137"/>
    <cellStyle name="Normal 34 2 2 2 2 2 3 2" xfId="49355"/>
    <cellStyle name="Normal 34 2 2 2 2 2 4" xfId="40310"/>
    <cellStyle name="Normal 34 2 2 2 2 2 5" xfId="26744"/>
    <cellStyle name="Normal 34 2 2 2 2 3" xfId="6514"/>
    <cellStyle name="Normal 34 2 2 2 2 3 2" xfId="19145"/>
    <cellStyle name="Normal 34 2 2 2 2 3 2 2" xfId="54361"/>
    <cellStyle name="Normal 34 2 2 2 2 3 3" xfId="41764"/>
    <cellStyle name="Normal 34 2 2 2 2 3 4" xfId="31750"/>
    <cellStyle name="Normal 34 2 2 2 2 4" xfId="7973"/>
    <cellStyle name="Normal 34 2 2 2 2 4 2" xfId="20599"/>
    <cellStyle name="Normal 34 2 2 2 2 4 2 2" xfId="55815"/>
    <cellStyle name="Normal 34 2 2 2 2 4 3" xfId="43218"/>
    <cellStyle name="Normal 34 2 2 2 2 4 4" xfId="33204"/>
    <cellStyle name="Normal 34 2 2 2 2 5" xfId="9754"/>
    <cellStyle name="Normal 34 2 2 2 2 5 2" xfId="22375"/>
    <cellStyle name="Normal 34 2 2 2 2 5 2 2" xfId="57591"/>
    <cellStyle name="Normal 34 2 2 2 2 5 3" xfId="44994"/>
    <cellStyle name="Normal 34 2 2 2 2 5 4" xfId="34980"/>
    <cellStyle name="Normal 34 2 2 2 2 6" xfId="11548"/>
    <cellStyle name="Normal 34 2 2 2 2 6 2" xfId="24151"/>
    <cellStyle name="Normal 34 2 2 2 2 6 2 2" xfId="59367"/>
    <cellStyle name="Normal 34 2 2 2 2 6 3" xfId="46770"/>
    <cellStyle name="Normal 34 2 2 2 2 6 4" xfId="36756"/>
    <cellStyle name="Normal 34 2 2 2 2 7" xfId="15915"/>
    <cellStyle name="Normal 34 2 2 2 2 7 2" xfId="51131"/>
    <cellStyle name="Normal 34 2 2 2 2 7 3" xfId="28520"/>
    <cellStyle name="Normal 34 2 2 2 2 8" xfId="13006"/>
    <cellStyle name="Normal 34 2 2 2 2 8 2" xfId="48224"/>
    <cellStyle name="Normal 34 2 2 2 2 9" xfId="38534"/>
    <cellStyle name="Normal 34 2 2 2 3" xfId="3573"/>
    <cellStyle name="Normal 34 2 2 2 3 10" xfId="27069"/>
    <cellStyle name="Normal 34 2 2 2 3 11" xfId="61473"/>
    <cellStyle name="Normal 34 2 2 2 3 2" xfId="5369"/>
    <cellStyle name="Normal 34 2 2 2 3 2 2" xfId="18016"/>
    <cellStyle name="Normal 34 2 2 2 3 2 2 2" xfId="53232"/>
    <cellStyle name="Normal 34 2 2 2 3 2 3" xfId="40635"/>
    <cellStyle name="Normal 34 2 2 2 3 2 4" xfId="30621"/>
    <cellStyle name="Normal 34 2 2 2 3 3" xfId="6839"/>
    <cellStyle name="Normal 34 2 2 2 3 3 2" xfId="19470"/>
    <cellStyle name="Normal 34 2 2 2 3 3 2 2" xfId="54686"/>
    <cellStyle name="Normal 34 2 2 2 3 3 3" xfId="42089"/>
    <cellStyle name="Normal 34 2 2 2 3 3 4" xfId="32075"/>
    <cellStyle name="Normal 34 2 2 2 3 4" xfId="8298"/>
    <cellStyle name="Normal 34 2 2 2 3 4 2" xfId="20924"/>
    <cellStyle name="Normal 34 2 2 2 3 4 2 2" xfId="56140"/>
    <cellStyle name="Normal 34 2 2 2 3 4 3" xfId="43543"/>
    <cellStyle name="Normal 34 2 2 2 3 4 4" xfId="33529"/>
    <cellStyle name="Normal 34 2 2 2 3 5" xfId="10079"/>
    <cellStyle name="Normal 34 2 2 2 3 5 2" xfId="22700"/>
    <cellStyle name="Normal 34 2 2 2 3 5 2 2" xfId="57916"/>
    <cellStyle name="Normal 34 2 2 2 3 5 3" xfId="45319"/>
    <cellStyle name="Normal 34 2 2 2 3 5 4" xfId="35305"/>
    <cellStyle name="Normal 34 2 2 2 3 6" xfId="11873"/>
    <cellStyle name="Normal 34 2 2 2 3 6 2" xfId="24476"/>
    <cellStyle name="Normal 34 2 2 2 3 6 2 2" xfId="59692"/>
    <cellStyle name="Normal 34 2 2 2 3 6 3" xfId="47095"/>
    <cellStyle name="Normal 34 2 2 2 3 6 4" xfId="37081"/>
    <cellStyle name="Normal 34 2 2 2 3 7" xfId="16240"/>
    <cellStyle name="Normal 34 2 2 2 3 7 2" xfId="51456"/>
    <cellStyle name="Normal 34 2 2 2 3 7 3" xfId="28845"/>
    <cellStyle name="Normal 34 2 2 2 3 8" xfId="14462"/>
    <cellStyle name="Normal 34 2 2 2 3 8 2" xfId="49680"/>
    <cellStyle name="Normal 34 2 2 2 3 9" xfId="38859"/>
    <cellStyle name="Normal 34 2 2 2 4" xfId="2734"/>
    <cellStyle name="Normal 34 2 2 2 4 10" xfId="26260"/>
    <cellStyle name="Normal 34 2 2 2 4 11" xfId="60664"/>
    <cellStyle name="Normal 34 2 2 2 4 2" xfId="4560"/>
    <cellStyle name="Normal 34 2 2 2 4 2 2" xfId="17207"/>
    <cellStyle name="Normal 34 2 2 2 4 2 2 2" xfId="52423"/>
    <cellStyle name="Normal 34 2 2 2 4 2 3" xfId="39826"/>
    <cellStyle name="Normal 34 2 2 2 4 2 4" xfId="29812"/>
    <cellStyle name="Normal 34 2 2 2 4 3" xfId="6030"/>
    <cellStyle name="Normal 34 2 2 2 4 3 2" xfId="18661"/>
    <cellStyle name="Normal 34 2 2 2 4 3 2 2" xfId="53877"/>
    <cellStyle name="Normal 34 2 2 2 4 3 3" xfId="41280"/>
    <cellStyle name="Normal 34 2 2 2 4 3 4" xfId="31266"/>
    <cellStyle name="Normal 34 2 2 2 4 4" xfId="7489"/>
    <cellStyle name="Normal 34 2 2 2 4 4 2" xfId="20115"/>
    <cellStyle name="Normal 34 2 2 2 4 4 2 2" xfId="55331"/>
    <cellStyle name="Normal 34 2 2 2 4 4 3" xfId="42734"/>
    <cellStyle name="Normal 34 2 2 2 4 4 4" xfId="32720"/>
    <cellStyle name="Normal 34 2 2 2 4 5" xfId="9270"/>
    <cellStyle name="Normal 34 2 2 2 4 5 2" xfId="21891"/>
    <cellStyle name="Normal 34 2 2 2 4 5 2 2" xfId="57107"/>
    <cellStyle name="Normal 34 2 2 2 4 5 3" xfId="44510"/>
    <cellStyle name="Normal 34 2 2 2 4 5 4" xfId="34496"/>
    <cellStyle name="Normal 34 2 2 2 4 6" xfId="11064"/>
    <cellStyle name="Normal 34 2 2 2 4 6 2" xfId="23667"/>
    <cellStyle name="Normal 34 2 2 2 4 6 2 2" xfId="58883"/>
    <cellStyle name="Normal 34 2 2 2 4 6 3" xfId="46286"/>
    <cellStyle name="Normal 34 2 2 2 4 6 4" xfId="36272"/>
    <cellStyle name="Normal 34 2 2 2 4 7" xfId="15431"/>
    <cellStyle name="Normal 34 2 2 2 4 7 2" xfId="50647"/>
    <cellStyle name="Normal 34 2 2 2 4 7 3" xfId="28036"/>
    <cellStyle name="Normal 34 2 2 2 4 8" xfId="13653"/>
    <cellStyle name="Normal 34 2 2 2 4 8 2" xfId="48871"/>
    <cellStyle name="Normal 34 2 2 2 4 9" xfId="38050"/>
    <cellStyle name="Normal 34 2 2 2 5" xfId="3898"/>
    <cellStyle name="Normal 34 2 2 2 5 2" xfId="8621"/>
    <cellStyle name="Normal 34 2 2 2 5 2 2" xfId="21247"/>
    <cellStyle name="Normal 34 2 2 2 5 2 2 2" xfId="56463"/>
    <cellStyle name="Normal 34 2 2 2 5 2 3" xfId="43866"/>
    <cellStyle name="Normal 34 2 2 2 5 2 4" xfId="33852"/>
    <cellStyle name="Normal 34 2 2 2 5 3" xfId="10402"/>
    <cellStyle name="Normal 34 2 2 2 5 3 2" xfId="23023"/>
    <cellStyle name="Normal 34 2 2 2 5 3 2 2" xfId="58239"/>
    <cellStyle name="Normal 34 2 2 2 5 3 3" xfId="45642"/>
    <cellStyle name="Normal 34 2 2 2 5 3 4" xfId="35628"/>
    <cellStyle name="Normal 34 2 2 2 5 4" xfId="12198"/>
    <cellStyle name="Normal 34 2 2 2 5 4 2" xfId="24799"/>
    <cellStyle name="Normal 34 2 2 2 5 4 2 2" xfId="60015"/>
    <cellStyle name="Normal 34 2 2 2 5 4 3" xfId="47418"/>
    <cellStyle name="Normal 34 2 2 2 5 4 4" xfId="37404"/>
    <cellStyle name="Normal 34 2 2 2 5 5" xfId="16563"/>
    <cellStyle name="Normal 34 2 2 2 5 5 2" xfId="51779"/>
    <cellStyle name="Normal 34 2 2 2 5 5 3" xfId="29168"/>
    <cellStyle name="Normal 34 2 2 2 5 6" xfId="14785"/>
    <cellStyle name="Normal 34 2 2 2 5 6 2" xfId="50003"/>
    <cellStyle name="Normal 34 2 2 2 5 7" xfId="39182"/>
    <cellStyle name="Normal 34 2 2 2 5 8" xfId="27392"/>
    <cellStyle name="Normal 34 2 2 2 6" xfId="4238"/>
    <cellStyle name="Normal 34 2 2 2 6 2" xfId="16885"/>
    <cellStyle name="Normal 34 2 2 2 6 2 2" xfId="52101"/>
    <cellStyle name="Normal 34 2 2 2 6 2 3" xfId="29490"/>
    <cellStyle name="Normal 34 2 2 2 6 3" xfId="13331"/>
    <cellStyle name="Normal 34 2 2 2 6 3 2" xfId="48549"/>
    <cellStyle name="Normal 34 2 2 2 6 4" xfId="39504"/>
    <cellStyle name="Normal 34 2 2 2 6 5" xfId="25938"/>
    <cellStyle name="Normal 34 2 2 2 7" xfId="5708"/>
    <cellStyle name="Normal 34 2 2 2 7 2" xfId="18339"/>
    <cellStyle name="Normal 34 2 2 2 7 2 2" xfId="53555"/>
    <cellStyle name="Normal 34 2 2 2 7 3" xfId="40958"/>
    <cellStyle name="Normal 34 2 2 2 7 4" xfId="30944"/>
    <cellStyle name="Normal 34 2 2 2 8" xfId="7167"/>
    <cellStyle name="Normal 34 2 2 2 8 2" xfId="19793"/>
    <cellStyle name="Normal 34 2 2 2 8 2 2" xfId="55009"/>
    <cellStyle name="Normal 34 2 2 2 8 3" xfId="42412"/>
    <cellStyle name="Normal 34 2 2 2 8 4" xfId="32398"/>
    <cellStyle name="Normal 34 2 2 2 9" xfId="8948"/>
    <cellStyle name="Normal 34 2 2 2 9 2" xfId="21569"/>
    <cellStyle name="Normal 34 2 2 2 9 2 2" xfId="56785"/>
    <cellStyle name="Normal 34 2 2 2 9 3" xfId="44188"/>
    <cellStyle name="Normal 34 2 2 2 9 4" xfId="34174"/>
    <cellStyle name="Normal 34 2 2 3" xfId="3084"/>
    <cellStyle name="Normal 34 2 2 3 10" xfId="25456"/>
    <cellStyle name="Normal 34 2 2 3 11" xfId="60991"/>
    <cellStyle name="Normal 34 2 2 3 2" xfId="4887"/>
    <cellStyle name="Normal 34 2 2 3 2 2" xfId="17534"/>
    <cellStyle name="Normal 34 2 2 3 2 2 2" xfId="52750"/>
    <cellStyle name="Normal 34 2 2 3 2 2 3" xfId="30139"/>
    <cellStyle name="Normal 34 2 2 3 2 3" xfId="13980"/>
    <cellStyle name="Normal 34 2 2 3 2 3 2" xfId="49198"/>
    <cellStyle name="Normal 34 2 2 3 2 4" xfId="40153"/>
    <cellStyle name="Normal 34 2 2 3 2 5" xfId="26587"/>
    <cellStyle name="Normal 34 2 2 3 3" xfId="6357"/>
    <cellStyle name="Normal 34 2 2 3 3 2" xfId="18988"/>
    <cellStyle name="Normal 34 2 2 3 3 2 2" xfId="54204"/>
    <cellStyle name="Normal 34 2 2 3 3 3" xfId="41607"/>
    <cellStyle name="Normal 34 2 2 3 3 4" xfId="31593"/>
    <cellStyle name="Normal 34 2 2 3 4" xfId="7816"/>
    <cellStyle name="Normal 34 2 2 3 4 2" xfId="20442"/>
    <cellStyle name="Normal 34 2 2 3 4 2 2" xfId="55658"/>
    <cellStyle name="Normal 34 2 2 3 4 3" xfId="43061"/>
    <cellStyle name="Normal 34 2 2 3 4 4" xfId="33047"/>
    <cellStyle name="Normal 34 2 2 3 5" xfId="9597"/>
    <cellStyle name="Normal 34 2 2 3 5 2" xfId="22218"/>
    <cellStyle name="Normal 34 2 2 3 5 2 2" xfId="57434"/>
    <cellStyle name="Normal 34 2 2 3 5 3" xfId="44837"/>
    <cellStyle name="Normal 34 2 2 3 5 4" xfId="34823"/>
    <cellStyle name="Normal 34 2 2 3 6" xfId="11391"/>
    <cellStyle name="Normal 34 2 2 3 6 2" xfId="23994"/>
    <cellStyle name="Normal 34 2 2 3 6 2 2" xfId="59210"/>
    <cellStyle name="Normal 34 2 2 3 6 3" xfId="46613"/>
    <cellStyle name="Normal 34 2 2 3 6 4" xfId="36599"/>
    <cellStyle name="Normal 34 2 2 3 7" xfId="15758"/>
    <cellStyle name="Normal 34 2 2 3 7 2" xfId="50974"/>
    <cellStyle name="Normal 34 2 2 3 7 3" xfId="28363"/>
    <cellStyle name="Normal 34 2 2 3 8" xfId="12849"/>
    <cellStyle name="Normal 34 2 2 3 8 2" xfId="48067"/>
    <cellStyle name="Normal 34 2 2 3 9" xfId="38377"/>
    <cellStyle name="Normal 34 2 2 4" xfId="2910"/>
    <cellStyle name="Normal 34 2 2 4 10" xfId="25297"/>
    <cellStyle name="Normal 34 2 2 4 11" xfId="60832"/>
    <cellStyle name="Normal 34 2 2 4 2" xfId="4728"/>
    <cellStyle name="Normal 34 2 2 4 2 2" xfId="17375"/>
    <cellStyle name="Normal 34 2 2 4 2 2 2" xfId="52591"/>
    <cellStyle name="Normal 34 2 2 4 2 2 3" xfId="29980"/>
    <cellStyle name="Normal 34 2 2 4 2 3" xfId="13821"/>
    <cellStyle name="Normal 34 2 2 4 2 3 2" xfId="49039"/>
    <cellStyle name="Normal 34 2 2 4 2 4" xfId="39994"/>
    <cellStyle name="Normal 34 2 2 4 2 5" xfId="26428"/>
    <cellStyle name="Normal 34 2 2 4 3" xfId="6198"/>
    <cellStyle name="Normal 34 2 2 4 3 2" xfId="18829"/>
    <cellStyle name="Normal 34 2 2 4 3 2 2" xfId="54045"/>
    <cellStyle name="Normal 34 2 2 4 3 3" xfId="41448"/>
    <cellStyle name="Normal 34 2 2 4 3 4" xfId="31434"/>
    <cellStyle name="Normal 34 2 2 4 4" xfId="7657"/>
    <cellStyle name="Normal 34 2 2 4 4 2" xfId="20283"/>
    <cellStyle name="Normal 34 2 2 4 4 2 2" xfId="55499"/>
    <cellStyle name="Normal 34 2 2 4 4 3" xfId="42902"/>
    <cellStyle name="Normal 34 2 2 4 4 4" xfId="32888"/>
    <cellStyle name="Normal 34 2 2 4 5" xfId="9438"/>
    <cellStyle name="Normal 34 2 2 4 5 2" xfId="22059"/>
    <cellStyle name="Normal 34 2 2 4 5 2 2" xfId="57275"/>
    <cellStyle name="Normal 34 2 2 4 5 3" xfId="44678"/>
    <cellStyle name="Normal 34 2 2 4 5 4" xfId="34664"/>
    <cellStyle name="Normal 34 2 2 4 6" xfId="11232"/>
    <cellStyle name="Normal 34 2 2 4 6 2" xfId="23835"/>
    <cellStyle name="Normal 34 2 2 4 6 2 2" xfId="59051"/>
    <cellStyle name="Normal 34 2 2 4 6 3" xfId="46454"/>
    <cellStyle name="Normal 34 2 2 4 6 4" xfId="36440"/>
    <cellStyle name="Normal 34 2 2 4 7" xfId="15599"/>
    <cellStyle name="Normal 34 2 2 4 7 2" xfId="50815"/>
    <cellStyle name="Normal 34 2 2 4 7 3" xfId="28204"/>
    <cellStyle name="Normal 34 2 2 4 8" xfId="12690"/>
    <cellStyle name="Normal 34 2 2 4 8 2" xfId="47908"/>
    <cellStyle name="Normal 34 2 2 4 9" xfId="38218"/>
    <cellStyle name="Normal 34 2 2 5" xfId="3419"/>
    <cellStyle name="Normal 34 2 2 5 10" xfId="26915"/>
    <cellStyle name="Normal 34 2 2 5 11" xfId="61319"/>
    <cellStyle name="Normal 34 2 2 5 2" xfId="5215"/>
    <cellStyle name="Normal 34 2 2 5 2 2" xfId="17862"/>
    <cellStyle name="Normal 34 2 2 5 2 2 2" xfId="53078"/>
    <cellStyle name="Normal 34 2 2 5 2 3" xfId="40481"/>
    <cellStyle name="Normal 34 2 2 5 2 4" xfId="30467"/>
    <cellStyle name="Normal 34 2 2 5 3" xfId="6685"/>
    <cellStyle name="Normal 34 2 2 5 3 2" xfId="19316"/>
    <cellStyle name="Normal 34 2 2 5 3 2 2" xfId="54532"/>
    <cellStyle name="Normal 34 2 2 5 3 3" xfId="41935"/>
    <cellStyle name="Normal 34 2 2 5 3 4" xfId="31921"/>
    <cellStyle name="Normal 34 2 2 5 4" xfId="8144"/>
    <cellStyle name="Normal 34 2 2 5 4 2" xfId="20770"/>
    <cellStyle name="Normal 34 2 2 5 4 2 2" xfId="55986"/>
    <cellStyle name="Normal 34 2 2 5 4 3" xfId="43389"/>
    <cellStyle name="Normal 34 2 2 5 4 4" xfId="33375"/>
    <cellStyle name="Normal 34 2 2 5 5" xfId="9925"/>
    <cellStyle name="Normal 34 2 2 5 5 2" xfId="22546"/>
    <cellStyle name="Normal 34 2 2 5 5 2 2" xfId="57762"/>
    <cellStyle name="Normal 34 2 2 5 5 3" xfId="45165"/>
    <cellStyle name="Normal 34 2 2 5 5 4" xfId="35151"/>
    <cellStyle name="Normal 34 2 2 5 6" xfId="11719"/>
    <cellStyle name="Normal 34 2 2 5 6 2" xfId="24322"/>
    <cellStyle name="Normal 34 2 2 5 6 2 2" xfId="59538"/>
    <cellStyle name="Normal 34 2 2 5 6 3" xfId="46941"/>
    <cellStyle name="Normal 34 2 2 5 6 4" xfId="36927"/>
    <cellStyle name="Normal 34 2 2 5 7" xfId="16086"/>
    <cellStyle name="Normal 34 2 2 5 7 2" xfId="51302"/>
    <cellStyle name="Normal 34 2 2 5 7 3" xfId="28691"/>
    <cellStyle name="Normal 34 2 2 5 8" xfId="14308"/>
    <cellStyle name="Normal 34 2 2 5 8 2" xfId="49526"/>
    <cellStyle name="Normal 34 2 2 5 9" xfId="38705"/>
    <cellStyle name="Normal 34 2 2 6" xfId="2579"/>
    <cellStyle name="Normal 34 2 2 6 10" xfId="26106"/>
    <cellStyle name="Normal 34 2 2 6 11" xfId="60510"/>
    <cellStyle name="Normal 34 2 2 6 2" xfId="4406"/>
    <cellStyle name="Normal 34 2 2 6 2 2" xfId="17053"/>
    <cellStyle name="Normal 34 2 2 6 2 2 2" xfId="52269"/>
    <cellStyle name="Normal 34 2 2 6 2 3" xfId="39672"/>
    <cellStyle name="Normal 34 2 2 6 2 4" xfId="29658"/>
    <cellStyle name="Normal 34 2 2 6 3" xfId="5876"/>
    <cellStyle name="Normal 34 2 2 6 3 2" xfId="18507"/>
    <cellStyle name="Normal 34 2 2 6 3 2 2" xfId="53723"/>
    <cellStyle name="Normal 34 2 2 6 3 3" xfId="41126"/>
    <cellStyle name="Normal 34 2 2 6 3 4" xfId="31112"/>
    <cellStyle name="Normal 34 2 2 6 4" xfId="7335"/>
    <cellStyle name="Normal 34 2 2 6 4 2" xfId="19961"/>
    <cellStyle name="Normal 34 2 2 6 4 2 2" xfId="55177"/>
    <cellStyle name="Normal 34 2 2 6 4 3" xfId="42580"/>
    <cellStyle name="Normal 34 2 2 6 4 4" xfId="32566"/>
    <cellStyle name="Normal 34 2 2 6 5" xfId="9116"/>
    <cellStyle name="Normal 34 2 2 6 5 2" xfId="21737"/>
    <cellStyle name="Normal 34 2 2 6 5 2 2" xfId="56953"/>
    <cellStyle name="Normal 34 2 2 6 5 3" xfId="44356"/>
    <cellStyle name="Normal 34 2 2 6 5 4" xfId="34342"/>
    <cellStyle name="Normal 34 2 2 6 6" xfId="10910"/>
    <cellStyle name="Normal 34 2 2 6 6 2" xfId="23513"/>
    <cellStyle name="Normal 34 2 2 6 6 2 2" xfId="58729"/>
    <cellStyle name="Normal 34 2 2 6 6 3" xfId="46132"/>
    <cellStyle name="Normal 34 2 2 6 6 4" xfId="36118"/>
    <cellStyle name="Normal 34 2 2 6 7" xfId="15277"/>
    <cellStyle name="Normal 34 2 2 6 7 2" xfId="50493"/>
    <cellStyle name="Normal 34 2 2 6 7 3" xfId="27882"/>
    <cellStyle name="Normal 34 2 2 6 8" xfId="13499"/>
    <cellStyle name="Normal 34 2 2 6 8 2" xfId="48717"/>
    <cellStyle name="Normal 34 2 2 6 9" xfId="37896"/>
    <cellStyle name="Normal 34 2 2 7" xfId="3743"/>
    <cellStyle name="Normal 34 2 2 7 2" xfId="8467"/>
    <cellStyle name="Normal 34 2 2 7 2 2" xfId="21093"/>
    <cellStyle name="Normal 34 2 2 7 2 2 2" xfId="56309"/>
    <cellStyle name="Normal 34 2 2 7 2 3" xfId="43712"/>
    <cellStyle name="Normal 34 2 2 7 2 4" xfId="33698"/>
    <cellStyle name="Normal 34 2 2 7 3" xfId="10248"/>
    <cellStyle name="Normal 34 2 2 7 3 2" xfId="22869"/>
    <cellStyle name="Normal 34 2 2 7 3 2 2" xfId="58085"/>
    <cellStyle name="Normal 34 2 2 7 3 3" xfId="45488"/>
    <cellStyle name="Normal 34 2 2 7 3 4" xfId="35474"/>
    <cellStyle name="Normal 34 2 2 7 4" xfId="12044"/>
    <cellStyle name="Normal 34 2 2 7 4 2" xfId="24645"/>
    <cellStyle name="Normal 34 2 2 7 4 2 2" xfId="59861"/>
    <cellStyle name="Normal 34 2 2 7 4 3" xfId="47264"/>
    <cellStyle name="Normal 34 2 2 7 4 4" xfId="37250"/>
    <cellStyle name="Normal 34 2 2 7 5" xfId="16409"/>
    <cellStyle name="Normal 34 2 2 7 5 2" xfId="51625"/>
    <cellStyle name="Normal 34 2 2 7 5 3" xfId="29014"/>
    <cellStyle name="Normal 34 2 2 7 6" xfId="14631"/>
    <cellStyle name="Normal 34 2 2 7 6 2" xfId="49849"/>
    <cellStyle name="Normal 34 2 2 7 7" xfId="39028"/>
    <cellStyle name="Normal 34 2 2 7 8" xfId="27238"/>
    <cellStyle name="Normal 34 2 2 8" xfId="4081"/>
    <cellStyle name="Normal 34 2 2 8 2" xfId="16731"/>
    <cellStyle name="Normal 34 2 2 8 2 2" xfId="51947"/>
    <cellStyle name="Normal 34 2 2 8 2 3" xfId="29336"/>
    <cellStyle name="Normal 34 2 2 8 3" xfId="13177"/>
    <cellStyle name="Normal 34 2 2 8 3 2" xfId="48395"/>
    <cellStyle name="Normal 34 2 2 8 4" xfId="39350"/>
    <cellStyle name="Normal 34 2 2 8 5" xfId="25784"/>
    <cellStyle name="Normal 34 2 2 9" xfId="5554"/>
    <cellStyle name="Normal 34 2 2 9 2" xfId="18185"/>
    <cellStyle name="Normal 34 2 2 9 2 2" xfId="53401"/>
    <cellStyle name="Normal 34 2 2 9 3" xfId="40804"/>
    <cellStyle name="Normal 34 2 2 9 4" xfId="30790"/>
    <cellStyle name="Normal 34 2 3" xfId="2323"/>
    <cellStyle name="Normal 34 2 3 10" xfId="10691"/>
    <cellStyle name="Normal 34 2 3 10 2" xfId="23302"/>
    <cellStyle name="Normal 34 2 3 10 2 2" xfId="58518"/>
    <cellStyle name="Normal 34 2 3 10 3" xfId="45921"/>
    <cellStyle name="Normal 34 2 3 10 4" xfId="35907"/>
    <cellStyle name="Normal 34 2 3 11" xfId="15035"/>
    <cellStyle name="Normal 34 2 3 11 2" xfId="50251"/>
    <cellStyle name="Normal 34 2 3 11 3" xfId="27640"/>
    <cellStyle name="Normal 34 2 3 12" xfId="12448"/>
    <cellStyle name="Normal 34 2 3 12 2" xfId="47666"/>
    <cellStyle name="Normal 34 2 3 13" xfId="37654"/>
    <cellStyle name="Normal 34 2 3 14" xfId="25055"/>
    <cellStyle name="Normal 34 2 3 15" xfId="60268"/>
    <cellStyle name="Normal 34 2 3 2" xfId="3170"/>
    <cellStyle name="Normal 34 2 3 2 10" xfId="25539"/>
    <cellStyle name="Normal 34 2 3 2 11" xfId="61074"/>
    <cellStyle name="Normal 34 2 3 2 2" xfId="4970"/>
    <cellStyle name="Normal 34 2 3 2 2 2" xfId="17617"/>
    <cellStyle name="Normal 34 2 3 2 2 2 2" xfId="52833"/>
    <cellStyle name="Normal 34 2 3 2 2 2 3" xfId="30222"/>
    <cellStyle name="Normal 34 2 3 2 2 3" xfId="14063"/>
    <cellStyle name="Normal 34 2 3 2 2 3 2" xfId="49281"/>
    <cellStyle name="Normal 34 2 3 2 2 4" xfId="40236"/>
    <cellStyle name="Normal 34 2 3 2 2 5" xfId="26670"/>
    <cellStyle name="Normal 34 2 3 2 3" xfId="6440"/>
    <cellStyle name="Normal 34 2 3 2 3 2" xfId="19071"/>
    <cellStyle name="Normal 34 2 3 2 3 2 2" xfId="54287"/>
    <cellStyle name="Normal 34 2 3 2 3 3" xfId="41690"/>
    <cellStyle name="Normal 34 2 3 2 3 4" xfId="31676"/>
    <cellStyle name="Normal 34 2 3 2 4" xfId="7899"/>
    <cellStyle name="Normal 34 2 3 2 4 2" xfId="20525"/>
    <cellStyle name="Normal 34 2 3 2 4 2 2" xfId="55741"/>
    <cellStyle name="Normal 34 2 3 2 4 3" xfId="43144"/>
    <cellStyle name="Normal 34 2 3 2 4 4" xfId="33130"/>
    <cellStyle name="Normal 34 2 3 2 5" xfId="9680"/>
    <cellStyle name="Normal 34 2 3 2 5 2" xfId="22301"/>
    <cellStyle name="Normal 34 2 3 2 5 2 2" xfId="57517"/>
    <cellStyle name="Normal 34 2 3 2 5 3" xfId="44920"/>
    <cellStyle name="Normal 34 2 3 2 5 4" xfId="34906"/>
    <cellStyle name="Normal 34 2 3 2 6" xfId="11474"/>
    <cellStyle name="Normal 34 2 3 2 6 2" xfId="24077"/>
    <cellStyle name="Normal 34 2 3 2 6 2 2" xfId="59293"/>
    <cellStyle name="Normal 34 2 3 2 6 3" xfId="46696"/>
    <cellStyle name="Normal 34 2 3 2 6 4" xfId="36682"/>
    <cellStyle name="Normal 34 2 3 2 7" xfId="15841"/>
    <cellStyle name="Normal 34 2 3 2 7 2" xfId="51057"/>
    <cellStyle name="Normal 34 2 3 2 7 3" xfId="28446"/>
    <cellStyle name="Normal 34 2 3 2 8" xfId="12932"/>
    <cellStyle name="Normal 34 2 3 2 8 2" xfId="48150"/>
    <cellStyle name="Normal 34 2 3 2 9" xfId="38460"/>
    <cellStyle name="Normal 34 2 3 3" xfId="3499"/>
    <cellStyle name="Normal 34 2 3 3 10" xfId="26995"/>
    <cellStyle name="Normal 34 2 3 3 11" xfId="61399"/>
    <cellStyle name="Normal 34 2 3 3 2" xfId="5295"/>
    <cellStyle name="Normal 34 2 3 3 2 2" xfId="17942"/>
    <cellStyle name="Normal 34 2 3 3 2 2 2" xfId="53158"/>
    <cellStyle name="Normal 34 2 3 3 2 3" xfId="40561"/>
    <cellStyle name="Normal 34 2 3 3 2 4" xfId="30547"/>
    <cellStyle name="Normal 34 2 3 3 3" xfId="6765"/>
    <cellStyle name="Normal 34 2 3 3 3 2" xfId="19396"/>
    <cellStyle name="Normal 34 2 3 3 3 2 2" xfId="54612"/>
    <cellStyle name="Normal 34 2 3 3 3 3" xfId="42015"/>
    <cellStyle name="Normal 34 2 3 3 3 4" xfId="32001"/>
    <cellStyle name="Normal 34 2 3 3 4" xfId="8224"/>
    <cellStyle name="Normal 34 2 3 3 4 2" xfId="20850"/>
    <cellStyle name="Normal 34 2 3 3 4 2 2" xfId="56066"/>
    <cellStyle name="Normal 34 2 3 3 4 3" xfId="43469"/>
    <cellStyle name="Normal 34 2 3 3 4 4" xfId="33455"/>
    <cellStyle name="Normal 34 2 3 3 5" xfId="10005"/>
    <cellStyle name="Normal 34 2 3 3 5 2" xfId="22626"/>
    <cellStyle name="Normal 34 2 3 3 5 2 2" xfId="57842"/>
    <cellStyle name="Normal 34 2 3 3 5 3" xfId="45245"/>
    <cellStyle name="Normal 34 2 3 3 5 4" xfId="35231"/>
    <cellStyle name="Normal 34 2 3 3 6" xfId="11799"/>
    <cellStyle name="Normal 34 2 3 3 6 2" xfId="24402"/>
    <cellStyle name="Normal 34 2 3 3 6 2 2" xfId="59618"/>
    <cellStyle name="Normal 34 2 3 3 6 3" xfId="47021"/>
    <cellStyle name="Normal 34 2 3 3 6 4" xfId="37007"/>
    <cellStyle name="Normal 34 2 3 3 7" xfId="16166"/>
    <cellStyle name="Normal 34 2 3 3 7 2" xfId="51382"/>
    <cellStyle name="Normal 34 2 3 3 7 3" xfId="28771"/>
    <cellStyle name="Normal 34 2 3 3 8" xfId="14388"/>
    <cellStyle name="Normal 34 2 3 3 8 2" xfId="49606"/>
    <cellStyle name="Normal 34 2 3 3 9" xfId="38785"/>
    <cellStyle name="Normal 34 2 3 4" xfId="2660"/>
    <cellStyle name="Normal 34 2 3 4 10" xfId="26186"/>
    <cellStyle name="Normal 34 2 3 4 11" xfId="60590"/>
    <cellStyle name="Normal 34 2 3 4 2" xfId="4486"/>
    <cellStyle name="Normal 34 2 3 4 2 2" xfId="17133"/>
    <cellStyle name="Normal 34 2 3 4 2 2 2" xfId="52349"/>
    <cellStyle name="Normal 34 2 3 4 2 3" xfId="39752"/>
    <cellStyle name="Normal 34 2 3 4 2 4" xfId="29738"/>
    <cellStyle name="Normal 34 2 3 4 3" xfId="5956"/>
    <cellStyle name="Normal 34 2 3 4 3 2" xfId="18587"/>
    <cellStyle name="Normal 34 2 3 4 3 2 2" xfId="53803"/>
    <cellStyle name="Normal 34 2 3 4 3 3" xfId="41206"/>
    <cellStyle name="Normal 34 2 3 4 3 4" xfId="31192"/>
    <cellStyle name="Normal 34 2 3 4 4" xfId="7415"/>
    <cellStyle name="Normal 34 2 3 4 4 2" xfId="20041"/>
    <cellStyle name="Normal 34 2 3 4 4 2 2" xfId="55257"/>
    <cellStyle name="Normal 34 2 3 4 4 3" xfId="42660"/>
    <cellStyle name="Normal 34 2 3 4 4 4" xfId="32646"/>
    <cellStyle name="Normal 34 2 3 4 5" xfId="9196"/>
    <cellStyle name="Normal 34 2 3 4 5 2" xfId="21817"/>
    <cellStyle name="Normal 34 2 3 4 5 2 2" xfId="57033"/>
    <cellStyle name="Normal 34 2 3 4 5 3" xfId="44436"/>
    <cellStyle name="Normal 34 2 3 4 5 4" xfId="34422"/>
    <cellStyle name="Normal 34 2 3 4 6" xfId="10990"/>
    <cellStyle name="Normal 34 2 3 4 6 2" xfId="23593"/>
    <cellStyle name="Normal 34 2 3 4 6 2 2" xfId="58809"/>
    <cellStyle name="Normal 34 2 3 4 6 3" xfId="46212"/>
    <cellStyle name="Normal 34 2 3 4 6 4" xfId="36198"/>
    <cellStyle name="Normal 34 2 3 4 7" xfId="15357"/>
    <cellStyle name="Normal 34 2 3 4 7 2" xfId="50573"/>
    <cellStyle name="Normal 34 2 3 4 7 3" xfId="27962"/>
    <cellStyle name="Normal 34 2 3 4 8" xfId="13579"/>
    <cellStyle name="Normal 34 2 3 4 8 2" xfId="48797"/>
    <cellStyle name="Normal 34 2 3 4 9" xfId="37976"/>
    <cellStyle name="Normal 34 2 3 5" xfId="3824"/>
    <cellStyle name="Normal 34 2 3 5 2" xfId="8547"/>
    <cellStyle name="Normal 34 2 3 5 2 2" xfId="21173"/>
    <cellStyle name="Normal 34 2 3 5 2 2 2" xfId="56389"/>
    <cellStyle name="Normal 34 2 3 5 2 3" xfId="43792"/>
    <cellStyle name="Normal 34 2 3 5 2 4" xfId="33778"/>
    <cellStyle name="Normal 34 2 3 5 3" xfId="10328"/>
    <cellStyle name="Normal 34 2 3 5 3 2" xfId="22949"/>
    <cellStyle name="Normal 34 2 3 5 3 2 2" xfId="58165"/>
    <cellStyle name="Normal 34 2 3 5 3 3" xfId="45568"/>
    <cellStyle name="Normal 34 2 3 5 3 4" xfId="35554"/>
    <cellStyle name="Normal 34 2 3 5 4" xfId="12124"/>
    <cellStyle name="Normal 34 2 3 5 4 2" xfId="24725"/>
    <cellStyle name="Normal 34 2 3 5 4 2 2" xfId="59941"/>
    <cellStyle name="Normal 34 2 3 5 4 3" xfId="47344"/>
    <cellStyle name="Normal 34 2 3 5 4 4" xfId="37330"/>
    <cellStyle name="Normal 34 2 3 5 5" xfId="16489"/>
    <cellStyle name="Normal 34 2 3 5 5 2" xfId="51705"/>
    <cellStyle name="Normal 34 2 3 5 5 3" xfId="29094"/>
    <cellStyle name="Normal 34 2 3 5 6" xfId="14711"/>
    <cellStyle name="Normal 34 2 3 5 6 2" xfId="49929"/>
    <cellStyle name="Normal 34 2 3 5 7" xfId="39108"/>
    <cellStyle name="Normal 34 2 3 5 8" xfId="27318"/>
    <cellStyle name="Normal 34 2 3 6" xfId="4164"/>
    <cellStyle name="Normal 34 2 3 6 2" xfId="16811"/>
    <cellStyle name="Normal 34 2 3 6 2 2" xfId="52027"/>
    <cellStyle name="Normal 34 2 3 6 2 3" xfId="29416"/>
    <cellStyle name="Normal 34 2 3 6 3" xfId="13257"/>
    <cellStyle name="Normal 34 2 3 6 3 2" xfId="48475"/>
    <cellStyle name="Normal 34 2 3 6 4" xfId="39430"/>
    <cellStyle name="Normal 34 2 3 6 5" xfId="25864"/>
    <cellStyle name="Normal 34 2 3 7" xfId="5634"/>
    <cellStyle name="Normal 34 2 3 7 2" xfId="18265"/>
    <cellStyle name="Normal 34 2 3 7 2 2" xfId="53481"/>
    <cellStyle name="Normal 34 2 3 7 3" xfId="40884"/>
    <cellStyle name="Normal 34 2 3 7 4" xfId="30870"/>
    <cellStyle name="Normal 34 2 3 8" xfId="7093"/>
    <cellStyle name="Normal 34 2 3 8 2" xfId="19719"/>
    <cellStyle name="Normal 34 2 3 8 2 2" xfId="54935"/>
    <cellStyle name="Normal 34 2 3 8 3" xfId="42338"/>
    <cellStyle name="Normal 34 2 3 8 4" xfId="32324"/>
    <cellStyle name="Normal 34 2 3 9" xfId="8874"/>
    <cellStyle name="Normal 34 2 3 9 2" xfId="21495"/>
    <cellStyle name="Normal 34 2 3 9 2 2" xfId="56711"/>
    <cellStyle name="Normal 34 2 3 9 3" xfId="44114"/>
    <cellStyle name="Normal 34 2 3 9 4" xfId="34100"/>
    <cellStyle name="Normal 34 2 4" xfId="3005"/>
    <cellStyle name="Normal 34 2 4 10" xfId="25380"/>
    <cellStyle name="Normal 34 2 4 11" xfId="60915"/>
    <cellStyle name="Normal 34 2 4 2" xfId="4811"/>
    <cellStyle name="Normal 34 2 4 2 2" xfId="17458"/>
    <cellStyle name="Normal 34 2 4 2 2 2" xfId="52674"/>
    <cellStyle name="Normal 34 2 4 2 2 3" xfId="30063"/>
    <cellStyle name="Normal 34 2 4 2 3" xfId="13904"/>
    <cellStyle name="Normal 34 2 4 2 3 2" xfId="49122"/>
    <cellStyle name="Normal 34 2 4 2 4" xfId="40077"/>
    <cellStyle name="Normal 34 2 4 2 5" xfId="26511"/>
    <cellStyle name="Normal 34 2 4 3" xfId="6281"/>
    <cellStyle name="Normal 34 2 4 3 2" xfId="18912"/>
    <cellStyle name="Normal 34 2 4 3 2 2" xfId="54128"/>
    <cellStyle name="Normal 34 2 4 3 3" xfId="41531"/>
    <cellStyle name="Normal 34 2 4 3 4" xfId="31517"/>
    <cellStyle name="Normal 34 2 4 4" xfId="7740"/>
    <cellStyle name="Normal 34 2 4 4 2" xfId="20366"/>
    <cellStyle name="Normal 34 2 4 4 2 2" xfId="55582"/>
    <cellStyle name="Normal 34 2 4 4 3" xfId="42985"/>
    <cellStyle name="Normal 34 2 4 4 4" xfId="32971"/>
    <cellStyle name="Normal 34 2 4 5" xfId="9521"/>
    <cellStyle name="Normal 34 2 4 5 2" xfId="22142"/>
    <cellStyle name="Normal 34 2 4 5 2 2" xfId="57358"/>
    <cellStyle name="Normal 34 2 4 5 3" xfId="44761"/>
    <cellStyle name="Normal 34 2 4 5 4" xfId="34747"/>
    <cellStyle name="Normal 34 2 4 6" xfId="11315"/>
    <cellStyle name="Normal 34 2 4 6 2" xfId="23918"/>
    <cellStyle name="Normal 34 2 4 6 2 2" xfId="59134"/>
    <cellStyle name="Normal 34 2 4 6 3" xfId="46537"/>
    <cellStyle name="Normal 34 2 4 6 4" xfId="36523"/>
    <cellStyle name="Normal 34 2 4 7" xfId="15682"/>
    <cellStyle name="Normal 34 2 4 7 2" xfId="50898"/>
    <cellStyle name="Normal 34 2 4 7 3" xfId="28287"/>
    <cellStyle name="Normal 34 2 4 8" xfId="12773"/>
    <cellStyle name="Normal 34 2 4 8 2" xfId="47991"/>
    <cellStyle name="Normal 34 2 4 9" xfId="38301"/>
    <cellStyle name="Normal 34 2 5" xfId="2837"/>
    <cellStyle name="Normal 34 2 5 10" xfId="25225"/>
    <cellStyle name="Normal 34 2 5 11" xfId="60760"/>
    <cellStyle name="Normal 34 2 5 2" xfId="4656"/>
    <cellStyle name="Normal 34 2 5 2 2" xfId="17303"/>
    <cellStyle name="Normal 34 2 5 2 2 2" xfId="52519"/>
    <cellStyle name="Normal 34 2 5 2 2 3" xfId="29908"/>
    <cellStyle name="Normal 34 2 5 2 3" xfId="13749"/>
    <cellStyle name="Normal 34 2 5 2 3 2" xfId="48967"/>
    <cellStyle name="Normal 34 2 5 2 4" xfId="39922"/>
    <cellStyle name="Normal 34 2 5 2 5" xfId="26356"/>
    <cellStyle name="Normal 34 2 5 3" xfId="6126"/>
    <cellStyle name="Normal 34 2 5 3 2" xfId="18757"/>
    <cellStyle name="Normal 34 2 5 3 2 2" xfId="53973"/>
    <cellStyle name="Normal 34 2 5 3 3" xfId="41376"/>
    <cellStyle name="Normal 34 2 5 3 4" xfId="31362"/>
    <cellStyle name="Normal 34 2 5 4" xfId="7585"/>
    <cellStyle name="Normal 34 2 5 4 2" xfId="20211"/>
    <cellStyle name="Normal 34 2 5 4 2 2" xfId="55427"/>
    <cellStyle name="Normal 34 2 5 4 3" xfId="42830"/>
    <cellStyle name="Normal 34 2 5 4 4" xfId="32816"/>
    <cellStyle name="Normal 34 2 5 5" xfId="9366"/>
    <cellStyle name="Normal 34 2 5 5 2" xfId="21987"/>
    <cellStyle name="Normal 34 2 5 5 2 2" xfId="57203"/>
    <cellStyle name="Normal 34 2 5 5 3" xfId="44606"/>
    <cellStyle name="Normal 34 2 5 5 4" xfId="34592"/>
    <cellStyle name="Normal 34 2 5 6" xfId="11160"/>
    <cellStyle name="Normal 34 2 5 6 2" xfId="23763"/>
    <cellStyle name="Normal 34 2 5 6 2 2" xfId="58979"/>
    <cellStyle name="Normal 34 2 5 6 3" xfId="46382"/>
    <cellStyle name="Normal 34 2 5 6 4" xfId="36368"/>
    <cellStyle name="Normal 34 2 5 7" xfId="15527"/>
    <cellStyle name="Normal 34 2 5 7 2" xfId="50743"/>
    <cellStyle name="Normal 34 2 5 7 3" xfId="28132"/>
    <cellStyle name="Normal 34 2 5 8" xfId="12618"/>
    <cellStyle name="Normal 34 2 5 8 2" xfId="47836"/>
    <cellStyle name="Normal 34 2 5 9" xfId="38146"/>
    <cellStyle name="Normal 34 2 6" xfId="3347"/>
    <cellStyle name="Normal 34 2 6 10" xfId="26843"/>
    <cellStyle name="Normal 34 2 6 11" xfId="61247"/>
    <cellStyle name="Normal 34 2 6 2" xfId="5143"/>
    <cellStyle name="Normal 34 2 6 2 2" xfId="17790"/>
    <cellStyle name="Normal 34 2 6 2 2 2" xfId="53006"/>
    <cellStyle name="Normal 34 2 6 2 3" xfId="40409"/>
    <cellStyle name="Normal 34 2 6 2 4" xfId="30395"/>
    <cellStyle name="Normal 34 2 6 3" xfId="6613"/>
    <cellStyle name="Normal 34 2 6 3 2" xfId="19244"/>
    <cellStyle name="Normal 34 2 6 3 2 2" xfId="54460"/>
    <cellStyle name="Normal 34 2 6 3 3" xfId="41863"/>
    <cellStyle name="Normal 34 2 6 3 4" xfId="31849"/>
    <cellStyle name="Normal 34 2 6 4" xfId="8072"/>
    <cellStyle name="Normal 34 2 6 4 2" xfId="20698"/>
    <cellStyle name="Normal 34 2 6 4 2 2" xfId="55914"/>
    <cellStyle name="Normal 34 2 6 4 3" xfId="43317"/>
    <cellStyle name="Normal 34 2 6 4 4" xfId="33303"/>
    <cellStyle name="Normal 34 2 6 5" xfId="9853"/>
    <cellStyle name="Normal 34 2 6 5 2" xfId="22474"/>
    <cellStyle name="Normal 34 2 6 5 2 2" xfId="57690"/>
    <cellStyle name="Normal 34 2 6 5 3" xfId="45093"/>
    <cellStyle name="Normal 34 2 6 5 4" xfId="35079"/>
    <cellStyle name="Normal 34 2 6 6" xfId="11647"/>
    <cellStyle name="Normal 34 2 6 6 2" xfId="24250"/>
    <cellStyle name="Normal 34 2 6 6 2 2" xfId="59466"/>
    <cellStyle name="Normal 34 2 6 6 3" xfId="46869"/>
    <cellStyle name="Normal 34 2 6 6 4" xfId="36855"/>
    <cellStyle name="Normal 34 2 6 7" xfId="16014"/>
    <cellStyle name="Normal 34 2 6 7 2" xfId="51230"/>
    <cellStyle name="Normal 34 2 6 7 3" xfId="28619"/>
    <cellStyle name="Normal 34 2 6 8" xfId="14236"/>
    <cellStyle name="Normal 34 2 6 8 2" xfId="49454"/>
    <cellStyle name="Normal 34 2 6 9" xfId="38633"/>
    <cellStyle name="Normal 34 2 7" xfId="2507"/>
    <cellStyle name="Normal 34 2 7 10" xfId="26034"/>
    <cellStyle name="Normal 34 2 7 11" xfId="60438"/>
    <cellStyle name="Normal 34 2 7 2" xfId="4334"/>
    <cellStyle name="Normal 34 2 7 2 2" xfId="16981"/>
    <cellStyle name="Normal 34 2 7 2 2 2" xfId="52197"/>
    <cellStyle name="Normal 34 2 7 2 3" xfId="39600"/>
    <cellStyle name="Normal 34 2 7 2 4" xfId="29586"/>
    <cellStyle name="Normal 34 2 7 3" xfId="5804"/>
    <cellStyle name="Normal 34 2 7 3 2" xfId="18435"/>
    <cellStyle name="Normal 34 2 7 3 2 2" xfId="53651"/>
    <cellStyle name="Normal 34 2 7 3 3" xfId="41054"/>
    <cellStyle name="Normal 34 2 7 3 4" xfId="31040"/>
    <cellStyle name="Normal 34 2 7 4" xfId="7263"/>
    <cellStyle name="Normal 34 2 7 4 2" xfId="19889"/>
    <cellStyle name="Normal 34 2 7 4 2 2" xfId="55105"/>
    <cellStyle name="Normal 34 2 7 4 3" xfId="42508"/>
    <cellStyle name="Normal 34 2 7 4 4" xfId="32494"/>
    <cellStyle name="Normal 34 2 7 5" xfId="9044"/>
    <cellStyle name="Normal 34 2 7 5 2" xfId="21665"/>
    <cellStyle name="Normal 34 2 7 5 2 2" xfId="56881"/>
    <cellStyle name="Normal 34 2 7 5 3" xfId="44284"/>
    <cellStyle name="Normal 34 2 7 5 4" xfId="34270"/>
    <cellStyle name="Normal 34 2 7 6" xfId="10838"/>
    <cellStyle name="Normal 34 2 7 6 2" xfId="23441"/>
    <cellStyle name="Normal 34 2 7 6 2 2" xfId="58657"/>
    <cellStyle name="Normal 34 2 7 6 3" xfId="46060"/>
    <cellStyle name="Normal 34 2 7 6 4" xfId="36046"/>
    <cellStyle name="Normal 34 2 7 7" xfId="15205"/>
    <cellStyle name="Normal 34 2 7 7 2" xfId="50421"/>
    <cellStyle name="Normal 34 2 7 7 3" xfId="27810"/>
    <cellStyle name="Normal 34 2 7 8" xfId="13427"/>
    <cellStyle name="Normal 34 2 7 8 2" xfId="48645"/>
    <cellStyle name="Normal 34 2 7 9" xfId="37824"/>
    <cellStyle name="Normal 34 2 8" xfId="3671"/>
    <cellStyle name="Normal 34 2 8 2" xfId="8395"/>
    <cellStyle name="Normal 34 2 8 2 2" xfId="21021"/>
    <cellStyle name="Normal 34 2 8 2 2 2" xfId="56237"/>
    <cellStyle name="Normal 34 2 8 2 3" xfId="43640"/>
    <cellStyle name="Normal 34 2 8 2 4" xfId="33626"/>
    <cellStyle name="Normal 34 2 8 3" xfId="10176"/>
    <cellStyle name="Normal 34 2 8 3 2" xfId="22797"/>
    <cellStyle name="Normal 34 2 8 3 2 2" xfId="58013"/>
    <cellStyle name="Normal 34 2 8 3 3" xfId="45416"/>
    <cellStyle name="Normal 34 2 8 3 4" xfId="35402"/>
    <cellStyle name="Normal 34 2 8 4" xfId="11972"/>
    <cellStyle name="Normal 34 2 8 4 2" xfId="24573"/>
    <cellStyle name="Normal 34 2 8 4 2 2" xfId="59789"/>
    <cellStyle name="Normal 34 2 8 4 3" xfId="47192"/>
    <cellStyle name="Normal 34 2 8 4 4" xfId="37178"/>
    <cellStyle name="Normal 34 2 8 5" xfId="16337"/>
    <cellStyle name="Normal 34 2 8 5 2" xfId="51553"/>
    <cellStyle name="Normal 34 2 8 5 3" xfId="28942"/>
    <cellStyle name="Normal 34 2 8 6" xfId="14559"/>
    <cellStyle name="Normal 34 2 8 6 2" xfId="49777"/>
    <cellStyle name="Normal 34 2 8 7" xfId="38956"/>
    <cellStyle name="Normal 34 2 8 8" xfId="27166"/>
    <cellStyle name="Normal 34 2 9" xfId="4003"/>
    <cellStyle name="Normal 34 2 9 2" xfId="16659"/>
    <cellStyle name="Normal 34 2 9 2 2" xfId="51875"/>
    <cellStyle name="Normal 34 2 9 2 3" xfId="29264"/>
    <cellStyle name="Normal 34 2 9 3" xfId="13105"/>
    <cellStyle name="Normal 34 2 9 3 2" xfId="48323"/>
    <cellStyle name="Normal 34 2 9 4" xfId="39278"/>
    <cellStyle name="Normal 34 2 9 5" xfId="25712"/>
    <cellStyle name="Normal 34 2_District Target Attainment" xfId="1170"/>
    <cellStyle name="Normal 34 3" xfId="1288"/>
    <cellStyle name="Normal 34 3 10" xfId="6967"/>
    <cellStyle name="Normal 34 3 10 2" xfId="19594"/>
    <cellStyle name="Normal 34 3 10 2 2" xfId="54810"/>
    <cellStyle name="Normal 34 3 10 3" xfId="42213"/>
    <cellStyle name="Normal 34 3 10 4" xfId="32199"/>
    <cellStyle name="Normal 34 3 11" xfId="8748"/>
    <cellStyle name="Normal 34 3 11 2" xfId="21370"/>
    <cellStyle name="Normal 34 3 11 2 2" xfId="56586"/>
    <cellStyle name="Normal 34 3 11 3" xfId="43989"/>
    <cellStyle name="Normal 34 3 11 4" xfId="33975"/>
    <cellStyle name="Normal 34 3 12" xfId="10692"/>
    <cellStyle name="Normal 34 3 12 2" xfId="23303"/>
    <cellStyle name="Normal 34 3 12 2 2" xfId="58519"/>
    <cellStyle name="Normal 34 3 12 3" xfId="45922"/>
    <cellStyle name="Normal 34 3 12 4" xfId="35908"/>
    <cellStyle name="Normal 34 3 13" xfId="14909"/>
    <cellStyle name="Normal 34 3 13 2" xfId="50126"/>
    <cellStyle name="Normal 34 3 13 3" xfId="27515"/>
    <cellStyle name="Normal 34 3 14" xfId="12323"/>
    <cellStyle name="Normal 34 3 14 2" xfId="47541"/>
    <cellStyle name="Normal 34 3 15" xfId="37528"/>
    <cellStyle name="Normal 34 3 16" xfId="24930"/>
    <cellStyle name="Normal 34 3 17" xfId="60143"/>
    <cellStyle name="Normal 34 3 2" xfId="2353"/>
    <cellStyle name="Normal 34 3 2 10" xfId="10693"/>
    <cellStyle name="Normal 34 3 2 10 2" xfId="23304"/>
    <cellStyle name="Normal 34 3 2 10 2 2" xfId="58520"/>
    <cellStyle name="Normal 34 3 2 10 3" xfId="45923"/>
    <cellStyle name="Normal 34 3 2 10 4" xfId="35909"/>
    <cellStyle name="Normal 34 3 2 11" xfId="15064"/>
    <cellStyle name="Normal 34 3 2 11 2" xfId="50280"/>
    <cellStyle name="Normal 34 3 2 11 3" xfId="27669"/>
    <cellStyle name="Normal 34 3 2 12" xfId="12477"/>
    <cellStyle name="Normal 34 3 2 12 2" xfId="47695"/>
    <cellStyle name="Normal 34 3 2 13" xfId="37683"/>
    <cellStyle name="Normal 34 3 2 14" xfId="25084"/>
    <cellStyle name="Normal 34 3 2 15" xfId="60297"/>
    <cellStyle name="Normal 34 3 2 2" xfId="3199"/>
    <cellStyle name="Normal 34 3 2 2 10" xfId="25568"/>
    <cellStyle name="Normal 34 3 2 2 11" xfId="61103"/>
    <cellStyle name="Normal 34 3 2 2 2" xfId="4999"/>
    <cellStyle name="Normal 34 3 2 2 2 2" xfId="17646"/>
    <cellStyle name="Normal 34 3 2 2 2 2 2" xfId="52862"/>
    <cellStyle name="Normal 34 3 2 2 2 2 3" xfId="30251"/>
    <cellStyle name="Normal 34 3 2 2 2 3" xfId="14092"/>
    <cellStyle name="Normal 34 3 2 2 2 3 2" xfId="49310"/>
    <cellStyle name="Normal 34 3 2 2 2 4" xfId="40265"/>
    <cellStyle name="Normal 34 3 2 2 2 5" xfId="26699"/>
    <cellStyle name="Normal 34 3 2 2 3" xfId="6469"/>
    <cellStyle name="Normal 34 3 2 2 3 2" xfId="19100"/>
    <cellStyle name="Normal 34 3 2 2 3 2 2" xfId="54316"/>
    <cellStyle name="Normal 34 3 2 2 3 3" xfId="41719"/>
    <cellStyle name="Normal 34 3 2 2 3 4" xfId="31705"/>
    <cellStyle name="Normal 34 3 2 2 4" xfId="7928"/>
    <cellStyle name="Normal 34 3 2 2 4 2" xfId="20554"/>
    <cellStyle name="Normal 34 3 2 2 4 2 2" xfId="55770"/>
    <cellStyle name="Normal 34 3 2 2 4 3" xfId="43173"/>
    <cellStyle name="Normal 34 3 2 2 4 4" xfId="33159"/>
    <cellStyle name="Normal 34 3 2 2 5" xfId="9709"/>
    <cellStyle name="Normal 34 3 2 2 5 2" xfId="22330"/>
    <cellStyle name="Normal 34 3 2 2 5 2 2" xfId="57546"/>
    <cellStyle name="Normal 34 3 2 2 5 3" xfId="44949"/>
    <cellStyle name="Normal 34 3 2 2 5 4" xfId="34935"/>
    <cellStyle name="Normal 34 3 2 2 6" xfId="11503"/>
    <cellStyle name="Normal 34 3 2 2 6 2" xfId="24106"/>
    <cellStyle name="Normal 34 3 2 2 6 2 2" xfId="59322"/>
    <cellStyle name="Normal 34 3 2 2 6 3" xfId="46725"/>
    <cellStyle name="Normal 34 3 2 2 6 4" xfId="36711"/>
    <cellStyle name="Normal 34 3 2 2 7" xfId="15870"/>
    <cellStyle name="Normal 34 3 2 2 7 2" xfId="51086"/>
    <cellStyle name="Normal 34 3 2 2 7 3" xfId="28475"/>
    <cellStyle name="Normal 34 3 2 2 8" xfId="12961"/>
    <cellStyle name="Normal 34 3 2 2 8 2" xfId="48179"/>
    <cellStyle name="Normal 34 3 2 2 9" xfId="38489"/>
    <cellStyle name="Normal 34 3 2 3" xfId="3528"/>
    <cellStyle name="Normal 34 3 2 3 10" xfId="27024"/>
    <cellStyle name="Normal 34 3 2 3 11" xfId="61428"/>
    <cellStyle name="Normal 34 3 2 3 2" xfId="5324"/>
    <cellStyle name="Normal 34 3 2 3 2 2" xfId="17971"/>
    <cellStyle name="Normal 34 3 2 3 2 2 2" xfId="53187"/>
    <cellStyle name="Normal 34 3 2 3 2 3" xfId="40590"/>
    <cellStyle name="Normal 34 3 2 3 2 4" xfId="30576"/>
    <cellStyle name="Normal 34 3 2 3 3" xfId="6794"/>
    <cellStyle name="Normal 34 3 2 3 3 2" xfId="19425"/>
    <cellStyle name="Normal 34 3 2 3 3 2 2" xfId="54641"/>
    <cellStyle name="Normal 34 3 2 3 3 3" xfId="42044"/>
    <cellStyle name="Normal 34 3 2 3 3 4" xfId="32030"/>
    <cellStyle name="Normal 34 3 2 3 4" xfId="8253"/>
    <cellStyle name="Normal 34 3 2 3 4 2" xfId="20879"/>
    <cellStyle name="Normal 34 3 2 3 4 2 2" xfId="56095"/>
    <cellStyle name="Normal 34 3 2 3 4 3" xfId="43498"/>
    <cellStyle name="Normal 34 3 2 3 4 4" xfId="33484"/>
    <cellStyle name="Normal 34 3 2 3 5" xfId="10034"/>
    <cellStyle name="Normal 34 3 2 3 5 2" xfId="22655"/>
    <cellStyle name="Normal 34 3 2 3 5 2 2" xfId="57871"/>
    <cellStyle name="Normal 34 3 2 3 5 3" xfId="45274"/>
    <cellStyle name="Normal 34 3 2 3 5 4" xfId="35260"/>
    <cellStyle name="Normal 34 3 2 3 6" xfId="11828"/>
    <cellStyle name="Normal 34 3 2 3 6 2" xfId="24431"/>
    <cellStyle name="Normal 34 3 2 3 6 2 2" xfId="59647"/>
    <cellStyle name="Normal 34 3 2 3 6 3" xfId="47050"/>
    <cellStyle name="Normal 34 3 2 3 6 4" xfId="37036"/>
    <cellStyle name="Normal 34 3 2 3 7" xfId="16195"/>
    <cellStyle name="Normal 34 3 2 3 7 2" xfId="51411"/>
    <cellStyle name="Normal 34 3 2 3 7 3" xfId="28800"/>
    <cellStyle name="Normal 34 3 2 3 8" xfId="14417"/>
    <cellStyle name="Normal 34 3 2 3 8 2" xfId="49635"/>
    <cellStyle name="Normal 34 3 2 3 9" xfId="38814"/>
    <cellStyle name="Normal 34 3 2 4" xfId="2689"/>
    <cellStyle name="Normal 34 3 2 4 10" xfId="26215"/>
    <cellStyle name="Normal 34 3 2 4 11" xfId="60619"/>
    <cellStyle name="Normal 34 3 2 4 2" xfId="4515"/>
    <cellStyle name="Normal 34 3 2 4 2 2" xfId="17162"/>
    <cellStyle name="Normal 34 3 2 4 2 2 2" xfId="52378"/>
    <cellStyle name="Normal 34 3 2 4 2 3" xfId="39781"/>
    <cellStyle name="Normal 34 3 2 4 2 4" xfId="29767"/>
    <cellStyle name="Normal 34 3 2 4 3" xfId="5985"/>
    <cellStyle name="Normal 34 3 2 4 3 2" xfId="18616"/>
    <cellStyle name="Normal 34 3 2 4 3 2 2" xfId="53832"/>
    <cellStyle name="Normal 34 3 2 4 3 3" xfId="41235"/>
    <cellStyle name="Normal 34 3 2 4 3 4" xfId="31221"/>
    <cellStyle name="Normal 34 3 2 4 4" xfId="7444"/>
    <cellStyle name="Normal 34 3 2 4 4 2" xfId="20070"/>
    <cellStyle name="Normal 34 3 2 4 4 2 2" xfId="55286"/>
    <cellStyle name="Normal 34 3 2 4 4 3" xfId="42689"/>
    <cellStyle name="Normal 34 3 2 4 4 4" xfId="32675"/>
    <cellStyle name="Normal 34 3 2 4 5" xfId="9225"/>
    <cellStyle name="Normal 34 3 2 4 5 2" xfId="21846"/>
    <cellStyle name="Normal 34 3 2 4 5 2 2" xfId="57062"/>
    <cellStyle name="Normal 34 3 2 4 5 3" xfId="44465"/>
    <cellStyle name="Normal 34 3 2 4 5 4" xfId="34451"/>
    <cellStyle name="Normal 34 3 2 4 6" xfId="11019"/>
    <cellStyle name="Normal 34 3 2 4 6 2" xfId="23622"/>
    <cellStyle name="Normal 34 3 2 4 6 2 2" xfId="58838"/>
    <cellStyle name="Normal 34 3 2 4 6 3" xfId="46241"/>
    <cellStyle name="Normal 34 3 2 4 6 4" xfId="36227"/>
    <cellStyle name="Normal 34 3 2 4 7" xfId="15386"/>
    <cellStyle name="Normal 34 3 2 4 7 2" xfId="50602"/>
    <cellStyle name="Normal 34 3 2 4 7 3" xfId="27991"/>
    <cellStyle name="Normal 34 3 2 4 8" xfId="13608"/>
    <cellStyle name="Normal 34 3 2 4 8 2" xfId="48826"/>
    <cellStyle name="Normal 34 3 2 4 9" xfId="38005"/>
    <cellStyle name="Normal 34 3 2 5" xfId="3853"/>
    <cellStyle name="Normal 34 3 2 5 2" xfId="8576"/>
    <cellStyle name="Normal 34 3 2 5 2 2" xfId="21202"/>
    <cellStyle name="Normal 34 3 2 5 2 2 2" xfId="56418"/>
    <cellStyle name="Normal 34 3 2 5 2 3" xfId="43821"/>
    <cellStyle name="Normal 34 3 2 5 2 4" xfId="33807"/>
    <cellStyle name="Normal 34 3 2 5 3" xfId="10357"/>
    <cellStyle name="Normal 34 3 2 5 3 2" xfId="22978"/>
    <cellStyle name="Normal 34 3 2 5 3 2 2" xfId="58194"/>
    <cellStyle name="Normal 34 3 2 5 3 3" xfId="45597"/>
    <cellStyle name="Normal 34 3 2 5 3 4" xfId="35583"/>
    <cellStyle name="Normal 34 3 2 5 4" xfId="12153"/>
    <cellStyle name="Normal 34 3 2 5 4 2" xfId="24754"/>
    <cellStyle name="Normal 34 3 2 5 4 2 2" xfId="59970"/>
    <cellStyle name="Normal 34 3 2 5 4 3" xfId="47373"/>
    <cellStyle name="Normal 34 3 2 5 4 4" xfId="37359"/>
    <cellStyle name="Normal 34 3 2 5 5" xfId="16518"/>
    <cellStyle name="Normal 34 3 2 5 5 2" xfId="51734"/>
    <cellStyle name="Normal 34 3 2 5 5 3" xfId="29123"/>
    <cellStyle name="Normal 34 3 2 5 6" xfId="14740"/>
    <cellStyle name="Normal 34 3 2 5 6 2" xfId="49958"/>
    <cellStyle name="Normal 34 3 2 5 7" xfId="39137"/>
    <cellStyle name="Normal 34 3 2 5 8" xfId="27347"/>
    <cellStyle name="Normal 34 3 2 6" xfId="4193"/>
    <cellStyle name="Normal 34 3 2 6 2" xfId="16840"/>
    <cellStyle name="Normal 34 3 2 6 2 2" xfId="52056"/>
    <cellStyle name="Normal 34 3 2 6 2 3" xfId="29445"/>
    <cellStyle name="Normal 34 3 2 6 3" xfId="13286"/>
    <cellStyle name="Normal 34 3 2 6 3 2" xfId="48504"/>
    <cellStyle name="Normal 34 3 2 6 4" xfId="39459"/>
    <cellStyle name="Normal 34 3 2 6 5" xfId="25893"/>
    <cellStyle name="Normal 34 3 2 7" xfId="5663"/>
    <cellStyle name="Normal 34 3 2 7 2" xfId="18294"/>
    <cellStyle name="Normal 34 3 2 7 2 2" xfId="53510"/>
    <cellStyle name="Normal 34 3 2 7 3" xfId="40913"/>
    <cellStyle name="Normal 34 3 2 7 4" xfId="30899"/>
    <cellStyle name="Normal 34 3 2 8" xfId="7122"/>
    <cellStyle name="Normal 34 3 2 8 2" xfId="19748"/>
    <cellStyle name="Normal 34 3 2 8 2 2" xfId="54964"/>
    <cellStyle name="Normal 34 3 2 8 3" xfId="42367"/>
    <cellStyle name="Normal 34 3 2 8 4" xfId="32353"/>
    <cellStyle name="Normal 34 3 2 9" xfId="8903"/>
    <cellStyle name="Normal 34 3 2 9 2" xfId="21524"/>
    <cellStyle name="Normal 34 3 2 9 2 2" xfId="56740"/>
    <cellStyle name="Normal 34 3 2 9 3" xfId="44143"/>
    <cellStyle name="Normal 34 3 2 9 4" xfId="34129"/>
    <cellStyle name="Normal 34 3 3" xfId="3038"/>
    <cellStyle name="Normal 34 3 3 10" xfId="25411"/>
    <cellStyle name="Normal 34 3 3 11" xfId="60946"/>
    <cellStyle name="Normal 34 3 3 2" xfId="4842"/>
    <cellStyle name="Normal 34 3 3 2 2" xfId="17489"/>
    <cellStyle name="Normal 34 3 3 2 2 2" xfId="52705"/>
    <cellStyle name="Normal 34 3 3 2 2 3" xfId="30094"/>
    <cellStyle name="Normal 34 3 3 2 3" xfId="13935"/>
    <cellStyle name="Normal 34 3 3 2 3 2" xfId="49153"/>
    <cellStyle name="Normal 34 3 3 2 4" xfId="40108"/>
    <cellStyle name="Normal 34 3 3 2 5" xfId="26542"/>
    <cellStyle name="Normal 34 3 3 3" xfId="6312"/>
    <cellStyle name="Normal 34 3 3 3 2" xfId="18943"/>
    <cellStyle name="Normal 34 3 3 3 2 2" xfId="54159"/>
    <cellStyle name="Normal 34 3 3 3 3" xfId="41562"/>
    <cellStyle name="Normal 34 3 3 3 4" xfId="31548"/>
    <cellStyle name="Normal 34 3 3 4" xfId="7771"/>
    <cellStyle name="Normal 34 3 3 4 2" xfId="20397"/>
    <cellStyle name="Normal 34 3 3 4 2 2" xfId="55613"/>
    <cellStyle name="Normal 34 3 3 4 3" xfId="43016"/>
    <cellStyle name="Normal 34 3 3 4 4" xfId="33002"/>
    <cellStyle name="Normal 34 3 3 5" xfId="9552"/>
    <cellStyle name="Normal 34 3 3 5 2" xfId="22173"/>
    <cellStyle name="Normal 34 3 3 5 2 2" xfId="57389"/>
    <cellStyle name="Normal 34 3 3 5 3" xfId="44792"/>
    <cellStyle name="Normal 34 3 3 5 4" xfId="34778"/>
    <cellStyle name="Normal 34 3 3 6" xfId="11346"/>
    <cellStyle name="Normal 34 3 3 6 2" xfId="23949"/>
    <cellStyle name="Normal 34 3 3 6 2 2" xfId="59165"/>
    <cellStyle name="Normal 34 3 3 6 3" xfId="46568"/>
    <cellStyle name="Normal 34 3 3 6 4" xfId="36554"/>
    <cellStyle name="Normal 34 3 3 7" xfId="15713"/>
    <cellStyle name="Normal 34 3 3 7 2" xfId="50929"/>
    <cellStyle name="Normal 34 3 3 7 3" xfId="28318"/>
    <cellStyle name="Normal 34 3 3 8" xfId="12804"/>
    <cellStyle name="Normal 34 3 3 8 2" xfId="48022"/>
    <cellStyle name="Normal 34 3 3 9" xfId="38332"/>
    <cellStyle name="Normal 34 3 4" xfId="2865"/>
    <cellStyle name="Normal 34 3 4 10" xfId="25252"/>
    <cellStyle name="Normal 34 3 4 11" xfId="60787"/>
    <cellStyle name="Normal 34 3 4 2" xfId="4683"/>
    <cellStyle name="Normal 34 3 4 2 2" xfId="17330"/>
    <cellStyle name="Normal 34 3 4 2 2 2" xfId="52546"/>
    <cellStyle name="Normal 34 3 4 2 2 3" xfId="29935"/>
    <cellStyle name="Normal 34 3 4 2 3" xfId="13776"/>
    <cellStyle name="Normal 34 3 4 2 3 2" xfId="48994"/>
    <cellStyle name="Normal 34 3 4 2 4" xfId="39949"/>
    <cellStyle name="Normal 34 3 4 2 5" xfId="26383"/>
    <cellStyle name="Normal 34 3 4 3" xfId="6153"/>
    <cellStyle name="Normal 34 3 4 3 2" xfId="18784"/>
    <cellStyle name="Normal 34 3 4 3 2 2" xfId="54000"/>
    <cellStyle name="Normal 34 3 4 3 3" xfId="41403"/>
    <cellStyle name="Normal 34 3 4 3 4" xfId="31389"/>
    <cellStyle name="Normal 34 3 4 4" xfId="7612"/>
    <cellStyle name="Normal 34 3 4 4 2" xfId="20238"/>
    <cellStyle name="Normal 34 3 4 4 2 2" xfId="55454"/>
    <cellStyle name="Normal 34 3 4 4 3" xfId="42857"/>
    <cellStyle name="Normal 34 3 4 4 4" xfId="32843"/>
    <cellStyle name="Normal 34 3 4 5" xfId="9393"/>
    <cellStyle name="Normal 34 3 4 5 2" xfId="22014"/>
    <cellStyle name="Normal 34 3 4 5 2 2" xfId="57230"/>
    <cellStyle name="Normal 34 3 4 5 3" xfId="44633"/>
    <cellStyle name="Normal 34 3 4 5 4" xfId="34619"/>
    <cellStyle name="Normal 34 3 4 6" xfId="11187"/>
    <cellStyle name="Normal 34 3 4 6 2" xfId="23790"/>
    <cellStyle name="Normal 34 3 4 6 2 2" xfId="59006"/>
    <cellStyle name="Normal 34 3 4 6 3" xfId="46409"/>
    <cellStyle name="Normal 34 3 4 6 4" xfId="36395"/>
    <cellStyle name="Normal 34 3 4 7" xfId="15554"/>
    <cellStyle name="Normal 34 3 4 7 2" xfId="50770"/>
    <cellStyle name="Normal 34 3 4 7 3" xfId="28159"/>
    <cellStyle name="Normal 34 3 4 8" xfId="12645"/>
    <cellStyle name="Normal 34 3 4 8 2" xfId="47863"/>
    <cellStyle name="Normal 34 3 4 9" xfId="38173"/>
    <cellStyle name="Normal 34 3 5" xfId="3374"/>
    <cellStyle name="Normal 34 3 5 10" xfId="26870"/>
    <cellStyle name="Normal 34 3 5 11" xfId="61274"/>
    <cellStyle name="Normal 34 3 5 2" xfId="5170"/>
    <cellStyle name="Normal 34 3 5 2 2" xfId="17817"/>
    <cellStyle name="Normal 34 3 5 2 2 2" xfId="53033"/>
    <cellStyle name="Normal 34 3 5 2 3" xfId="40436"/>
    <cellStyle name="Normal 34 3 5 2 4" xfId="30422"/>
    <cellStyle name="Normal 34 3 5 3" xfId="6640"/>
    <cellStyle name="Normal 34 3 5 3 2" xfId="19271"/>
    <cellStyle name="Normal 34 3 5 3 2 2" xfId="54487"/>
    <cellStyle name="Normal 34 3 5 3 3" xfId="41890"/>
    <cellStyle name="Normal 34 3 5 3 4" xfId="31876"/>
    <cellStyle name="Normal 34 3 5 4" xfId="8099"/>
    <cellStyle name="Normal 34 3 5 4 2" xfId="20725"/>
    <cellStyle name="Normal 34 3 5 4 2 2" xfId="55941"/>
    <cellStyle name="Normal 34 3 5 4 3" xfId="43344"/>
    <cellStyle name="Normal 34 3 5 4 4" xfId="33330"/>
    <cellStyle name="Normal 34 3 5 5" xfId="9880"/>
    <cellStyle name="Normal 34 3 5 5 2" xfId="22501"/>
    <cellStyle name="Normal 34 3 5 5 2 2" xfId="57717"/>
    <cellStyle name="Normal 34 3 5 5 3" xfId="45120"/>
    <cellStyle name="Normal 34 3 5 5 4" xfId="35106"/>
    <cellStyle name="Normal 34 3 5 6" xfId="11674"/>
    <cellStyle name="Normal 34 3 5 6 2" xfId="24277"/>
    <cellStyle name="Normal 34 3 5 6 2 2" xfId="59493"/>
    <cellStyle name="Normal 34 3 5 6 3" xfId="46896"/>
    <cellStyle name="Normal 34 3 5 6 4" xfId="36882"/>
    <cellStyle name="Normal 34 3 5 7" xfId="16041"/>
    <cellStyle name="Normal 34 3 5 7 2" xfId="51257"/>
    <cellStyle name="Normal 34 3 5 7 3" xfId="28646"/>
    <cellStyle name="Normal 34 3 5 8" xfId="14263"/>
    <cellStyle name="Normal 34 3 5 8 2" xfId="49481"/>
    <cellStyle name="Normal 34 3 5 9" xfId="38660"/>
    <cellStyle name="Normal 34 3 6" xfId="2534"/>
    <cellStyle name="Normal 34 3 6 10" xfId="26061"/>
    <cellStyle name="Normal 34 3 6 11" xfId="60465"/>
    <cellStyle name="Normal 34 3 6 2" xfId="4361"/>
    <cellStyle name="Normal 34 3 6 2 2" xfId="17008"/>
    <cellStyle name="Normal 34 3 6 2 2 2" xfId="52224"/>
    <cellStyle name="Normal 34 3 6 2 3" xfId="39627"/>
    <cellStyle name="Normal 34 3 6 2 4" xfId="29613"/>
    <cellStyle name="Normal 34 3 6 3" xfId="5831"/>
    <cellStyle name="Normal 34 3 6 3 2" xfId="18462"/>
    <cellStyle name="Normal 34 3 6 3 2 2" xfId="53678"/>
    <cellStyle name="Normal 34 3 6 3 3" xfId="41081"/>
    <cellStyle name="Normal 34 3 6 3 4" xfId="31067"/>
    <cellStyle name="Normal 34 3 6 4" xfId="7290"/>
    <cellStyle name="Normal 34 3 6 4 2" xfId="19916"/>
    <cellStyle name="Normal 34 3 6 4 2 2" xfId="55132"/>
    <cellStyle name="Normal 34 3 6 4 3" xfId="42535"/>
    <cellStyle name="Normal 34 3 6 4 4" xfId="32521"/>
    <cellStyle name="Normal 34 3 6 5" xfId="9071"/>
    <cellStyle name="Normal 34 3 6 5 2" xfId="21692"/>
    <cellStyle name="Normal 34 3 6 5 2 2" xfId="56908"/>
    <cellStyle name="Normal 34 3 6 5 3" xfId="44311"/>
    <cellStyle name="Normal 34 3 6 5 4" xfId="34297"/>
    <cellStyle name="Normal 34 3 6 6" xfId="10865"/>
    <cellStyle name="Normal 34 3 6 6 2" xfId="23468"/>
    <cellStyle name="Normal 34 3 6 6 2 2" xfId="58684"/>
    <cellStyle name="Normal 34 3 6 6 3" xfId="46087"/>
    <cellStyle name="Normal 34 3 6 6 4" xfId="36073"/>
    <cellStyle name="Normal 34 3 6 7" xfId="15232"/>
    <cellStyle name="Normal 34 3 6 7 2" xfId="50448"/>
    <cellStyle name="Normal 34 3 6 7 3" xfId="27837"/>
    <cellStyle name="Normal 34 3 6 8" xfId="13454"/>
    <cellStyle name="Normal 34 3 6 8 2" xfId="48672"/>
    <cellStyle name="Normal 34 3 6 9" xfId="37851"/>
    <cellStyle name="Normal 34 3 7" xfId="3698"/>
    <cellStyle name="Normal 34 3 7 2" xfId="8422"/>
    <cellStyle name="Normal 34 3 7 2 2" xfId="21048"/>
    <cellStyle name="Normal 34 3 7 2 2 2" xfId="56264"/>
    <cellStyle name="Normal 34 3 7 2 3" xfId="43667"/>
    <cellStyle name="Normal 34 3 7 2 4" xfId="33653"/>
    <cellStyle name="Normal 34 3 7 3" xfId="10203"/>
    <cellStyle name="Normal 34 3 7 3 2" xfId="22824"/>
    <cellStyle name="Normal 34 3 7 3 2 2" xfId="58040"/>
    <cellStyle name="Normal 34 3 7 3 3" xfId="45443"/>
    <cellStyle name="Normal 34 3 7 3 4" xfId="35429"/>
    <cellStyle name="Normal 34 3 7 4" xfId="11999"/>
    <cellStyle name="Normal 34 3 7 4 2" xfId="24600"/>
    <cellStyle name="Normal 34 3 7 4 2 2" xfId="59816"/>
    <cellStyle name="Normal 34 3 7 4 3" xfId="47219"/>
    <cellStyle name="Normal 34 3 7 4 4" xfId="37205"/>
    <cellStyle name="Normal 34 3 7 5" xfId="16364"/>
    <cellStyle name="Normal 34 3 7 5 2" xfId="51580"/>
    <cellStyle name="Normal 34 3 7 5 3" xfId="28969"/>
    <cellStyle name="Normal 34 3 7 6" xfId="14586"/>
    <cellStyle name="Normal 34 3 7 6 2" xfId="49804"/>
    <cellStyle name="Normal 34 3 7 7" xfId="38983"/>
    <cellStyle name="Normal 34 3 7 8" xfId="27193"/>
    <cellStyle name="Normal 34 3 8" xfId="4034"/>
    <cellStyle name="Normal 34 3 8 2" xfId="16686"/>
    <cellStyle name="Normal 34 3 8 2 2" xfId="51902"/>
    <cellStyle name="Normal 34 3 8 2 3" xfId="29291"/>
    <cellStyle name="Normal 34 3 8 3" xfId="13132"/>
    <cellStyle name="Normal 34 3 8 3 2" xfId="48350"/>
    <cellStyle name="Normal 34 3 8 4" xfId="39305"/>
    <cellStyle name="Normal 34 3 8 5" xfId="25739"/>
    <cellStyle name="Normal 34 3 9" xfId="5509"/>
    <cellStyle name="Normal 34 3 9 2" xfId="18140"/>
    <cellStyle name="Normal 34 3 9 2 2" xfId="53356"/>
    <cellStyle name="Normal 34 3 9 3" xfId="40759"/>
    <cellStyle name="Normal 34 3 9 4" xfId="30745"/>
    <cellStyle name="Normal 34 4" xfId="2273"/>
    <cellStyle name="Normal 34 4 10" xfId="10694"/>
    <cellStyle name="Normal 34 4 10 2" xfId="23305"/>
    <cellStyle name="Normal 34 4 10 2 2" xfId="58521"/>
    <cellStyle name="Normal 34 4 10 3" xfId="45924"/>
    <cellStyle name="Normal 34 4 10 4" xfId="35910"/>
    <cellStyle name="Normal 34 4 11" xfId="14990"/>
    <cellStyle name="Normal 34 4 11 2" xfId="50206"/>
    <cellStyle name="Normal 34 4 11 3" xfId="27595"/>
    <cellStyle name="Normal 34 4 12" xfId="12403"/>
    <cellStyle name="Normal 34 4 12 2" xfId="47621"/>
    <cellStyle name="Normal 34 4 13" xfId="37609"/>
    <cellStyle name="Normal 34 4 14" xfId="25010"/>
    <cellStyle name="Normal 34 4 15" xfId="60223"/>
    <cellStyle name="Normal 34 4 2" xfId="3125"/>
    <cellStyle name="Normal 34 4 2 10" xfId="25494"/>
    <cellStyle name="Normal 34 4 2 11" xfId="61029"/>
    <cellStyle name="Normal 34 4 2 2" xfId="4925"/>
    <cellStyle name="Normal 34 4 2 2 2" xfId="17572"/>
    <cellStyle name="Normal 34 4 2 2 2 2" xfId="52788"/>
    <cellStyle name="Normal 34 4 2 2 2 3" xfId="30177"/>
    <cellStyle name="Normal 34 4 2 2 3" xfId="14018"/>
    <cellStyle name="Normal 34 4 2 2 3 2" xfId="49236"/>
    <cellStyle name="Normal 34 4 2 2 4" xfId="40191"/>
    <cellStyle name="Normal 34 4 2 2 5" xfId="26625"/>
    <cellStyle name="Normal 34 4 2 3" xfId="6395"/>
    <cellStyle name="Normal 34 4 2 3 2" xfId="19026"/>
    <cellStyle name="Normal 34 4 2 3 2 2" xfId="54242"/>
    <cellStyle name="Normal 34 4 2 3 3" xfId="41645"/>
    <cellStyle name="Normal 34 4 2 3 4" xfId="31631"/>
    <cellStyle name="Normal 34 4 2 4" xfId="7854"/>
    <cellStyle name="Normal 34 4 2 4 2" xfId="20480"/>
    <cellStyle name="Normal 34 4 2 4 2 2" xfId="55696"/>
    <cellStyle name="Normal 34 4 2 4 3" xfId="43099"/>
    <cellStyle name="Normal 34 4 2 4 4" xfId="33085"/>
    <cellStyle name="Normal 34 4 2 5" xfId="9635"/>
    <cellStyle name="Normal 34 4 2 5 2" xfId="22256"/>
    <cellStyle name="Normal 34 4 2 5 2 2" xfId="57472"/>
    <cellStyle name="Normal 34 4 2 5 3" xfId="44875"/>
    <cellStyle name="Normal 34 4 2 5 4" xfId="34861"/>
    <cellStyle name="Normal 34 4 2 6" xfId="11429"/>
    <cellStyle name="Normal 34 4 2 6 2" xfId="24032"/>
    <cellStyle name="Normal 34 4 2 6 2 2" xfId="59248"/>
    <cellStyle name="Normal 34 4 2 6 3" xfId="46651"/>
    <cellStyle name="Normal 34 4 2 6 4" xfId="36637"/>
    <cellStyle name="Normal 34 4 2 7" xfId="15796"/>
    <cellStyle name="Normal 34 4 2 7 2" xfId="51012"/>
    <cellStyle name="Normal 34 4 2 7 3" xfId="28401"/>
    <cellStyle name="Normal 34 4 2 8" xfId="12887"/>
    <cellStyle name="Normal 34 4 2 8 2" xfId="48105"/>
    <cellStyle name="Normal 34 4 2 9" xfId="38415"/>
    <cellStyle name="Normal 34 4 3" xfId="3454"/>
    <cellStyle name="Normal 34 4 3 10" xfId="26950"/>
    <cellStyle name="Normal 34 4 3 11" xfId="61354"/>
    <cellStyle name="Normal 34 4 3 2" xfId="5250"/>
    <cellStyle name="Normal 34 4 3 2 2" xfId="17897"/>
    <cellStyle name="Normal 34 4 3 2 2 2" xfId="53113"/>
    <cellStyle name="Normal 34 4 3 2 3" xfId="40516"/>
    <cellStyle name="Normal 34 4 3 2 4" xfId="30502"/>
    <cellStyle name="Normal 34 4 3 3" xfId="6720"/>
    <cellStyle name="Normal 34 4 3 3 2" xfId="19351"/>
    <cellStyle name="Normal 34 4 3 3 2 2" xfId="54567"/>
    <cellStyle name="Normal 34 4 3 3 3" xfId="41970"/>
    <cellStyle name="Normal 34 4 3 3 4" xfId="31956"/>
    <cellStyle name="Normal 34 4 3 4" xfId="8179"/>
    <cellStyle name="Normal 34 4 3 4 2" xfId="20805"/>
    <cellStyle name="Normal 34 4 3 4 2 2" xfId="56021"/>
    <cellStyle name="Normal 34 4 3 4 3" xfId="43424"/>
    <cellStyle name="Normal 34 4 3 4 4" xfId="33410"/>
    <cellStyle name="Normal 34 4 3 5" xfId="9960"/>
    <cellStyle name="Normal 34 4 3 5 2" xfId="22581"/>
    <cellStyle name="Normal 34 4 3 5 2 2" xfId="57797"/>
    <cellStyle name="Normal 34 4 3 5 3" xfId="45200"/>
    <cellStyle name="Normal 34 4 3 5 4" xfId="35186"/>
    <cellStyle name="Normal 34 4 3 6" xfId="11754"/>
    <cellStyle name="Normal 34 4 3 6 2" xfId="24357"/>
    <cellStyle name="Normal 34 4 3 6 2 2" xfId="59573"/>
    <cellStyle name="Normal 34 4 3 6 3" xfId="46976"/>
    <cellStyle name="Normal 34 4 3 6 4" xfId="36962"/>
    <cellStyle name="Normal 34 4 3 7" xfId="16121"/>
    <cellStyle name="Normal 34 4 3 7 2" xfId="51337"/>
    <cellStyle name="Normal 34 4 3 7 3" xfId="28726"/>
    <cellStyle name="Normal 34 4 3 8" xfId="14343"/>
    <cellStyle name="Normal 34 4 3 8 2" xfId="49561"/>
    <cellStyle name="Normal 34 4 3 9" xfId="38740"/>
    <cellStyle name="Normal 34 4 4" xfId="2615"/>
    <cellStyle name="Normal 34 4 4 10" xfId="26141"/>
    <cellStyle name="Normal 34 4 4 11" xfId="60545"/>
    <cellStyle name="Normal 34 4 4 2" xfId="4441"/>
    <cellStyle name="Normal 34 4 4 2 2" xfId="17088"/>
    <cellStyle name="Normal 34 4 4 2 2 2" xfId="52304"/>
    <cellStyle name="Normal 34 4 4 2 3" xfId="39707"/>
    <cellStyle name="Normal 34 4 4 2 4" xfId="29693"/>
    <cellStyle name="Normal 34 4 4 3" xfId="5911"/>
    <cellStyle name="Normal 34 4 4 3 2" xfId="18542"/>
    <cellStyle name="Normal 34 4 4 3 2 2" xfId="53758"/>
    <cellStyle name="Normal 34 4 4 3 3" xfId="41161"/>
    <cellStyle name="Normal 34 4 4 3 4" xfId="31147"/>
    <cellStyle name="Normal 34 4 4 4" xfId="7370"/>
    <cellStyle name="Normal 34 4 4 4 2" xfId="19996"/>
    <cellStyle name="Normal 34 4 4 4 2 2" xfId="55212"/>
    <cellStyle name="Normal 34 4 4 4 3" xfId="42615"/>
    <cellStyle name="Normal 34 4 4 4 4" xfId="32601"/>
    <cellStyle name="Normal 34 4 4 5" xfId="9151"/>
    <cellStyle name="Normal 34 4 4 5 2" xfId="21772"/>
    <cellStyle name="Normal 34 4 4 5 2 2" xfId="56988"/>
    <cellStyle name="Normal 34 4 4 5 3" xfId="44391"/>
    <cellStyle name="Normal 34 4 4 5 4" xfId="34377"/>
    <cellStyle name="Normal 34 4 4 6" xfId="10945"/>
    <cellStyle name="Normal 34 4 4 6 2" xfId="23548"/>
    <cellStyle name="Normal 34 4 4 6 2 2" xfId="58764"/>
    <cellStyle name="Normal 34 4 4 6 3" xfId="46167"/>
    <cellStyle name="Normal 34 4 4 6 4" xfId="36153"/>
    <cellStyle name="Normal 34 4 4 7" xfId="15312"/>
    <cellStyle name="Normal 34 4 4 7 2" xfId="50528"/>
    <cellStyle name="Normal 34 4 4 7 3" xfId="27917"/>
    <cellStyle name="Normal 34 4 4 8" xfId="13534"/>
    <cellStyle name="Normal 34 4 4 8 2" xfId="48752"/>
    <cellStyle name="Normal 34 4 4 9" xfId="37931"/>
    <cellStyle name="Normal 34 4 5" xfId="3779"/>
    <cellStyle name="Normal 34 4 5 2" xfId="8502"/>
    <cellStyle name="Normal 34 4 5 2 2" xfId="21128"/>
    <cellStyle name="Normal 34 4 5 2 2 2" xfId="56344"/>
    <cellStyle name="Normal 34 4 5 2 3" xfId="43747"/>
    <cellStyle name="Normal 34 4 5 2 4" xfId="33733"/>
    <cellStyle name="Normal 34 4 5 3" xfId="10283"/>
    <cellStyle name="Normal 34 4 5 3 2" xfId="22904"/>
    <cellStyle name="Normal 34 4 5 3 2 2" xfId="58120"/>
    <cellStyle name="Normal 34 4 5 3 3" xfId="45523"/>
    <cellStyle name="Normal 34 4 5 3 4" xfId="35509"/>
    <cellStyle name="Normal 34 4 5 4" xfId="12079"/>
    <cellStyle name="Normal 34 4 5 4 2" xfId="24680"/>
    <cellStyle name="Normal 34 4 5 4 2 2" xfId="59896"/>
    <cellStyle name="Normal 34 4 5 4 3" xfId="47299"/>
    <cellStyle name="Normal 34 4 5 4 4" xfId="37285"/>
    <cellStyle name="Normal 34 4 5 5" xfId="16444"/>
    <cellStyle name="Normal 34 4 5 5 2" xfId="51660"/>
    <cellStyle name="Normal 34 4 5 5 3" xfId="29049"/>
    <cellStyle name="Normal 34 4 5 6" xfId="14666"/>
    <cellStyle name="Normal 34 4 5 6 2" xfId="49884"/>
    <cellStyle name="Normal 34 4 5 7" xfId="39063"/>
    <cellStyle name="Normal 34 4 5 8" xfId="27273"/>
    <cellStyle name="Normal 34 4 6" xfId="4119"/>
    <cellStyle name="Normal 34 4 6 2" xfId="16766"/>
    <cellStyle name="Normal 34 4 6 2 2" xfId="51982"/>
    <cellStyle name="Normal 34 4 6 2 3" xfId="29371"/>
    <cellStyle name="Normal 34 4 6 3" xfId="13212"/>
    <cellStyle name="Normal 34 4 6 3 2" xfId="48430"/>
    <cellStyle name="Normal 34 4 6 4" xfId="39385"/>
    <cellStyle name="Normal 34 4 6 5" xfId="25819"/>
    <cellStyle name="Normal 34 4 7" xfId="5589"/>
    <cellStyle name="Normal 34 4 7 2" xfId="18220"/>
    <cellStyle name="Normal 34 4 7 2 2" xfId="53436"/>
    <cellStyle name="Normal 34 4 7 3" xfId="40839"/>
    <cellStyle name="Normal 34 4 7 4" xfId="30825"/>
    <cellStyle name="Normal 34 4 8" xfId="7048"/>
    <cellStyle name="Normal 34 4 8 2" xfId="19674"/>
    <cellStyle name="Normal 34 4 8 2 2" xfId="54890"/>
    <cellStyle name="Normal 34 4 8 3" xfId="42293"/>
    <cellStyle name="Normal 34 4 8 4" xfId="32279"/>
    <cellStyle name="Normal 34 4 9" xfId="8829"/>
    <cellStyle name="Normal 34 4 9 2" xfId="21450"/>
    <cellStyle name="Normal 34 4 9 2 2" xfId="56666"/>
    <cellStyle name="Normal 34 4 9 3" xfId="44069"/>
    <cellStyle name="Normal 34 4 9 4" xfId="34055"/>
    <cellStyle name="Normal 34 5" xfId="2950"/>
    <cellStyle name="Normal 34 5 10" xfId="25332"/>
    <cellStyle name="Normal 34 5 11" xfId="60867"/>
    <cellStyle name="Normal 34 5 2" xfId="4763"/>
    <cellStyle name="Normal 34 5 2 2" xfId="17410"/>
    <cellStyle name="Normal 34 5 2 2 2" xfId="52626"/>
    <cellStyle name="Normal 34 5 2 2 3" xfId="30015"/>
    <cellStyle name="Normal 34 5 2 3" xfId="13856"/>
    <cellStyle name="Normal 34 5 2 3 2" xfId="49074"/>
    <cellStyle name="Normal 34 5 2 4" xfId="40029"/>
    <cellStyle name="Normal 34 5 2 5" xfId="26463"/>
    <cellStyle name="Normal 34 5 3" xfId="6233"/>
    <cellStyle name="Normal 34 5 3 2" xfId="18864"/>
    <cellStyle name="Normal 34 5 3 2 2" xfId="54080"/>
    <cellStyle name="Normal 34 5 3 3" xfId="41483"/>
    <cellStyle name="Normal 34 5 3 4" xfId="31469"/>
    <cellStyle name="Normal 34 5 4" xfId="7692"/>
    <cellStyle name="Normal 34 5 4 2" xfId="20318"/>
    <cellStyle name="Normal 34 5 4 2 2" xfId="55534"/>
    <cellStyle name="Normal 34 5 4 3" xfId="42937"/>
    <cellStyle name="Normal 34 5 4 4" xfId="32923"/>
    <cellStyle name="Normal 34 5 5" xfId="9473"/>
    <cellStyle name="Normal 34 5 5 2" xfId="22094"/>
    <cellStyle name="Normal 34 5 5 2 2" xfId="57310"/>
    <cellStyle name="Normal 34 5 5 3" xfId="44713"/>
    <cellStyle name="Normal 34 5 5 4" xfId="34699"/>
    <cellStyle name="Normal 34 5 6" xfId="11267"/>
    <cellStyle name="Normal 34 5 6 2" xfId="23870"/>
    <cellStyle name="Normal 34 5 6 2 2" xfId="59086"/>
    <cellStyle name="Normal 34 5 6 3" xfId="46489"/>
    <cellStyle name="Normal 34 5 6 4" xfId="36475"/>
    <cellStyle name="Normal 34 5 7" xfId="15634"/>
    <cellStyle name="Normal 34 5 7 2" xfId="50850"/>
    <cellStyle name="Normal 34 5 7 3" xfId="28239"/>
    <cellStyle name="Normal 34 5 8" xfId="12725"/>
    <cellStyle name="Normal 34 5 8 2" xfId="47943"/>
    <cellStyle name="Normal 34 5 9" xfId="38253"/>
    <cellStyle name="Normal 34 6" xfId="2787"/>
    <cellStyle name="Normal 34 6 10" xfId="25180"/>
    <cellStyle name="Normal 34 6 11" xfId="60715"/>
    <cellStyle name="Normal 34 6 2" xfId="4611"/>
    <cellStyle name="Normal 34 6 2 2" xfId="17258"/>
    <cellStyle name="Normal 34 6 2 2 2" xfId="52474"/>
    <cellStyle name="Normal 34 6 2 2 3" xfId="29863"/>
    <cellStyle name="Normal 34 6 2 3" xfId="13704"/>
    <cellStyle name="Normal 34 6 2 3 2" xfId="48922"/>
    <cellStyle name="Normal 34 6 2 4" xfId="39877"/>
    <cellStyle name="Normal 34 6 2 5" xfId="26311"/>
    <cellStyle name="Normal 34 6 3" xfId="6081"/>
    <cellStyle name="Normal 34 6 3 2" xfId="18712"/>
    <cellStyle name="Normal 34 6 3 2 2" xfId="53928"/>
    <cellStyle name="Normal 34 6 3 3" xfId="41331"/>
    <cellStyle name="Normal 34 6 3 4" xfId="31317"/>
    <cellStyle name="Normal 34 6 4" xfId="7540"/>
    <cellStyle name="Normal 34 6 4 2" xfId="20166"/>
    <cellStyle name="Normal 34 6 4 2 2" xfId="55382"/>
    <cellStyle name="Normal 34 6 4 3" xfId="42785"/>
    <cellStyle name="Normal 34 6 4 4" xfId="32771"/>
    <cellStyle name="Normal 34 6 5" xfId="9321"/>
    <cellStyle name="Normal 34 6 5 2" xfId="21942"/>
    <cellStyle name="Normal 34 6 5 2 2" xfId="57158"/>
    <cellStyle name="Normal 34 6 5 3" xfId="44561"/>
    <cellStyle name="Normal 34 6 5 4" xfId="34547"/>
    <cellStyle name="Normal 34 6 6" xfId="11115"/>
    <cellStyle name="Normal 34 6 6 2" xfId="23718"/>
    <cellStyle name="Normal 34 6 6 2 2" xfId="58934"/>
    <cellStyle name="Normal 34 6 6 3" xfId="46337"/>
    <cellStyle name="Normal 34 6 6 4" xfId="36323"/>
    <cellStyle name="Normal 34 6 7" xfId="15482"/>
    <cellStyle name="Normal 34 6 7 2" xfId="50698"/>
    <cellStyle name="Normal 34 6 7 3" xfId="28087"/>
    <cellStyle name="Normal 34 6 8" xfId="12573"/>
    <cellStyle name="Normal 34 6 8 2" xfId="47791"/>
    <cellStyle name="Normal 34 6 9" xfId="38101"/>
    <cellStyle name="Normal 34 7" xfId="3302"/>
    <cellStyle name="Normal 34 7 10" xfId="26798"/>
    <cellStyle name="Normal 34 7 11" xfId="61202"/>
    <cellStyle name="Normal 34 7 2" xfId="5098"/>
    <cellStyle name="Normal 34 7 2 2" xfId="17745"/>
    <cellStyle name="Normal 34 7 2 2 2" xfId="52961"/>
    <cellStyle name="Normal 34 7 2 3" xfId="40364"/>
    <cellStyle name="Normal 34 7 2 4" xfId="30350"/>
    <cellStyle name="Normal 34 7 3" xfId="6568"/>
    <cellStyle name="Normal 34 7 3 2" xfId="19199"/>
    <cellStyle name="Normal 34 7 3 2 2" xfId="54415"/>
    <cellStyle name="Normal 34 7 3 3" xfId="41818"/>
    <cellStyle name="Normal 34 7 3 4" xfId="31804"/>
    <cellStyle name="Normal 34 7 4" xfId="8027"/>
    <cellStyle name="Normal 34 7 4 2" xfId="20653"/>
    <cellStyle name="Normal 34 7 4 2 2" xfId="55869"/>
    <cellStyle name="Normal 34 7 4 3" xfId="43272"/>
    <cellStyle name="Normal 34 7 4 4" xfId="33258"/>
    <cellStyle name="Normal 34 7 5" xfId="9808"/>
    <cellStyle name="Normal 34 7 5 2" xfId="22429"/>
    <cellStyle name="Normal 34 7 5 2 2" xfId="57645"/>
    <cellStyle name="Normal 34 7 5 3" xfId="45048"/>
    <cellStyle name="Normal 34 7 5 4" xfId="35034"/>
    <cellStyle name="Normal 34 7 6" xfId="11602"/>
    <cellStyle name="Normal 34 7 6 2" xfId="24205"/>
    <cellStyle name="Normal 34 7 6 2 2" xfId="59421"/>
    <cellStyle name="Normal 34 7 6 3" xfId="46824"/>
    <cellStyle name="Normal 34 7 6 4" xfId="36810"/>
    <cellStyle name="Normal 34 7 7" xfId="15969"/>
    <cellStyle name="Normal 34 7 7 2" xfId="51185"/>
    <cellStyle name="Normal 34 7 7 3" xfId="28574"/>
    <cellStyle name="Normal 34 7 8" xfId="14191"/>
    <cellStyle name="Normal 34 7 8 2" xfId="49409"/>
    <cellStyle name="Normal 34 7 9" xfId="38588"/>
    <cellStyle name="Normal 34 8" xfId="2457"/>
    <cellStyle name="Normal 34 8 10" xfId="25989"/>
    <cellStyle name="Normal 34 8 11" xfId="60393"/>
    <cellStyle name="Normal 34 8 2" xfId="4289"/>
    <cellStyle name="Normal 34 8 2 2" xfId="16936"/>
    <cellStyle name="Normal 34 8 2 2 2" xfId="52152"/>
    <cellStyle name="Normal 34 8 2 3" xfId="39555"/>
    <cellStyle name="Normal 34 8 2 4" xfId="29541"/>
    <cellStyle name="Normal 34 8 3" xfId="5759"/>
    <cellStyle name="Normal 34 8 3 2" xfId="18390"/>
    <cellStyle name="Normal 34 8 3 2 2" xfId="53606"/>
    <cellStyle name="Normal 34 8 3 3" xfId="41009"/>
    <cellStyle name="Normal 34 8 3 4" xfId="30995"/>
    <cellStyle name="Normal 34 8 4" xfId="7218"/>
    <cellStyle name="Normal 34 8 4 2" xfId="19844"/>
    <cellStyle name="Normal 34 8 4 2 2" xfId="55060"/>
    <cellStyle name="Normal 34 8 4 3" xfId="42463"/>
    <cellStyle name="Normal 34 8 4 4" xfId="32449"/>
    <cellStyle name="Normal 34 8 5" xfId="8999"/>
    <cellStyle name="Normal 34 8 5 2" xfId="21620"/>
    <cellStyle name="Normal 34 8 5 2 2" xfId="56836"/>
    <cellStyle name="Normal 34 8 5 3" xfId="44239"/>
    <cellStyle name="Normal 34 8 5 4" xfId="34225"/>
    <cellStyle name="Normal 34 8 6" xfId="10793"/>
    <cellStyle name="Normal 34 8 6 2" xfId="23396"/>
    <cellStyle name="Normal 34 8 6 2 2" xfId="58612"/>
    <cellStyle name="Normal 34 8 6 3" xfId="46015"/>
    <cellStyle name="Normal 34 8 6 4" xfId="36001"/>
    <cellStyle name="Normal 34 8 7" xfId="15160"/>
    <cellStyle name="Normal 34 8 7 2" xfId="50376"/>
    <cellStyle name="Normal 34 8 7 3" xfId="27765"/>
    <cellStyle name="Normal 34 8 8" xfId="13382"/>
    <cellStyle name="Normal 34 8 8 2" xfId="48600"/>
    <cellStyle name="Normal 34 8 9" xfId="37779"/>
    <cellStyle name="Normal 34 9" xfId="3626"/>
    <cellStyle name="Normal 34 9 2" xfId="8350"/>
    <cellStyle name="Normal 34 9 2 2" xfId="20976"/>
    <cellStyle name="Normal 34 9 2 2 2" xfId="56192"/>
    <cellStyle name="Normal 34 9 2 3" xfId="43595"/>
    <cellStyle name="Normal 34 9 2 4" xfId="33581"/>
    <cellStyle name="Normal 34 9 3" xfId="10131"/>
    <cellStyle name="Normal 34 9 3 2" xfId="22752"/>
    <cellStyle name="Normal 34 9 3 2 2" xfId="57968"/>
    <cellStyle name="Normal 34 9 3 3" xfId="45371"/>
    <cellStyle name="Normal 34 9 3 4" xfId="35357"/>
    <cellStyle name="Normal 34 9 4" xfId="11927"/>
    <cellStyle name="Normal 34 9 4 2" xfId="24528"/>
    <cellStyle name="Normal 34 9 4 2 2" xfId="59744"/>
    <cellStyle name="Normal 34 9 4 3" xfId="47147"/>
    <cellStyle name="Normal 34 9 4 4" xfId="37133"/>
    <cellStyle name="Normal 34 9 5" xfId="16292"/>
    <cellStyle name="Normal 34 9 5 2" xfId="51508"/>
    <cellStyle name="Normal 34 9 5 3" xfId="28897"/>
    <cellStyle name="Normal 34 9 6" xfId="14514"/>
    <cellStyle name="Normal 34 9 6 2" xfId="49732"/>
    <cellStyle name="Normal 34 9 7" xfId="38911"/>
    <cellStyle name="Normal 34 9 8" xfId="27121"/>
    <cellStyle name="Normal 34_District Target Attainment" xfId="1169"/>
    <cellStyle name="Normal 35" xfId="2434"/>
    <cellStyle name="Normal 35 10" xfId="10695"/>
    <cellStyle name="Normal 35 10 2" xfId="23306"/>
    <cellStyle name="Normal 35 10 2 2" xfId="58522"/>
    <cellStyle name="Normal 35 10 3" xfId="45925"/>
    <cellStyle name="Normal 35 10 4" xfId="35911"/>
    <cellStyle name="Normal 35 11" xfId="15139"/>
    <cellStyle name="Normal 35 11 2" xfId="50355"/>
    <cellStyle name="Normal 35 11 3" xfId="27744"/>
    <cellStyle name="Normal 35 12" xfId="12552"/>
    <cellStyle name="Normal 35 12 2" xfId="47770"/>
    <cellStyle name="Normal 35 13" xfId="37758"/>
    <cellStyle name="Normal 35 14" xfId="25159"/>
    <cellStyle name="Normal 35 15" xfId="60372"/>
    <cellStyle name="Normal 35 2" xfId="3274"/>
    <cellStyle name="Normal 35 2 10" xfId="25643"/>
    <cellStyle name="Normal 35 2 11" xfId="61178"/>
    <cellStyle name="Normal 35 2 2" xfId="5074"/>
    <cellStyle name="Normal 35 2 2 2" xfId="17721"/>
    <cellStyle name="Normal 35 2 2 2 2" xfId="52937"/>
    <cellStyle name="Normal 35 2 2 2 3" xfId="30326"/>
    <cellStyle name="Normal 35 2 2 3" xfId="14167"/>
    <cellStyle name="Normal 35 2 2 3 2" xfId="49385"/>
    <cellStyle name="Normal 35 2 2 4" xfId="40340"/>
    <cellStyle name="Normal 35 2 2 5" xfId="26774"/>
    <cellStyle name="Normal 35 2 3" xfId="6544"/>
    <cellStyle name="Normal 35 2 3 2" xfId="19175"/>
    <cellStyle name="Normal 35 2 3 2 2" xfId="54391"/>
    <cellStyle name="Normal 35 2 3 3" xfId="41794"/>
    <cellStyle name="Normal 35 2 3 4" xfId="31780"/>
    <cellStyle name="Normal 35 2 4" xfId="8003"/>
    <cellStyle name="Normal 35 2 4 2" xfId="20629"/>
    <cellStyle name="Normal 35 2 4 2 2" xfId="55845"/>
    <cellStyle name="Normal 35 2 4 3" xfId="43248"/>
    <cellStyle name="Normal 35 2 4 4" xfId="33234"/>
    <cellStyle name="Normal 35 2 5" xfId="9784"/>
    <cellStyle name="Normal 35 2 5 2" xfId="22405"/>
    <cellStyle name="Normal 35 2 5 2 2" xfId="57621"/>
    <cellStyle name="Normal 35 2 5 3" xfId="45024"/>
    <cellStyle name="Normal 35 2 5 4" xfId="35010"/>
    <cellStyle name="Normal 35 2 6" xfId="11578"/>
    <cellStyle name="Normal 35 2 6 2" xfId="24181"/>
    <cellStyle name="Normal 35 2 6 2 2" xfId="59397"/>
    <cellStyle name="Normal 35 2 6 3" xfId="46800"/>
    <cellStyle name="Normal 35 2 6 4" xfId="36786"/>
    <cellStyle name="Normal 35 2 7" xfId="15945"/>
    <cellStyle name="Normal 35 2 7 2" xfId="51161"/>
    <cellStyle name="Normal 35 2 7 3" xfId="28550"/>
    <cellStyle name="Normal 35 2 8" xfId="13036"/>
    <cellStyle name="Normal 35 2 8 2" xfId="48254"/>
    <cellStyle name="Normal 35 2 9" xfId="38564"/>
    <cellStyle name="Normal 35 3" xfId="3603"/>
    <cellStyle name="Normal 35 3 10" xfId="27099"/>
    <cellStyle name="Normal 35 3 11" xfId="61503"/>
    <cellStyle name="Normal 35 3 2" xfId="5399"/>
    <cellStyle name="Normal 35 3 2 2" xfId="18046"/>
    <cellStyle name="Normal 35 3 2 2 2" xfId="53262"/>
    <cellStyle name="Normal 35 3 2 3" xfId="40665"/>
    <cellStyle name="Normal 35 3 2 4" xfId="30651"/>
    <cellStyle name="Normal 35 3 3" xfId="6869"/>
    <cellStyle name="Normal 35 3 3 2" xfId="19500"/>
    <cellStyle name="Normal 35 3 3 2 2" xfId="54716"/>
    <cellStyle name="Normal 35 3 3 3" xfId="42119"/>
    <cellStyle name="Normal 35 3 3 4" xfId="32105"/>
    <cellStyle name="Normal 35 3 4" xfId="8328"/>
    <cellStyle name="Normal 35 3 4 2" xfId="20954"/>
    <cellStyle name="Normal 35 3 4 2 2" xfId="56170"/>
    <cellStyle name="Normal 35 3 4 3" xfId="43573"/>
    <cellStyle name="Normal 35 3 4 4" xfId="33559"/>
    <cellStyle name="Normal 35 3 5" xfId="10109"/>
    <cellStyle name="Normal 35 3 5 2" xfId="22730"/>
    <cellStyle name="Normal 35 3 5 2 2" xfId="57946"/>
    <cellStyle name="Normal 35 3 5 3" xfId="45349"/>
    <cellStyle name="Normal 35 3 5 4" xfId="35335"/>
    <cellStyle name="Normal 35 3 6" xfId="11903"/>
    <cellStyle name="Normal 35 3 6 2" xfId="24506"/>
    <cellStyle name="Normal 35 3 6 2 2" xfId="59722"/>
    <cellStyle name="Normal 35 3 6 3" xfId="47125"/>
    <cellStyle name="Normal 35 3 6 4" xfId="37111"/>
    <cellStyle name="Normal 35 3 7" xfId="16270"/>
    <cellStyle name="Normal 35 3 7 2" xfId="51486"/>
    <cellStyle name="Normal 35 3 7 3" xfId="28875"/>
    <cellStyle name="Normal 35 3 8" xfId="14492"/>
    <cellStyle name="Normal 35 3 8 2" xfId="49710"/>
    <cellStyle name="Normal 35 3 9" xfId="38889"/>
    <cellStyle name="Normal 35 4" xfId="2764"/>
    <cellStyle name="Normal 35 4 10" xfId="26290"/>
    <cellStyle name="Normal 35 4 11" xfId="60694"/>
    <cellStyle name="Normal 35 4 2" xfId="4590"/>
    <cellStyle name="Normal 35 4 2 2" xfId="17237"/>
    <cellStyle name="Normal 35 4 2 2 2" xfId="52453"/>
    <cellStyle name="Normal 35 4 2 3" xfId="39856"/>
    <cellStyle name="Normal 35 4 2 4" xfId="29842"/>
    <cellStyle name="Normal 35 4 3" xfId="6060"/>
    <cellStyle name="Normal 35 4 3 2" xfId="18691"/>
    <cellStyle name="Normal 35 4 3 2 2" xfId="53907"/>
    <cellStyle name="Normal 35 4 3 3" xfId="41310"/>
    <cellStyle name="Normal 35 4 3 4" xfId="31296"/>
    <cellStyle name="Normal 35 4 4" xfId="7519"/>
    <cellStyle name="Normal 35 4 4 2" xfId="20145"/>
    <cellStyle name="Normal 35 4 4 2 2" xfId="55361"/>
    <cellStyle name="Normal 35 4 4 3" xfId="42764"/>
    <cellStyle name="Normal 35 4 4 4" xfId="32750"/>
    <cellStyle name="Normal 35 4 5" xfId="9300"/>
    <cellStyle name="Normal 35 4 5 2" xfId="21921"/>
    <cellStyle name="Normal 35 4 5 2 2" xfId="57137"/>
    <cellStyle name="Normal 35 4 5 3" xfId="44540"/>
    <cellStyle name="Normal 35 4 5 4" xfId="34526"/>
    <cellStyle name="Normal 35 4 6" xfId="11094"/>
    <cellStyle name="Normal 35 4 6 2" xfId="23697"/>
    <cellStyle name="Normal 35 4 6 2 2" xfId="58913"/>
    <cellStyle name="Normal 35 4 6 3" xfId="46316"/>
    <cellStyle name="Normal 35 4 6 4" xfId="36302"/>
    <cellStyle name="Normal 35 4 7" xfId="15461"/>
    <cellStyle name="Normal 35 4 7 2" xfId="50677"/>
    <cellStyle name="Normal 35 4 7 3" xfId="28066"/>
    <cellStyle name="Normal 35 4 8" xfId="13683"/>
    <cellStyle name="Normal 35 4 8 2" xfId="48901"/>
    <cellStyle name="Normal 35 4 9" xfId="38080"/>
    <cellStyle name="Normal 35 5" xfId="3928"/>
    <cellStyle name="Normal 35 5 2" xfId="8651"/>
    <cellStyle name="Normal 35 5 2 2" xfId="21277"/>
    <cellStyle name="Normal 35 5 2 2 2" xfId="56493"/>
    <cellStyle name="Normal 35 5 2 3" xfId="43896"/>
    <cellStyle name="Normal 35 5 2 4" xfId="33882"/>
    <cellStyle name="Normal 35 5 3" xfId="10432"/>
    <cellStyle name="Normal 35 5 3 2" xfId="23053"/>
    <cellStyle name="Normal 35 5 3 2 2" xfId="58269"/>
    <cellStyle name="Normal 35 5 3 3" xfId="45672"/>
    <cellStyle name="Normal 35 5 3 4" xfId="35658"/>
    <cellStyle name="Normal 35 5 4" xfId="12228"/>
    <cellStyle name="Normal 35 5 4 2" xfId="24829"/>
    <cellStyle name="Normal 35 5 4 2 2" xfId="60045"/>
    <cellStyle name="Normal 35 5 4 3" xfId="47448"/>
    <cellStyle name="Normal 35 5 4 4" xfId="37434"/>
    <cellStyle name="Normal 35 5 5" xfId="16593"/>
    <cellStyle name="Normal 35 5 5 2" xfId="51809"/>
    <cellStyle name="Normal 35 5 5 3" xfId="29198"/>
    <cellStyle name="Normal 35 5 6" xfId="14815"/>
    <cellStyle name="Normal 35 5 6 2" xfId="50033"/>
    <cellStyle name="Normal 35 5 7" xfId="39212"/>
    <cellStyle name="Normal 35 5 8" xfId="27422"/>
    <cellStyle name="Normal 35 6" xfId="4268"/>
    <cellStyle name="Normal 35 6 2" xfId="16915"/>
    <cellStyle name="Normal 35 6 2 2" xfId="52131"/>
    <cellStyle name="Normal 35 6 2 3" xfId="29520"/>
    <cellStyle name="Normal 35 6 3" xfId="13361"/>
    <cellStyle name="Normal 35 6 3 2" xfId="48579"/>
    <cellStyle name="Normal 35 6 4" xfId="39534"/>
    <cellStyle name="Normal 35 6 5" xfId="25968"/>
    <cellStyle name="Normal 35 7" xfId="5738"/>
    <cellStyle name="Normal 35 7 2" xfId="18369"/>
    <cellStyle name="Normal 35 7 2 2" xfId="53585"/>
    <cellStyle name="Normal 35 7 3" xfId="40988"/>
    <cellStyle name="Normal 35 7 4" xfId="30974"/>
    <cellStyle name="Normal 35 8" xfId="7197"/>
    <cellStyle name="Normal 35 8 2" xfId="19823"/>
    <cellStyle name="Normal 35 8 2 2" xfId="55039"/>
    <cellStyle name="Normal 35 8 3" xfId="42442"/>
    <cellStyle name="Normal 35 8 4" xfId="32428"/>
    <cellStyle name="Normal 35 9" xfId="8978"/>
    <cellStyle name="Normal 35 9 2" xfId="21599"/>
    <cellStyle name="Normal 35 9 2 2" xfId="56815"/>
    <cellStyle name="Normal 35 9 3" xfId="44218"/>
    <cellStyle name="Normal 35 9 4" xfId="34204"/>
    <cellStyle name="Normal 36" xfId="2435"/>
    <cellStyle name="Normal 36 10" xfId="10696"/>
    <cellStyle name="Normal 36 10 2" xfId="23307"/>
    <cellStyle name="Normal 36 10 2 2" xfId="58523"/>
    <cellStyle name="Normal 36 10 3" xfId="45926"/>
    <cellStyle name="Normal 36 10 4" xfId="35912"/>
    <cellStyle name="Normal 36 11" xfId="15140"/>
    <cellStyle name="Normal 36 11 2" xfId="50356"/>
    <cellStyle name="Normal 36 11 3" xfId="27745"/>
    <cellStyle name="Normal 36 12" xfId="12553"/>
    <cellStyle name="Normal 36 12 2" xfId="47771"/>
    <cellStyle name="Normal 36 13" xfId="37759"/>
    <cellStyle name="Normal 36 14" xfId="25160"/>
    <cellStyle name="Normal 36 15" xfId="60373"/>
    <cellStyle name="Normal 36 2" xfId="3275"/>
    <cellStyle name="Normal 36 2 10" xfId="25644"/>
    <cellStyle name="Normal 36 2 11" xfId="61179"/>
    <cellStyle name="Normal 36 2 2" xfId="5075"/>
    <cellStyle name="Normal 36 2 2 2" xfId="17722"/>
    <cellStyle name="Normal 36 2 2 2 2" xfId="52938"/>
    <cellStyle name="Normal 36 2 2 2 3" xfId="30327"/>
    <cellStyle name="Normal 36 2 2 3" xfId="14168"/>
    <cellStyle name="Normal 36 2 2 3 2" xfId="49386"/>
    <cellStyle name="Normal 36 2 2 4" xfId="40341"/>
    <cellStyle name="Normal 36 2 2 5" xfId="26775"/>
    <cellStyle name="Normal 36 2 3" xfId="6545"/>
    <cellStyle name="Normal 36 2 3 2" xfId="19176"/>
    <cellStyle name="Normal 36 2 3 2 2" xfId="54392"/>
    <cellStyle name="Normal 36 2 3 3" xfId="41795"/>
    <cellStyle name="Normal 36 2 3 4" xfId="31781"/>
    <cellStyle name="Normal 36 2 4" xfId="8004"/>
    <cellStyle name="Normal 36 2 4 2" xfId="20630"/>
    <cellStyle name="Normal 36 2 4 2 2" xfId="55846"/>
    <cellStyle name="Normal 36 2 4 3" xfId="43249"/>
    <cellStyle name="Normal 36 2 4 4" xfId="33235"/>
    <cellStyle name="Normal 36 2 5" xfId="9785"/>
    <cellStyle name="Normal 36 2 5 2" xfId="22406"/>
    <cellStyle name="Normal 36 2 5 2 2" xfId="57622"/>
    <cellStyle name="Normal 36 2 5 3" xfId="45025"/>
    <cellStyle name="Normal 36 2 5 4" xfId="35011"/>
    <cellStyle name="Normal 36 2 6" xfId="11579"/>
    <cellStyle name="Normal 36 2 6 2" xfId="24182"/>
    <cellStyle name="Normal 36 2 6 2 2" xfId="59398"/>
    <cellStyle name="Normal 36 2 6 3" xfId="46801"/>
    <cellStyle name="Normal 36 2 6 4" xfId="36787"/>
    <cellStyle name="Normal 36 2 7" xfId="15946"/>
    <cellStyle name="Normal 36 2 7 2" xfId="51162"/>
    <cellStyle name="Normal 36 2 7 3" xfId="28551"/>
    <cellStyle name="Normal 36 2 8" xfId="13037"/>
    <cellStyle name="Normal 36 2 8 2" xfId="48255"/>
    <cellStyle name="Normal 36 2 9" xfId="38565"/>
    <cellStyle name="Normal 36 3" xfId="3604"/>
    <cellStyle name="Normal 36 3 10" xfId="27100"/>
    <cellStyle name="Normal 36 3 11" xfId="61504"/>
    <cellStyle name="Normal 36 3 2" xfId="5400"/>
    <cellStyle name="Normal 36 3 2 2" xfId="18047"/>
    <cellStyle name="Normal 36 3 2 2 2" xfId="53263"/>
    <cellStyle name="Normal 36 3 2 3" xfId="40666"/>
    <cellStyle name="Normal 36 3 2 4" xfId="30652"/>
    <cellStyle name="Normal 36 3 3" xfId="6870"/>
    <cellStyle name="Normal 36 3 3 2" xfId="19501"/>
    <cellStyle name="Normal 36 3 3 2 2" xfId="54717"/>
    <cellStyle name="Normal 36 3 3 3" xfId="42120"/>
    <cellStyle name="Normal 36 3 3 4" xfId="32106"/>
    <cellStyle name="Normal 36 3 4" xfId="8329"/>
    <cellStyle name="Normal 36 3 4 2" xfId="20955"/>
    <cellStyle name="Normal 36 3 4 2 2" xfId="56171"/>
    <cellStyle name="Normal 36 3 4 3" xfId="43574"/>
    <cellStyle name="Normal 36 3 4 4" xfId="33560"/>
    <cellStyle name="Normal 36 3 5" xfId="10110"/>
    <cellStyle name="Normal 36 3 5 2" xfId="22731"/>
    <cellStyle name="Normal 36 3 5 2 2" xfId="57947"/>
    <cellStyle name="Normal 36 3 5 3" xfId="45350"/>
    <cellStyle name="Normal 36 3 5 4" xfId="35336"/>
    <cellStyle name="Normal 36 3 6" xfId="11904"/>
    <cellStyle name="Normal 36 3 6 2" xfId="24507"/>
    <cellStyle name="Normal 36 3 6 2 2" xfId="59723"/>
    <cellStyle name="Normal 36 3 6 3" xfId="47126"/>
    <cellStyle name="Normal 36 3 6 4" xfId="37112"/>
    <cellStyle name="Normal 36 3 7" xfId="16271"/>
    <cellStyle name="Normal 36 3 7 2" xfId="51487"/>
    <cellStyle name="Normal 36 3 7 3" xfId="28876"/>
    <cellStyle name="Normal 36 3 8" xfId="14493"/>
    <cellStyle name="Normal 36 3 8 2" xfId="49711"/>
    <cellStyle name="Normal 36 3 9" xfId="38890"/>
    <cellStyle name="Normal 36 4" xfId="2765"/>
    <cellStyle name="Normal 36 4 10" xfId="26291"/>
    <cellStyle name="Normal 36 4 11" xfId="60695"/>
    <cellStyle name="Normal 36 4 2" xfId="4591"/>
    <cellStyle name="Normal 36 4 2 2" xfId="17238"/>
    <cellStyle name="Normal 36 4 2 2 2" xfId="52454"/>
    <cellStyle name="Normal 36 4 2 3" xfId="39857"/>
    <cellStyle name="Normal 36 4 2 4" xfId="29843"/>
    <cellStyle name="Normal 36 4 3" xfId="6061"/>
    <cellStyle name="Normal 36 4 3 2" xfId="18692"/>
    <cellStyle name="Normal 36 4 3 2 2" xfId="53908"/>
    <cellStyle name="Normal 36 4 3 3" xfId="41311"/>
    <cellStyle name="Normal 36 4 3 4" xfId="31297"/>
    <cellStyle name="Normal 36 4 4" xfId="7520"/>
    <cellStyle name="Normal 36 4 4 2" xfId="20146"/>
    <cellStyle name="Normal 36 4 4 2 2" xfId="55362"/>
    <cellStyle name="Normal 36 4 4 3" xfId="42765"/>
    <cellStyle name="Normal 36 4 4 4" xfId="32751"/>
    <cellStyle name="Normal 36 4 5" xfId="9301"/>
    <cellStyle name="Normal 36 4 5 2" xfId="21922"/>
    <cellStyle name="Normal 36 4 5 2 2" xfId="57138"/>
    <cellStyle name="Normal 36 4 5 3" xfId="44541"/>
    <cellStyle name="Normal 36 4 5 4" xfId="34527"/>
    <cellStyle name="Normal 36 4 6" xfId="11095"/>
    <cellStyle name="Normal 36 4 6 2" xfId="23698"/>
    <cellStyle name="Normal 36 4 6 2 2" xfId="58914"/>
    <cellStyle name="Normal 36 4 6 3" xfId="46317"/>
    <cellStyle name="Normal 36 4 6 4" xfId="36303"/>
    <cellStyle name="Normal 36 4 7" xfId="15462"/>
    <cellStyle name="Normal 36 4 7 2" xfId="50678"/>
    <cellStyle name="Normal 36 4 7 3" xfId="28067"/>
    <cellStyle name="Normal 36 4 8" xfId="13684"/>
    <cellStyle name="Normal 36 4 8 2" xfId="48902"/>
    <cellStyle name="Normal 36 4 9" xfId="38081"/>
    <cellStyle name="Normal 36 5" xfId="3929"/>
    <cellStyle name="Normal 36 5 2" xfId="8652"/>
    <cellStyle name="Normal 36 5 2 2" xfId="21278"/>
    <cellStyle name="Normal 36 5 2 2 2" xfId="56494"/>
    <cellStyle name="Normal 36 5 2 3" xfId="43897"/>
    <cellStyle name="Normal 36 5 2 4" xfId="33883"/>
    <cellStyle name="Normal 36 5 3" xfId="10433"/>
    <cellStyle name="Normal 36 5 3 2" xfId="23054"/>
    <cellStyle name="Normal 36 5 3 2 2" xfId="58270"/>
    <cellStyle name="Normal 36 5 3 3" xfId="45673"/>
    <cellStyle name="Normal 36 5 3 4" xfId="35659"/>
    <cellStyle name="Normal 36 5 4" xfId="12229"/>
    <cellStyle name="Normal 36 5 4 2" xfId="24830"/>
    <cellStyle name="Normal 36 5 4 2 2" xfId="60046"/>
    <cellStyle name="Normal 36 5 4 3" xfId="47449"/>
    <cellStyle name="Normal 36 5 4 4" xfId="37435"/>
    <cellStyle name="Normal 36 5 5" xfId="16594"/>
    <cellStyle name="Normal 36 5 5 2" xfId="51810"/>
    <cellStyle name="Normal 36 5 5 3" xfId="29199"/>
    <cellStyle name="Normal 36 5 6" xfId="14816"/>
    <cellStyle name="Normal 36 5 6 2" xfId="50034"/>
    <cellStyle name="Normal 36 5 7" xfId="39213"/>
    <cellStyle name="Normal 36 5 8" xfId="27423"/>
    <cellStyle name="Normal 36 6" xfId="4269"/>
    <cellStyle name="Normal 36 6 2" xfId="16916"/>
    <cellStyle name="Normal 36 6 2 2" xfId="52132"/>
    <cellStyle name="Normal 36 6 2 3" xfId="29521"/>
    <cellStyle name="Normal 36 6 3" xfId="13362"/>
    <cellStyle name="Normal 36 6 3 2" xfId="48580"/>
    <cellStyle name="Normal 36 6 4" xfId="39535"/>
    <cellStyle name="Normal 36 6 5" xfId="25969"/>
    <cellStyle name="Normal 36 7" xfId="5739"/>
    <cellStyle name="Normal 36 7 2" xfId="18370"/>
    <cellStyle name="Normal 36 7 2 2" xfId="53586"/>
    <cellStyle name="Normal 36 7 3" xfId="40989"/>
    <cellStyle name="Normal 36 7 4" xfId="30975"/>
    <cellStyle name="Normal 36 8" xfId="7198"/>
    <cellStyle name="Normal 36 8 2" xfId="19824"/>
    <cellStyle name="Normal 36 8 2 2" xfId="55040"/>
    <cellStyle name="Normal 36 8 3" xfId="42443"/>
    <cellStyle name="Normal 36 8 4" xfId="32429"/>
    <cellStyle name="Normal 36 9" xfId="8979"/>
    <cellStyle name="Normal 36 9 2" xfId="21600"/>
    <cellStyle name="Normal 36 9 2 2" xfId="56816"/>
    <cellStyle name="Normal 36 9 3" xfId="44219"/>
    <cellStyle name="Normal 36 9 4" xfId="34205"/>
    <cellStyle name="Normal 37" xfId="2436"/>
    <cellStyle name="Normal 37 10" xfId="10697"/>
    <cellStyle name="Normal 37 10 2" xfId="23308"/>
    <cellStyle name="Normal 37 10 2 2" xfId="58524"/>
    <cellStyle name="Normal 37 10 3" xfId="45927"/>
    <cellStyle name="Normal 37 10 4" xfId="35913"/>
    <cellStyle name="Normal 37 11" xfId="15141"/>
    <cellStyle name="Normal 37 11 2" xfId="50357"/>
    <cellStyle name="Normal 37 11 3" xfId="27746"/>
    <cellStyle name="Normal 37 12" xfId="12554"/>
    <cellStyle name="Normal 37 12 2" xfId="47772"/>
    <cellStyle name="Normal 37 13" xfId="37760"/>
    <cellStyle name="Normal 37 14" xfId="25161"/>
    <cellStyle name="Normal 37 15" xfId="60374"/>
    <cellStyle name="Normal 37 2" xfId="3276"/>
    <cellStyle name="Normal 37 2 10" xfId="25645"/>
    <cellStyle name="Normal 37 2 11" xfId="61180"/>
    <cellStyle name="Normal 37 2 2" xfId="5076"/>
    <cellStyle name="Normal 37 2 2 2" xfId="17723"/>
    <cellStyle name="Normal 37 2 2 2 2" xfId="52939"/>
    <cellStyle name="Normal 37 2 2 2 3" xfId="30328"/>
    <cellStyle name="Normal 37 2 2 3" xfId="14169"/>
    <cellStyle name="Normal 37 2 2 3 2" xfId="49387"/>
    <cellStyle name="Normal 37 2 2 4" xfId="40342"/>
    <cellStyle name="Normal 37 2 2 5" xfId="26776"/>
    <cellStyle name="Normal 37 2 3" xfId="6546"/>
    <cellStyle name="Normal 37 2 3 2" xfId="19177"/>
    <cellStyle name="Normal 37 2 3 2 2" xfId="54393"/>
    <cellStyle name="Normal 37 2 3 3" xfId="41796"/>
    <cellStyle name="Normal 37 2 3 4" xfId="31782"/>
    <cellStyle name="Normal 37 2 4" xfId="8005"/>
    <cellStyle name="Normal 37 2 4 2" xfId="20631"/>
    <cellStyle name="Normal 37 2 4 2 2" xfId="55847"/>
    <cellStyle name="Normal 37 2 4 3" xfId="43250"/>
    <cellStyle name="Normal 37 2 4 4" xfId="33236"/>
    <cellStyle name="Normal 37 2 5" xfId="9786"/>
    <cellStyle name="Normal 37 2 5 2" xfId="22407"/>
    <cellStyle name="Normal 37 2 5 2 2" xfId="57623"/>
    <cellStyle name="Normal 37 2 5 3" xfId="45026"/>
    <cellStyle name="Normal 37 2 5 4" xfId="35012"/>
    <cellStyle name="Normal 37 2 6" xfId="11580"/>
    <cellStyle name="Normal 37 2 6 2" xfId="24183"/>
    <cellStyle name="Normal 37 2 6 2 2" xfId="59399"/>
    <cellStyle name="Normal 37 2 6 3" xfId="46802"/>
    <cellStyle name="Normal 37 2 6 4" xfId="36788"/>
    <cellStyle name="Normal 37 2 7" xfId="15947"/>
    <cellStyle name="Normal 37 2 7 2" xfId="51163"/>
    <cellStyle name="Normal 37 2 7 3" xfId="28552"/>
    <cellStyle name="Normal 37 2 8" xfId="13038"/>
    <cellStyle name="Normal 37 2 8 2" xfId="48256"/>
    <cellStyle name="Normal 37 2 9" xfId="38566"/>
    <cellStyle name="Normal 37 3" xfId="3605"/>
    <cellStyle name="Normal 37 3 10" xfId="27101"/>
    <cellStyle name="Normal 37 3 11" xfId="61505"/>
    <cellStyle name="Normal 37 3 2" xfId="5401"/>
    <cellStyle name="Normal 37 3 2 2" xfId="18048"/>
    <cellStyle name="Normal 37 3 2 2 2" xfId="53264"/>
    <cellStyle name="Normal 37 3 2 3" xfId="40667"/>
    <cellStyle name="Normal 37 3 2 4" xfId="30653"/>
    <cellStyle name="Normal 37 3 3" xfId="6871"/>
    <cellStyle name="Normal 37 3 3 2" xfId="19502"/>
    <cellStyle name="Normal 37 3 3 2 2" xfId="54718"/>
    <cellStyle name="Normal 37 3 3 3" xfId="42121"/>
    <cellStyle name="Normal 37 3 3 4" xfId="32107"/>
    <cellStyle name="Normal 37 3 4" xfId="8330"/>
    <cellStyle name="Normal 37 3 4 2" xfId="20956"/>
    <cellStyle name="Normal 37 3 4 2 2" xfId="56172"/>
    <cellStyle name="Normal 37 3 4 3" xfId="43575"/>
    <cellStyle name="Normal 37 3 4 4" xfId="33561"/>
    <cellStyle name="Normal 37 3 5" xfId="10111"/>
    <cellStyle name="Normal 37 3 5 2" xfId="22732"/>
    <cellStyle name="Normal 37 3 5 2 2" xfId="57948"/>
    <cellStyle name="Normal 37 3 5 3" xfId="45351"/>
    <cellStyle name="Normal 37 3 5 4" xfId="35337"/>
    <cellStyle name="Normal 37 3 6" xfId="11905"/>
    <cellStyle name="Normal 37 3 6 2" xfId="24508"/>
    <cellStyle name="Normal 37 3 6 2 2" xfId="59724"/>
    <cellStyle name="Normal 37 3 6 3" xfId="47127"/>
    <cellStyle name="Normal 37 3 6 4" xfId="37113"/>
    <cellStyle name="Normal 37 3 7" xfId="16272"/>
    <cellStyle name="Normal 37 3 7 2" xfId="51488"/>
    <cellStyle name="Normal 37 3 7 3" xfId="28877"/>
    <cellStyle name="Normal 37 3 8" xfId="14494"/>
    <cellStyle name="Normal 37 3 8 2" xfId="49712"/>
    <cellStyle name="Normal 37 3 9" xfId="38891"/>
    <cellStyle name="Normal 37 4" xfId="2766"/>
    <cellStyle name="Normal 37 4 10" xfId="26292"/>
    <cellStyle name="Normal 37 4 11" xfId="60696"/>
    <cellStyle name="Normal 37 4 2" xfId="4592"/>
    <cellStyle name="Normal 37 4 2 2" xfId="17239"/>
    <cellStyle name="Normal 37 4 2 2 2" xfId="52455"/>
    <cellStyle name="Normal 37 4 2 3" xfId="39858"/>
    <cellStyle name="Normal 37 4 2 4" xfId="29844"/>
    <cellStyle name="Normal 37 4 3" xfId="6062"/>
    <cellStyle name="Normal 37 4 3 2" xfId="18693"/>
    <cellStyle name="Normal 37 4 3 2 2" xfId="53909"/>
    <cellStyle name="Normal 37 4 3 3" xfId="41312"/>
    <cellStyle name="Normal 37 4 3 4" xfId="31298"/>
    <cellStyle name="Normal 37 4 4" xfId="7521"/>
    <cellStyle name="Normal 37 4 4 2" xfId="20147"/>
    <cellStyle name="Normal 37 4 4 2 2" xfId="55363"/>
    <cellStyle name="Normal 37 4 4 3" xfId="42766"/>
    <cellStyle name="Normal 37 4 4 4" xfId="32752"/>
    <cellStyle name="Normal 37 4 5" xfId="9302"/>
    <cellStyle name="Normal 37 4 5 2" xfId="21923"/>
    <cellStyle name="Normal 37 4 5 2 2" xfId="57139"/>
    <cellStyle name="Normal 37 4 5 3" xfId="44542"/>
    <cellStyle name="Normal 37 4 5 4" xfId="34528"/>
    <cellStyle name="Normal 37 4 6" xfId="11096"/>
    <cellStyle name="Normal 37 4 6 2" xfId="23699"/>
    <cellStyle name="Normal 37 4 6 2 2" xfId="58915"/>
    <cellStyle name="Normal 37 4 6 3" xfId="46318"/>
    <cellStyle name="Normal 37 4 6 4" xfId="36304"/>
    <cellStyle name="Normal 37 4 7" xfId="15463"/>
    <cellStyle name="Normal 37 4 7 2" xfId="50679"/>
    <cellStyle name="Normal 37 4 7 3" xfId="28068"/>
    <cellStyle name="Normal 37 4 8" xfId="13685"/>
    <cellStyle name="Normal 37 4 8 2" xfId="48903"/>
    <cellStyle name="Normal 37 4 9" xfId="38082"/>
    <cellStyle name="Normal 37 5" xfId="3930"/>
    <cellStyle name="Normal 37 5 2" xfId="8653"/>
    <cellStyle name="Normal 37 5 2 2" xfId="21279"/>
    <cellStyle name="Normal 37 5 2 2 2" xfId="56495"/>
    <cellStyle name="Normal 37 5 2 3" xfId="43898"/>
    <cellStyle name="Normal 37 5 2 4" xfId="33884"/>
    <cellStyle name="Normal 37 5 3" xfId="10434"/>
    <cellStyle name="Normal 37 5 3 2" xfId="23055"/>
    <cellStyle name="Normal 37 5 3 2 2" xfId="58271"/>
    <cellStyle name="Normal 37 5 3 3" xfId="45674"/>
    <cellStyle name="Normal 37 5 3 4" xfId="35660"/>
    <cellStyle name="Normal 37 5 4" xfId="12230"/>
    <cellStyle name="Normal 37 5 4 2" xfId="24831"/>
    <cellStyle name="Normal 37 5 4 2 2" xfId="60047"/>
    <cellStyle name="Normal 37 5 4 3" xfId="47450"/>
    <cellStyle name="Normal 37 5 4 4" xfId="37436"/>
    <cellStyle name="Normal 37 5 5" xfId="16595"/>
    <cellStyle name="Normal 37 5 5 2" xfId="51811"/>
    <cellStyle name="Normal 37 5 5 3" xfId="29200"/>
    <cellStyle name="Normal 37 5 6" xfId="14817"/>
    <cellStyle name="Normal 37 5 6 2" xfId="50035"/>
    <cellStyle name="Normal 37 5 7" xfId="39214"/>
    <cellStyle name="Normal 37 5 8" xfId="27424"/>
    <cellStyle name="Normal 37 6" xfId="4270"/>
    <cellStyle name="Normal 37 6 2" xfId="16917"/>
    <cellStyle name="Normal 37 6 2 2" xfId="52133"/>
    <cellStyle name="Normal 37 6 2 3" xfId="29522"/>
    <cellStyle name="Normal 37 6 3" xfId="13363"/>
    <cellStyle name="Normal 37 6 3 2" xfId="48581"/>
    <cellStyle name="Normal 37 6 4" xfId="39536"/>
    <cellStyle name="Normal 37 6 5" xfId="25970"/>
    <cellStyle name="Normal 37 7" xfId="5740"/>
    <cellStyle name="Normal 37 7 2" xfId="18371"/>
    <cellStyle name="Normal 37 7 2 2" xfId="53587"/>
    <cellStyle name="Normal 37 7 3" xfId="40990"/>
    <cellStyle name="Normal 37 7 4" xfId="30976"/>
    <cellStyle name="Normal 37 8" xfId="7199"/>
    <cellStyle name="Normal 37 8 2" xfId="19825"/>
    <cellStyle name="Normal 37 8 2 2" xfId="55041"/>
    <cellStyle name="Normal 37 8 3" xfId="42444"/>
    <cellStyle name="Normal 37 8 4" xfId="32430"/>
    <cellStyle name="Normal 37 9" xfId="8980"/>
    <cellStyle name="Normal 37 9 2" xfId="21601"/>
    <cellStyle name="Normal 37 9 2 2" xfId="56817"/>
    <cellStyle name="Normal 37 9 3" xfId="44220"/>
    <cellStyle name="Normal 37 9 4" xfId="34206"/>
    <cellStyle name="Normal 38" xfId="2437"/>
    <cellStyle name="Normal 38 10" xfId="10698"/>
    <cellStyle name="Normal 38 10 2" xfId="23309"/>
    <cellStyle name="Normal 38 10 2 2" xfId="58525"/>
    <cellStyle name="Normal 38 10 3" xfId="45928"/>
    <cellStyle name="Normal 38 10 4" xfId="35914"/>
    <cellStyle name="Normal 38 11" xfId="15142"/>
    <cellStyle name="Normal 38 11 2" xfId="50358"/>
    <cellStyle name="Normal 38 11 3" xfId="27747"/>
    <cellStyle name="Normal 38 12" xfId="12555"/>
    <cellStyle name="Normal 38 12 2" xfId="47773"/>
    <cellStyle name="Normal 38 13" xfId="37761"/>
    <cellStyle name="Normal 38 14" xfId="25162"/>
    <cellStyle name="Normal 38 15" xfId="60375"/>
    <cellStyle name="Normal 38 2" xfId="3277"/>
    <cellStyle name="Normal 38 2 10" xfId="25646"/>
    <cellStyle name="Normal 38 2 11" xfId="61181"/>
    <cellStyle name="Normal 38 2 2" xfId="5077"/>
    <cellStyle name="Normal 38 2 2 2" xfId="17724"/>
    <cellStyle name="Normal 38 2 2 2 2" xfId="52940"/>
    <cellStyle name="Normal 38 2 2 2 3" xfId="30329"/>
    <cellStyle name="Normal 38 2 2 3" xfId="14170"/>
    <cellStyle name="Normal 38 2 2 3 2" xfId="49388"/>
    <cellStyle name="Normal 38 2 2 4" xfId="40343"/>
    <cellStyle name="Normal 38 2 2 5" xfId="26777"/>
    <cellStyle name="Normal 38 2 3" xfId="6547"/>
    <cellStyle name="Normal 38 2 3 2" xfId="19178"/>
    <cellStyle name="Normal 38 2 3 2 2" xfId="54394"/>
    <cellStyle name="Normal 38 2 3 3" xfId="41797"/>
    <cellStyle name="Normal 38 2 3 4" xfId="31783"/>
    <cellStyle name="Normal 38 2 4" xfId="8006"/>
    <cellStyle name="Normal 38 2 4 2" xfId="20632"/>
    <cellStyle name="Normal 38 2 4 2 2" xfId="55848"/>
    <cellStyle name="Normal 38 2 4 3" xfId="43251"/>
    <cellStyle name="Normal 38 2 4 4" xfId="33237"/>
    <cellStyle name="Normal 38 2 5" xfId="9787"/>
    <cellStyle name="Normal 38 2 5 2" xfId="22408"/>
    <cellStyle name="Normal 38 2 5 2 2" xfId="57624"/>
    <cellStyle name="Normal 38 2 5 3" xfId="45027"/>
    <cellStyle name="Normal 38 2 5 4" xfId="35013"/>
    <cellStyle name="Normal 38 2 6" xfId="11581"/>
    <cellStyle name="Normal 38 2 6 2" xfId="24184"/>
    <cellStyle name="Normal 38 2 6 2 2" xfId="59400"/>
    <cellStyle name="Normal 38 2 6 3" xfId="46803"/>
    <cellStyle name="Normal 38 2 6 4" xfId="36789"/>
    <cellStyle name="Normal 38 2 7" xfId="15948"/>
    <cellStyle name="Normal 38 2 7 2" xfId="51164"/>
    <cellStyle name="Normal 38 2 7 3" xfId="28553"/>
    <cellStyle name="Normal 38 2 8" xfId="13039"/>
    <cellStyle name="Normal 38 2 8 2" xfId="48257"/>
    <cellStyle name="Normal 38 2 9" xfId="38567"/>
    <cellStyle name="Normal 38 3" xfId="3606"/>
    <cellStyle name="Normal 38 3 10" xfId="27102"/>
    <cellStyle name="Normal 38 3 11" xfId="61506"/>
    <cellStyle name="Normal 38 3 2" xfId="5402"/>
    <cellStyle name="Normal 38 3 2 2" xfId="18049"/>
    <cellStyle name="Normal 38 3 2 2 2" xfId="53265"/>
    <cellStyle name="Normal 38 3 2 3" xfId="40668"/>
    <cellStyle name="Normal 38 3 2 4" xfId="30654"/>
    <cellStyle name="Normal 38 3 3" xfId="6872"/>
    <cellStyle name="Normal 38 3 3 2" xfId="19503"/>
    <cellStyle name="Normal 38 3 3 2 2" xfId="54719"/>
    <cellStyle name="Normal 38 3 3 3" xfId="42122"/>
    <cellStyle name="Normal 38 3 3 4" xfId="32108"/>
    <cellStyle name="Normal 38 3 4" xfId="8331"/>
    <cellStyle name="Normal 38 3 4 2" xfId="20957"/>
    <cellStyle name="Normal 38 3 4 2 2" xfId="56173"/>
    <cellStyle name="Normal 38 3 4 3" xfId="43576"/>
    <cellStyle name="Normal 38 3 4 4" xfId="33562"/>
    <cellStyle name="Normal 38 3 5" xfId="10112"/>
    <cellStyle name="Normal 38 3 5 2" xfId="22733"/>
    <cellStyle name="Normal 38 3 5 2 2" xfId="57949"/>
    <cellStyle name="Normal 38 3 5 3" xfId="45352"/>
    <cellStyle name="Normal 38 3 5 4" xfId="35338"/>
    <cellStyle name="Normal 38 3 6" xfId="11906"/>
    <cellStyle name="Normal 38 3 6 2" xfId="24509"/>
    <cellStyle name="Normal 38 3 6 2 2" xfId="59725"/>
    <cellStyle name="Normal 38 3 6 3" xfId="47128"/>
    <cellStyle name="Normal 38 3 6 4" xfId="37114"/>
    <cellStyle name="Normal 38 3 7" xfId="16273"/>
    <cellStyle name="Normal 38 3 7 2" xfId="51489"/>
    <cellStyle name="Normal 38 3 7 3" xfId="28878"/>
    <cellStyle name="Normal 38 3 8" xfId="14495"/>
    <cellStyle name="Normal 38 3 8 2" xfId="49713"/>
    <cellStyle name="Normal 38 3 9" xfId="38892"/>
    <cellStyle name="Normal 38 4" xfId="2767"/>
    <cellStyle name="Normal 38 4 10" xfId="26293"/>
    <cellStyle name="Normal 38 4 11" xfId="60697"/>
    <cellStyle name="Normal 38 4 2" xfId="4593"/>
    <cellStyle name="Normal 38 4 2 2" xfId="17240"/>
    <cellStyle name="Normal 38 4 2 2 2" xfId="52456"/>
    <cellStyle name="Normal 38 4 2 3" xfId="39859"/>
    <cellStyle name="Normal 38 4 2 4" xfId="29845"/>
    <cellStyle name="Normal 38 4 3" xfId="6063"/>
    <cellStyle name="Normal 38 4 3 2" xfId="18694"/>
    <cellStyle name="Normal 38 4 3 2 2" xfId="53910"/>
    <cellStyle name="Normal 38 4 3 3" xfId="41313"/>
    <cellStyle name="Normal 38 4 3 4" xfId="31299"/>
    <cellStyle name="Normal 38 4 4" xfId="7522"/>
    <cellStyle name="Normal 38 4 4 2" xfId="20148"/>
    <cellStyle name="Normal 38 4 4 2 2" xfId="55364"/>
    <cellStyle name="Normal 38 4 4 3" xfId="42767"/>
    <cellStyle name="Normal 38 4 4 4" xfId="32753"/>
    <cellStyle name="Normal 38 4 5" xfId="9303"/>
    <cellStyle name="Normal 38 4 5 2" xfId="21924"/>
    <cellStyle name="Normal 38 4 5 2 2" xfId="57140"/>
    <cellStyle name="Normal 38 4 5 3" xfId="44543"/>
    <cellStyle name="Normal 38 4 5 4" xfId="34529"/>
    <cellStyle name="Normal 38 4 6" xfId="11097"/>
    <cellStyle name="Normal 38 4 6 2" xfId="23700"/>
    <cellStyle name="Normal 38 4 6 2 2" xfId="58916"/>
    <cellStyle name="Normal 38 4 6 3" xfId="46319"/>
    <cellStyle name="Normal 38 4 6 4" xfId="36305"/>
    <cellStyle name="Normal 38 4 7" xfId="15464"/>
    <cellStyle name="Normal 38 4 7 2" xfId="50680"/>
    <cellStyle name="Normal 38 4 7 3" xfId="28069"/>
    <cellStyle name="Normal 38 4 8" xfId="13686"/>
    <cellStyle name="Normal 38 4 8 2" xfId="48904"/>
    <cellStyle name="Normal 38 4 9" xfId="38083"/>
    <cellStyle name="Normal 38 5" xfId="3931"/>
    <cellStyle name="Normal 38 5 2" xfId="8654"/>
    <cellStyle name="Normal 38 5 2 2" xfId="21280"/>
    <cellStyle name="Normal 38 5 2 2 2" xfId="56496"/>
    <cellStyle name="Normal 38 5 2 3" xfId="43899"/>
    <cellStyle name="Normal 38 5 2 4" xfId="33885"/>
    <cellStyle name="Normal 38 5 3" xfId="10435"/>
    <cellStyle name="Normal 38 5 3 2" xfId="23056"/>
    <cellStyle name="Normal 38 5 3 2 2" xfId="58272"/>
    <cellStyle name="Normal 38 5 3 3" xfId="45675"/>
    <cellStyle name="Normal 38 5 3 4" xfId="35661"/>
    <cellStyle name="Normal 38 5 4" xfId="12231"/>
    <cellStyle name="Normal 38 5 4 2" xfId="24832"/>
    <cellStyle name="Normal 38 5 4 2 2" xfId="60048"/>
    <cellStyle name="Normal 38 5 4 3" xfId="47451"/>
    <cellStyle name="Normal 38 5 4 4" xfId="37437"/>
    <cellStyle name="Normal 38 5 5" xfId="16596"/>
    <cellStyle name="Normal 38 5 5 2" xfId="51812"/>
    <cellStyle name="Normal 38 5 5 3" xfId="29201"/>
    <cellStyle name="Normal 38 5 6" xfId="14818"/>
    <cellStyle name="Normal 38 5 6 2" xfId="50036"/>
    <cellStyle name="Normal 38 5 7" xfId="39215"/>
    <cellStyle name="Normal 38 5 8" xfId="27425"/>
    <cellStyle name="Normal 38 6" xfId="4271"/>
    <cellStyle name="Normal 38 6 2" xfId="16918"/>
    <cellStyle name="Normal 38 6 2 2" xfId="52134"/>
    <cellStyle name="Normal 38 6 2 3" xfId="29523"/>
    <cellStyle name="Normal 38 6 3" xfId="13364"/>
    <cellStyle name="Normal 38 6 3 2" xfId="48582"/>
    <cellStyle name="Normal 38 6 4" xfId="39537"/>
    <cellStyle name="Normal 38 6 5" xfId="25971"/>
    <cellStyle name="Normal 38 7" xfId="5741"/>
    <cellStyle name="Normal 38 7 2" xfId="18372"/>
    <cellStyle name="Normal 38 7 2 2" xfId="53588"/>
    <cellStyle name="Normal 38 7 3" xfId="40991"/>
    <cellStyle name="Normal 38 7 4" xfId="30977"/>
    <cellStyle name="Normal 38 8" xfId="7200"/>
    <cellStyle name="Normal 38 8 2" xfId="19826"/>
    <cellStyle name="Normal 38 8 2 2" xfId="55042"/>
    <cellStyle name="Normal 38 8 3" xfId="42445"/>
    <cellStyle name="Normal 38 8 4" xfId="32431"/>
    <cellStyle name="Normal 38 9" xfId="8981"/>
    <cellStyle name="Normal 38 9 2" xfId="21602"/>
    <cellStyle name="Normal 38 9 2 2" xfId="56818"/>
    <cellStyle name="Normal 38 9 3" xfId="44221"/>
    <cellStyle name="Normal 38 9 4" xfId="34207"/>
    <cellStyle name="Normal 39" xfId="2438"/>
    <cellStyle name="Normal 39 10" xfId="10699"/>
    <cellStyle name="Normal 39 10 2" xfId="23310"/>
    <cellStyle name="Normal 39 10 2 2" xfId="58526"/>
    <cellStyle name="Normal 39 10 3" xfId="45929"/>
    <cellStyle name="Normal 39 10 4" xfId="35915"/>
    <cellStyle name="Normal 39 11" xfId="15143"/>
    <cellStyle name="Normal 39 11 2" xfId="50359"/>
    <cellStyle name="Normal 39 11 3" xfId="27748"/>
    <cellStyle name="Normal 39 12" xfId="12556"/>
    <cellStyle name="Normal 39 12 2" xfId="47774"/>
    <cellStyle name="Normal 39 13" xfId="37762"/>
    <cellStyle name="Normal 39 14" xfId="25163"/>
    <cellStyle name="Normal 39 15" xfId="60376"/>
    <cellStyle name="Normal 39 2" xfId="3278"/>
    <cellStyle name="Normal 39 2 10" xfId="25647"/>
    <cellStyle name="Normal 39 2 11" xfId="61182"/>
    <cellStyle name="Normal 39 2 2" xfId="5078"/>
    <cellStyle name="Normal 39 2 2 2" xfId="17725"/>
    <cellStyle name="Normal 39 2 2 2 2" xfId="52941"/>
    <cellStyle name="Normal 39 2 2 2 3" xfId="30330"/>
    <cellStyle name="Normal 39 2 2 3" xfId="14171"/>
    <cellStyle name="Normal 39 2 2 3 2" xfId="49389"/>
    <cellStyle name="Normal 39 2 2 4" xfId="40344"/>
    <cellStyle name="Normal 39 2 2 5" xfId="26778"/>
    <cellStyle name="Normal 39 2 3" xfId="6548"/>
    <cellStyle name="Normal 39 2 3 2" xfId="19179"/>
    <cellStyle name="Normal 39 2 3 2 2" xfId="54395"/>
    <cellStyle name="Normal 39 2 3 3" xfId="41798"/>
    <cellStyle name="Normal 39 2 3 4" xfId="31784"/>
    <cellStyle name="Normal 39 2 4" xfId="8007"/>
    <cellStyle name="Normal 39 2 4 2" xfId="20633"/>
    <cellStyle name="Normal 39 2 4 2 2" xfId="55849"/>
    <cellStyle name="Normal 39 2 4 3" xfId="43252"/>
    <cellStyle name="Normal 39 2 4 4" xfId="33238"/>
    <cellStyle name="Normal 39 2 5" xfId="9788"/>
    <cellStyle name="Normal 39 2 5 2" xfId="22409"/>
    <cellStyle name="Normal 39 2 5 2 2" xfId="57625"/>
    <cellStyle name="Normal 39 2 5 3" xfId="45028"/>
    <cellStyle name="Normal 39 2 5 4" xfId="35014"/>
    <cellStyle name="Normal 39 2 6" xfId="11582"/>
    <cellStyle name="Normal 39 2 6 2" xfId="24185"/>
    <cellStyle name="Normal 39 2 6 2 2" xfId="59401"/>
    <cellStyle name="Normal 39 2 6 3" xfId="46804"/>
    <cellStyle name="Normal 39 2 6 4" xfId="36790"/>
    <cellStyle name="Normal 39 2 7" xfId="15949"/>
    <cellStyle name="Normal 39 2 7 2" xfId="51165"/>
    <cellStyle name="Normal 39 2 7 3" xfId="28554"/>
    <cellStyle name="Normal 39 2 8" xfId="13040"/>
    <cellStyle name="Normal 39 2 8 2" xfId="48258"/>
    <cellStyle name="Normal 39 2 9" xfId="38568"/>
    <cellStyle name="Normal 39 3" xfId="3607"/>
    <cellStyle name="Normal 39 3 10" xfId="27103"/>
    <cellStyle name="Normal 39 3 11" xfId="61507"/>
    <cellStyle name="Normal 39 3 2" xfId="5403"/>
    <cellStyle name="Normal 39 3 2 2" xfId="18050"/>
    <cellStyle name="Normal 39 3 2 2 2" xfId="53266"/>
    <cellStyle name="Normal 39 3 2 3" xfId="40669"/>
    <cellStyle name="Normal 39 3 2 4" xfId="30655"/>
    <cellStyle name="Normal 39 3 3" xfId="6873"/>
    <cellStyle name="Normal 39 3 3 2" xfId="19504"/>
    <cellStyle name="Normal 39 3 3 2 2" xfId="54720"/>
    <cellStyle name="Normal 39 3 3 3" xfId="42123"/>
    <cellStyle name="Normal 39 3 3 4" xfId="32109"/>
    <cellStyle name="Normal 39 3 4" xfId="8332"/>
    <cellStyle name="Normal 39 3 4 2" xfId="20958"/>
    <cellStyle name="Normal 39 3 4 2 2" xfId="56174"/>
    <cellStyle name="Normal 39 3 4 3" xfId="43577"/>
    <cellStyle name="Normal 39 3 4 4" xfId="33563"/>
    <cellStyle name="Normal 39 3 5" xfId="10113"/>
    <cellStyle name="Normal 39 3 5 2" xfId="22734"/>
    <cellStyle name="Normal 39 3 5 2 2" xfId="57950"/>
    <cellStyle name="Normal 39 3 5 3" xfId="45353"/>
    <cellStyle name="Normal 39 3 5 4" xfId="35339"/>
    <cellStyle name="Normal 39 3 6" xfId="11907"/>
    <cellStyle name="Normal 39 3 6 2" xfId="24510"/>
    <cellStyle name="Normal 39 3 6 2 2" xfId="59726"/>
    <cellStyle name="Normal 39 3 6 3" xfId="47129"/>
    <cellStyle name="Normal 39 3 6 4" xfId="37115"/>
    <cellStyle name="Normal 39 3 7" xfId="16274"/>
    <cellStyle name="Normal 39 3 7 2" xfId="51490"/>
    <cellStyle name="Normal 39 3 7 3" xfId="28879"/>
    <cellStyle name="Normal 39 3 8" xfId="14496"/>
    <cellStyle name="Normal 39 3 8 2" xfId="49714"/>
    <cellStyle name="Normal 39 3 9" xfId="38893"/>
    <cellStyle name="Normal 39 4" xfId="2768"/>
    <cellStyle name="Normal 39 4 10" xfId="26294"/>
    <cellStyle name="Normal 39 4 11" xfId="60698"/>
    <cellStyle name="Normal 39 4 2" xfId="4594"/>
    <cellStyle name="Normal 39 4 2 2" xfId="17241"/>
    <cellStyle name="Normal 39 4 2 2 2" xfId="52457"/>
    <cellStyle name="Normal 39 4 2 3" xfId="39860"/>
    <cellStyle name="Normal 39 4 2 4" xfId="29846"/>
    <cellStyle name="Normal 39 4 3" xfId="6064"/>
    <cellStyle name="Normal 39 4 3 2" xfId="18695"/>
    <cellStyle name="Normal 39 4 3 2 2" xfId="53911"/>
    <cellStyle name="Normal 39 4 3 3" xfId="41314"/>
    <cellStyle name="Normal 39 4 3 4" xfId="31300"/>
    <cellStyle name="Normal 39 4 4" xfId="7523"/>
    <cellStyle name="Normal 39 4 4 2" xfId="20149"/>
    <cellStyle name="Normal 39 4 4 2 2" xfId="55365"/>
    <cellStyle name="Normal 39 4 4 3" xfId="42768"/>
    <cellStyle name="Normal 39 4 4 4" xfId="32754"/>
    <cellStyle name="Normal 39 4 5" xfId="9304"/>
    <cellStyle name="Normal 39 4 5 2" xfId="21925"/>
    <cellStyle name="Normal 39 4 5 2 2" xfId="57141"/>
    <cellStyle name="Normal 39 4 5 3" xfId="44544"/>
    <cellStyle name="Normal 39 4 5 4" xfId="34530"/>
    <cellStyle name="Normal 39 4 6" xfId="11098"/>
    <cellStyle name="Normal 39 4 6 2" xfId="23701"/>
    <cellStyle name="Normal 39 4 6 2 2" xfId="58917"/>
    <cellStyle name="Normal 39 4 6 3" xfId="46320"/>
    <cellStyle name="Normal 39 4 6 4" xfId="36306"/>
    <cellStyle name="Normal 39 4 7" xfId="15465"/>
    <cellStyle name="Normal 39 4 7 2" xfId="50681"/>
    <cellStyle name="Normal 39 4 7 3" xfId="28070"/>
    <cellStyle name="Normal 39 4 8" xfId="13687"/>
    <cellStyle name="Normal 39 4 8 2" xfId="48905"/>
    <cellStyle name="Normal 39 4 9" xfId="38084"/>
    <cellStyle name="Normal 39 5" xfId="3932"/>
    <cellStyle name="Normal 39 5 2" xfId="8655"/>
    <cellStyle name="Normal 39 5 2 2" xfId="21281"/>
    <cellStyle name="Normal 39 5 2 2 2" xfId="56497"/>
    <cellStyle name="Normal 39 5 2 3" xfId="43900"/>
    <cellStyle name="Normal 39 5 2 4" xfId="33886"/>
    <cellStyle name="Normal 39 5 3" xfId="10436"/>
    <cellStyle name="Normal 39 5 3 2" xfId="23057"/>
    <cellStyle name="Normal 39 5 3 2 2" xfId="58273"/>
    <cellStyle name="Normal 39 5 3 3" xfId="45676"/>
    <cellStyle name="Normal 39 5 3 4" xfId="35662"/>
    <cellStyle name="Normal 39 5 4" xfId="12232"/>
    <cellStyle name="Normal 39 5 4 2" xfId="24833"/>
    <cellStyle name="Normal 39 5 4 2 2" xfId="60049"/>
    <cellStyle name="Normal 39 5 4 3" xfId="47452"/>
    <cellStyle name="Normal 39 5 4 4" xfId="37438"/>
    <cellStyle name="Normal 39 5 5" xfId="16597"/>
    <cellStyle name="Normal 39 5 5 2" xfId="51813"/>
    <cellStyle name="Normal 39 5 5 3" xfId="29202"/>
    <cellStyle name="Normal 39 5 6" xfId="14819"/>
    <cellStyle name="Normal 39 5 6 2" xfId="50037"/>
    <cellStyle name="Normal 39 5 7" xfId="39216"/>
    <cellStyle name="Normal 39 5 8" xfId="27426"/>
    <cellStyle name="Normal 39 6" xfId="4272"/>
    <cellStyle name="Normal 39 6 2" xfId="16919"/>
    <cellStyle name="Normal 39 6 2 2" xfId="52135"/>
    <cellStyle name="Normal 39 6 2 3" xfId="29524"/>
    <cellStyle name="Normal 39 6 3" xfId="13365"/>
    <cellStyle name="Normal 39 6 3 2" xfId="48583"/>
    <cellStyle name="Normal 39 6 4" xfId="39538"/>
    <cellStyle name="Normal 39 6 5" xfId="25972"/>
    <cellStyle name="Normal 39 7" xfId="5742"/>
    <cellStyle name="Normal 39 7 2" xfId="18373"/>
    <cellStyle name="Normal 39 7 2 2" xfId="53589"/>
    <cellStyle name="Normal 39 7 3" xfId="40992"/>
    <cellStyle name="Normal 39 7 4" xfId="30978"/>
    <cellStyle name="Normal 39 8" xfId="7201"/>
    <cellStyle name="Normal 39 8 2" xfId="19827"/>
    <cellStyle name="Normal 39 8 2 2" xfId="55043"/>
    <cellStyle name="Normal 39 8 3" xfId="42446"/>
    <cellStyle name="Normal 39 8 4" xfId="32432"/>
    <cellStyle name="Normal 39 9" xfId="8982"/>
    <cellStyle name="Normal 39 9 2" xfId="21603"/>
    <cellStyle name="Normal 39 9 2 2" xfId="56819"/>
    <cellStyle name="Normal 39 9 3" xfId="44222"/>
    <cellStyle name="Normal 39 9 4" xfId="34208"/>
    <cellStyle name="Normal 4" xfId="37"/>
    <cellStyle name="Normal 4 10" xfId="3303"/>
    <cellStyle name="Normal 4 10 10" xfId="26799"/>
    <cellStyle name="Normal 4 10 11" xfId="61203"/>
    <cellStyle name="Normal 4 10 2" xfId="5099"/>
    <cellStyle name="Normal 4 10 2 2" xfId="17746"/>
    <cellStyle name="Normal 4 10 2 2 2" xfId="52962"/>
    <cellStyle name="Normal 4 10 2 3" xfId="40365"/>
    <cellStyle name="Normal 4 10 2 4" xfId="30351"/>
    <cellStyle name="Normal 4 10 3" xfId="6569"/>
    <cellStyle name="Normal 4 10 3 2" xfId="19200"/>
    <cellStyle name="Normal 4 10 3 2 2" xfId="54416"/>
    <cellStyle name="Normal 4 10 3 3" xfId="41819"/>
    <cellStyle name="Normal 4 10 3 4" xfId="31805"/>
    <cellStyle name="Normal 4 10 4" xfId="8028"/>
    <cellStyle name="Normal 4 10 4 2" xfId="20654"/>
    <cellStyle name="Normal 4 10 4 2 2" xfId="55870"/>
    <cellStyle name="Normal 4 10 4 3" xfId="43273"/>
    <cellStyle name="Normal 4 10 4 4" xfId="33259"/>
    <cellStyle name="Normal 4 10 5" xfId="9809"/>
    <cellStyle name="Normal 4 10 5 2" xfId="22430"/>
    <cellStyle name="Normal 4 10 5 2 2" xfId="57646"/>
    <cellStyle name="Normal 4 10 5 3" xfId="45049"/>
    <cellStyle name="Normal 4 10 5 4" xfId="35035"/>
    <cellStyle name="Normal 4 10 6" xfId="11603"/>
    <cellStyle name="Normal 4 10 6 2" xfId="24206"/>
    <cellStyle name="Normal 4 10 6 2 2" xfId="59422"/>
    <cellStyle name="Normal 4 10 6 3" xfId="46825"/>
    <cellStyle name="Normal 4 10 6 4" xfId="36811"/>
    <cellStyle name="Normal 4 10 7" xfId="15970"/>
    <cellStyle name="Normal 4 10 7 2" xfId="51186"/>
    <cellStyle name="Normal 4 10 7 3" xfId="28575"/>
    <cellStyle name="Normal 4 10 8" xfId="14192"/>
    <cellStyle name="Normal 4 10 8 2" xfId="49410"/>
    <cellStyle name="Normal 4 10 9" xfId="38589"/>
    <cellStyle name="Normal 4 11" xfId="2458"/>
    <cellStyle name="Normal 4 11 10" xfId="25990"/>
    <cellStyle name="Normal 4 11 11" xfId="60394"/>
    <cellStyle name="Normal 4 11 2" xfId="4290"/>
    <cellStyle name="Normal 4 11 2 2" xfId="16937"/>
    <cellStyle name="Normal 4 11 2 2 2" xfId="52153"/>
    <cellStyle name="Normal 4 11 2 3" xfId="39556"/>
    <cellStyle name="Normal 4 11 2 4" xfId="29542"/>
    <cellStyle name="Normal 4 11 3" xfId="5760"/>
    <cellStyle name="Normal 4 11 3 2" xfId="18391"/>
    <cellStyle name="Normal 4 11 3 2 2" xfId="53607"/>
    <cellStyle name="Normal 4 11 3 3" xfId="41010"/>
    <cellStyle name="Normal 4 11 3 4" xfId="30996"/>
    <cellStyle name="Normal 4 11 4" xfId="7219"/>
    <cellStyle name="Normal 4 11 4 2" xfId="19845"/>
    <cellStyle name="Normal 4 11 4 2 2" xfId="55061"/>
    <cellStyle name="Normal 4 11 4 3" xfId="42464"/>
    <cellStyle name="Normal 4 11 4 4" xfId="32450"/>
    <cellStyle name="Normal 4 11 5" xfId="9000"/>
    <cellStyle name="Normal 4 11 5 2" xfId="21621"/>
    <cellStyle name="Normal 4 11 5 2 2" xfId="56837"/>
    <cellStyle name="Normal 4 11 5 3" xfId="44240"/>
    <cellStyle name="Normal 4 11 5 4" xfId="34226"/>
    <cellStyle name="Normal 4 11 6" xfId="10794"/>
    <cellStyle name="Normal 4 11 6 2" xfId="23397"/>
    <cellStyle name="Normal 4 11 6 2 2" xfId="58613"/>
    <cellStyle name="Normal 4 11 6 3" xfId="46016"/>
    <cellStyle name="Normal 4 11 6 4" xfId="36002"/>
    <cellStyle name="Normal 4 11 7" xfId="15161"/>
    <cellStyle name="Normal 4 11 7 2" xfId="50377"/>
    <cellStyle name="Normal 4 11 7 3" xfId="27766"/>
    <cellStyle name="Normal 4 11 8" xfId="13383"/>
    <cellStyle name="Normal 4 11 8 2" xfId="48601"/>
    <cellStyle name="Normal 4 11 9" xfId="37780"/>
    <cellStyle name="Normal 4 12" xfId="3611"/>
    <cellStyle name="Normal 4 12 10" xfId="27107"/>
    <cellStyle name="Normal 4 12 11" xfId="61511"/>
    <cellStyle name="Normal 4 12 2" xfId="5407"/>
    <cellStyle name="Normal 4 12 2 2" xfId="18054"/>
    <cellStyle name="Normal 4 12 2 2 2" xfId="53270"/>
    <cellStyle name="Normal 4 12 2 3" xfId="40673"/>
    <cellStyle name="Normal 4 12 2 4" xfId="30659"/>
    <cellStyle name="Normal 4 12 3" xfId="6877"/>
    <cellStyle name="Normal 4 12 3 2" xfId="19508"/>
    <cellStyle name="Normal 4 12 3 2 2" xfId="54724"/>
    <cellStyle name="Normal 4 12 3 3" xfId="42127"/>
    <cellStyle name="Normal 4 12 3 4" xfId="32113"/>
    <cellStyle name="Normal 4 12 4" xfId="8336"/>
    <cellStyle name="Normal 4 12 4 2" xfId="20962"/>
    <cellStyle name="Normal 4 12 4 2 2" xfId="56178"/>
    <cellStyle name="Normal 4 12 4 3" xfId="43581"/>
    <cellStyle name="Normal 4 12 4 4" xfId="33567"/>
    <cellStyle name="Normal 4 12 5" xfId="10117"/>
    <cellStyle name="Normal 4 12 5 2" xfId="22738"/>
    <cellStyle name="Normal 4 12 5 2 2" xfId="57954"/>
    <cellStyle name="Normal 4 12 5 3" xfId="45357"/>
    <cellStyle name="Normal 4 12 5 4" xfId="35343"/>
    <cellStyle name="Normal 4 12 6" xfId="11911"/>
    <cellStyle name="Normal 4 12 6 2" xfId="24514"/>
    <cellStyle name="Normal 4 12 6 2 2" xfId="59730"/>
    <cellStyle name="Normal 4 12 6 3" xfId="47133"/>
    <cellStyle name="Normal 4 12 6 4" xfId="37119"/>
    <cellStyle name="Normal 4 12 7" xfId="16278"/>
    <cellStyle name="Normal 4 12 7 2" xfId="51494"/>
    <cellStyle name="Normal 4 12 7 3" xfId="28883"/>
    <cellStyle name="Normal 4 12 8" xfId="14500"/>
    <cellStyle name="Normal 4 12 8 2" xfId="49718"/>
    <cellStyle name="Normal 4 12 9" xfId="38897"/>
    <cellStyle name="Normal 4 13" xfId="3627"/>
    <cellStyle name="Normal 4 13 2" xfId="8351"/>
    <cellStyle name="Normal 4 13 2 2" xfId="20977"/>
    <cellStyle name="Normal 4 13 2 2 2" xfId="56193"/>
    <cellStyle name="Normal 4 13 2 3" xfId="43596"/>
    <cellStyle name="Normal 4 13 2 4" xfId="33582"/>
    <cellStyle name="Normal 4 13 3" xfId="10132"/>
    <cellStyle name="Normal 4 13 3 2" xfId="22753"/>
    <cellStyle name="Normal 4 13 3 2 2" xfId="57969"/>
    <cellStyle name="Normal 4 13 3 3" xfId="45372"/>
    <cellStyle name="Normal 4 13 3 4" xfId="35358"/>
    <cellStyle name="Normal 4 13 4" xfId="11928"/>
    <cellStyle name="Normal 4 13 4 2" xfId="24529"/>
    <cellStyle name="Normal 4 13 4 2 2" xfId="59745"/>
    <cellStyle name="Normal 4 13 4 3" xfId="47148"/>
    <cellStyle name="Normal 4 13 4 4" xfId="37134"/>
    <cellStyle name="Normal 4 13 5" xfId="16293"/>
    <cellStyle name="Normal 4 13 5 2" xfId="51509"/>
    <cellStyle name="Normal 4 13 5 3" xfId="28898"/>
    <cellStyle name="Normal 4 13 6" xfId="14515"/>
    <cellStyle name="Normal 4 13 6 2" xfId="49733"/>
    <cellStyle name="Normal 4 13 7" xfId="38912"/>
    <cellStyle name="Normal 4 13 8" xfId="27122"/>
    <cellStyle name="Normal 4 14" xfId="3952"/>
    <cellStyle name="Normal 4 14 2" xfId="16615"/>
    <cellStyle name="Normal 4 14 2 2" xfId="51831"/>
    <cellStyle name="Normal 4 14 2 3" xfId="29220"/>
    <cellStyle name="Normal 4 14 3" xfId="13061"/>
    <cellStyle name="Normal 4 14 3 2" xfId="48279"/>
    <cellStyle name="Normal 4 14 4" xfId="39234"/>
    <cellStyle name="Normal 4 14 5" xfId="25668"/>
    <cellStyle name="Normal 4 15" xfId="5438"/>
    <cellStyle name="Normal 4 15 2" xfId="18069"/>
    <cellStyle name="Normal 4 15 2 2" xfId="53285"/>
    <cellStyle name="Normal 4 15 3" xfId="40688"/>
    <cellStyle name="Normal 4 15 4" xfId="30674"/>
    <cellStyle name="Normal 4 16" xfId="6894"/>
    <cellStyle name="Normal 4 16 2" xfId="19523"/>
    <cellStyle name="Normal 4 16 2 2" xfId="54739"/>
    <cellStyle name="Normal 4 16 3" xfId="42142"/>
    <cellStyle name="Normal 4 16 4" xfId="32128"/>
    <cellStyle name="Normal 4 17" xfId="8676"/>
    <cellStyle name="Normal 4 17 2" xfId="21299"/>
    <cellStyle name="Normal 4 17 2 2" xfId="56515"/>
    <cellStyle name="Normal 4 17 3" xfId="43918"/>
    <cellStyle name="Normal 4 17 4" xfId="33904"/>
    <cellStyle name="Normal 4 18" xfId="10442"/>
    <cellStyle name="Normal 4 18 2" xfId="23062"/>
    <cellStyle name="Normal 4 18 2 2" xfId="58278"/>
    <cellStyle name="Normal 4 18 3" xfId="45681"/>
    <cellStyle name="Normal 4 18 4" xfId="35667"/>
    <cellStyle name="Normal 4 19" xfId="14838"/>
    <cellStyle name="Normal 4 19 2" xfId="50055"/>
    <cellStyle name="Normal 4 19 3" xfId="27444"/>
    <cellStyle name="Normal 4 2" xfId="622"/>
    <cellStyle name="Normal 4 2 10" xfId="3672"/>
    <cellStyle name="Normal 4 2 10 2" xfId="8396"/>
    <cellStyle name="Normal 4 2 10 2 2" xfId="21022"/>
    <cellStyle name="Normal 4 2 10 2 2 2" xfId="56238"/>
    <cellStyle name="Normal 4 2 10 2 3" xfId="43641"/>
    <cellStyle name="Normal 4 2 10 2 4" xfId="33627"/>
    <cellStyle name="Normal 4 2 10 3" xfId="10177"/>
    <cellStyle name="Normal 4 2 10 3 2" xfId="22798"/>
    <cellStyle name="Normal 4 2 10 3 2 2" xfId="58014"/>
    <cellStyle name="Normal 4 2 10 3 3" xfId="45417"/>
    <cellStyle name="Normal 4 2 10 3 4" xfId="35403"/>
    <cellStyle name="Normal 4 2 10 4" xfId="11973"/>
    <cellStyle name="Normal 4 2 10 4 2" xfId="24574"/>
    <cellStyle name="Normal 4 2 10 4 2 2" xfId="59790"/>
    <cellStyle name="Normal 4 2 10 4 3" xfId="47193"/>
    <cellStyle name="Normal 4 2 10 4 4" xfId="37179"/>
    <cellStyle name="Normal 4 2 10 5" xfId="16338"/>
    <cellStyle name="Normal 4 2 10 5 2" xfId="51554"/>
    <cellStyle name="Normal 4 2 10 5 3" xfId="28943"/>
    <cellStyle name="Normal 4 2 10 6" xfId="14560"/>
    <cellStyle name="Normal 4 2 10 6 2" xfId="49778"/>
    <cellStyle name="Normal 4 2 10 7" xfId="38957"/>
    <cellStyle name="Normal 4 2 10 8" xfId="27167"/>
    <cellStyle name="Normal 4 2 11" xfId="4004"/>
    <cellStyle name="Normal 4 2 11 2" xfId="16660"/>
    <cellStyle name="Normal 4 2 11 2 2" xfId="51876"/>
    <cellStyle name="Normal 4 2 11 2 3" xfId="29265"/>
    <cellStyle name="Normal 4 2 11 3" xfId="13106"/>
    <cellStyle name="Normal 4 2 11 3 2" xfId="48324"/>
    <cellStyle name="Normal 4 2 11 4" xfId="39279"/>
    <cellStyle name="Normal 4 2 11 5" xfId="25713"/>
    <cellStyle name="Normal 4 2 12" xfId="5483"/>
    <cellStyle name="Normal 4 2 12 2" xfId="18114"/>
    <cellStyle name="Normal 4 2 12 2 2" xfId="53330"/>
    <cellStyle name="Normal 4 2 12 3" xfId="40733"/>
    <cellStyle name="Normal 4 2 12 4" xfId="30719"/>
    <cellStyle name="Normal 4 2 13" xfId="6939"/>
    <cellStyle name="Normal 4 2 13 2" xfId="19568"/>
    <cellStyle name="Normal 4 2 13 2 2" xfId="54784"/>
    <cellStyle name="Normal 4 2 13 3" xfId="42187"/>
    <cellStyle name="Normal 4 2 13 4" xfId="32173"/>
    <cellStyle name="Normal 4 2 14" xfId="8721"/>
    <cellStyle name="Normal 4 2 14 2" xfId="21344"/>
    <cellStyle name="Normal 4 2 14 2 2" xfId="56560"/>
    <cellStyle name="Normal 4 2 14 3" xfId="43963"/>
    <cellStyle name="Normal 4 2 14 4" xfId="33949"/>
    <cellStyle name="Normal 4 2 15" xfId="10700"/>
    <cellStyle name="Normal 4 2 15 2" xfId="23311"/>
    <cellStyle name="Normal 4 2 15 2 2" xfId="58527"/>
    <cellStyle name="Normal 4 2 15 3" xfId="45930"/>
    <cellStyle name="Normal 4 2 15 4" xfId="35916"/>
    <cellStyle name="Normal 4 2 16" xfId="14883"/>
    <cellStyle name="Normal 4 2 16 2" xfId="50100"/>
    <cellStyle name="Normal 4 2 16 3" xfId="27489"/>
    <cellStyle name="Normal 4 2 17" xfId="12297"/>
    <cellStyle name="Normal 4 2 17 2" xfId="47515"/>
    <cellStyle name="Normal 4 2 18" xfId="37502"/>
    <cellStyle name="Normal 4 2 19" xfId="24904"/>
    <cellStyle name="Normal 4 2 2" xfId="623"/>
    <cellStyle name="Normal 4 2 20" xfId="60117"/>
    <cellStyle name="Normal 4 2 3" xfId="624"/>
    <cellStyle name="Normal 4 2 3 10" xfId="5484"/>
    <cellStyle name="Normal 4 2 3 10 2" xfId="18115"/>
    <cellStyle name="Normal 4 2 3 10 2 2" xfId="53331"/>
    <cellStyle name="Normal 4 2 3 10 3" xfId="40734"/>
    <cellStyle name="Normal 4 2 3 10 4" xfId="30720"/>
    <cellStyle name="Normal 4 2 3 11" xfId="6940"/>
    <cellStyle name="Normal 4 2 3 11 2" xfId="19569"/>
    <cellStyle name="Normal 4 2 3 11 2 2" xfId="54785"/>
    <cellStyle name="Normal 4 2 3 11 3" xfId="42188"/>
    <cellStyle name="Normal 4 2 3 11 4" xfId="32174"/>
    <cellStyle name="Normal 4 2 3 12" xfId="8722"/>
    <cellStyle name="Normal 4 2 3 12 2" xfId="21345"/>
    <cellStyle name="Normal 4 2 3 12 2 2" xfId="56561"/>
    <cellStyle name="Normal 4 2 3 12 3" xfId="43964"/>
    <cellStyle name="Normal 4 2 3 12 4" xfId="33950"/>
    <cellStyle name="Normal 4 2 3 13" xfId="10701"/>
    <cellStyle name="Normal 4 2 3 13 2" xfId="23312"/>
    <cellStyle name="Normal 4 2 3 13 2 2" xfId="58528"/>
    <cellStyle name="Normal 4 2 3 13 3" xfId="45931"/>
    <cellStyle name="Normal 4 2 3 13 4" xfId="35917"/>
    <cellStyle name="Normal 4 2 3 14" xfId="14884"/>
    <cellStyle name="Normal 4 2 3 14 2" xfId="50101"/>
    <cellStyle name="Normal 4 2 3 14 3" xfId="27490"/>
    <cellStyle name="Normal 4 2 3 15" xfId="12298"/>
    <cellStyle name="Normal 4 2 3 15 2" xfId="47516"/>
    <cellStyle name="Normal 4 2 3 16" xfId="37503"/>
    <cellStyle name="Normal 4 2 3 17" xfId="24905"/>
    <cellStyle name="Normal 4 2 3 18" xfId="60118"/>
    <cellStyle name="Normal 4 2 3 2" xfId="1797"/>
    <cellStyle name="Normal 4 2 3 2 10" xfId="7014"/>
    <cellStyle name="Normal 4 2 3 2 10 2" xfId="19641"/>
    <cellStyle name="Normal 4 2 3 2 10 2 2" xfId="54857"/>
    <cellStyle name="Normal 4 2 3 2 10 3" xfId="42260"/>
    <cellStyle name="Normal 4 2 3 2 10 4" xfId="32246"/>
    <cellStyle name="Normal 4 2 3 2 11" xfId="8795"/>
    <cellStyle name="Normal 4 2 3 2 11 2" xfId="21417"/>
    <cellStyle name="Normal 4 2 3 2 11 2 2" xfId="56633"/>
    <cellStyle name="Normal 4 2 3 2 11 3" xfId="44036"/>
    <cellStyle name="Normal 4 2 3 2 11 4" xfId="34022"/>
    <cellStyle name="Normal 4 2 3 2 12" xfId="10702"/>
    <cellStyle name="Normal 4 2 3 2 12 2" xfId="23313"/>
    <cellStyle name="Normal 4 2 3 2 12 2 2" xfId="58529"/>
    <cellStyle name="Normal 4 2 3 2 12 3" xfId="45932"/>
    <cellStyle name="Normal 4 2 3 2 12 4" xfId="35918"/>
    <cellStyle name="Normal 4 2 3 2 13" xfId="14956"/>
    <cellStyle name="Normal 4 2 3 2 13 2" xfId="50173"/>
    <cellStyle name="Normal 4 2 3 2 13 3" xfId="27562"/>
    <cellStyle name="Normal 4 2 3 2 14" xfId="12370"/>
    <cellStyle name="Normal 4 2 3 2 14 2" xfId="47588"/>
    <cellStyle name="Normal 4 2 3 2 15" xfId="37575"/>
    <cellStyle name="Normal 4 2 3 2 16" xfId="24977"/>
    <cellStyle name="Normal 4 2 3 2 17" xfId="60190"/>
    <cellStyle name="Normal 4 2 3 2 2" xfId="2400"/>
    <cellStyle name="Normal 4 2 3 2 2 10" xfId="10703"/>
    <cellStyle name="Normal 4 2 3 2 2 10 2" xfId="23314"/>
    <cellStyle name="Normal 4 2 3 2 2 10 2 2" xfId="58530"/>
    <cellStyle name="Normal 4 2 3 2 2 10 3" xfId="45933"/>
    <cellStyle name="Normal 4 2 3 2 2 10 4" xfId="35919"/>
    <cellStyle name="Normal 4 2 3 2 2 11" xfId="15111"/>
    <cellStyle name="Normal 4 2 3 2 2 11 2" xfId="50327"/>
    <cellStyle name="Normal 4 2 3 2 2 11 3" xfId="27716"/>
    <cellStyle name="Normal 4 2 3 2 2 12" xfId="12524"/>
    <cellStyle name="Normal 4 2 3 2 2 12 2" xfId="47742"/>
    <cellStyle name="Normal 4 2 3 2 2 13" xfId="37730"/>
    <cellStyle name="Normal 4 2 3 2 2 14" xfId="25131"/>
    <cellStyle name="Normal 4 2 3 2 2 15" xfId="60344"/>
    <cellStyle name="Normal 4 2 3 2 2 2" xfId="3246"/>
    <cellStyle name="Normal 4 2 3 2 2 2 10" xfId="25615"/>
    <cellStyle name="Normal 4 2 3 2 2 2 11" xfId="61150"/>
    <cellStyle name="Normal 4 2 3 2 2 2 2" xfId="5046"/>
    <cellStyle name="Normal 4 2 3 2 2 2 2 2" xfId="17693"/>
    <cellStyle name="Normal 4 2 3 2 2 2 2 2 2" xfId="52909"/>
    <cellStyle name="Normal 4 2 3 2 2 2 2 2 3" xfId="30298"/>
    <cellStyle name="Normal 4 2 3 2 2 2 2 3" xfId="14139"/>
    <cellStyle name="Normal 4 2 3 2 2 2 2 3 2" xfId="49357"/>
    <cellStyle name="Normal 4 2 3 2 2 2 2 4" xfId="40312"/>
    <cellStyle name="Normal 4 2 3 2 2 2 2 5" xfId="26746"/>
    <cellStyle name="Normal 4 2 3 2 2 2 3" xfId="6516"/>
    <cellStyle name="Normal 4 2 3 2 2 2 3 2" xfId="19147"/>
    <cellStyle name="Normal 4 2 3 2 2 2 3 2 2" xfId="54363"/>
    <cellStyle name="Normal 4 2 3 2 2 2 3 3" xfId="41766"/>
    <cellStyle name="Normal 4 2 3 2 2 2 3 4" xfId="31752"/>
    <cellStyle name="Normal 4 2 3 2 2 2 4" xfId="7975"/>
    <cellStyle name="Normal 4 2 3 2 2 2 4 2" xfId="20601"/>
    <cellStyle name="Normal 4 2 3 2 2 2 4 2 2" xfId="55817"/>
    <cellStyle name="Normal 4 2 3 2 2 2 4 3" xfId="43220"/>
    <cellStyle name="Normal 4 2 3 2 2 2 4 4" xfId="33206"/>
    <cellStyle name="Normal 4 2 3 2 2 2 5" xfId="9756"/>
    <cellStyle name="Normal 4 2 3 2 2 2 5 2" xfId="22377"/>
    <cellStyle name="Normal 4 2 3 2 2 2 5 2 2" xfId="57593"/>
    <cellStyle name="Normal 4 2 3 2 2 2 5 3" xfId="44996"/>
    <cellStyle name="Normal 4 2 3 2 2 2 5 4" xfId="34982"/>
    <cellStyle name="Normal 4 2 3 2 2 2 6" xfId="11550"/>
    <cellStyle name="Normal 4 2 3 2 2 2 6 2" xfId="24153"/>
    <cellStyle name="Normal 4 2 3 2 2 2 6 2 2" xfId="59369"/>
    <cellStyle name="Normal 4 2 3 2 2 2 6 3" xfId="46772"/>
    <cellStyle name="Normal 4 2 3 2 2 2 6 4" xfId="36758"/>
    <cellStyle name="Normal 4 2 3 2 2 2 7" xfId="15917"/>
    <cellStyle name="Normal 4 2 3 2 2 2 7 2" xfId="51133"/>
    <cellStyle name="Normal 4 2 3 2 2 2 7 3" xfId="28522"/>
    <cellStyle name="Normal 4 2 3 2 2 2 8" xfId="13008"/>
    <cellStyle name="Normal 4 2 3 2 2 2 8 2" xfId="48226"/>
    <cellStyle name="Normal 4 2 3 2 2 2 9" xfId="38536"/>
    <cellStyle name="Normal 4 2 3 2 2 3" xfId="3575"/>
    <cellStyle name="Normal 4 2 3 2 2 3 10" xfId="27071"/>
    <cellStyle name="Normal 4 2 3 2 2 3 11" xfId="61475"/>
    <cellStyle name="Normal 4 2 3 2 2 3 2" xfId="5371"/>
    <cellStyle name="Normal 4 2 3 2 2 3 2 2" xfId="18018"/>
    <cellStyle name="Normal 4 2 3 2 2 3 2 2 2" xfId="53234"/>
    <cellStyle name="Normal 4 2 3 2 2 3 2 3" xfId="40637"/>
    <cellStyle name="Normal 4 2 3 2 2 3 2 4" xfId="30623"/>
    <cellStyle name="Normal 4 2 3 2 2 3 3" xfId="6841"/>
    <cellStyle name="Normal 4 2 3 2 2 3 3 2" xfId="19472"/>
    <cellStyle name="Normal 4 2 3 2 2 3 3 2 2" xfId="54688"/>
    <cellStyle name="Normal 4 2 3 2 2 3 3 3" xfId="42091"/>
    <cellStyle name="Normal 4 2 3 2 2 3 3 4" xfId="32077"/>
    <cellStyle name="Normal 4 2 3 2 2 3 4" xfId="8300"/>
    <cellStyle name="Normal 4 2 3 2 2 3 4 2" xfId="20926"/>
    <cellStyle name="Normal 4 2 3 2 2 3 4 2 2" xfId="56142"/>
    <cellStyle name="Normal 4 2 3 2 2 3 4 3" xfId="43545"/>
    <cellStyle name="Normal 4 2 3 2 2 3 4 4" xfId="33531"/>
    <cellStyle name="Normal 4 2 3 2 2 3 5" xfId="10081"/>
    <cellStyle name="Normal 4 2 3 2 2 3 5 2" xfId="22702"/>
    <cellStyle name="Normal 4 2 3 2 2 3 5 2 2" xfId="57918"/>
    <cellStyle name="Normal 4 2 3 2 2 3 5 3" xfId="45321"/>
    <cellStyle name="Normal 4 2 3 2 2 3 5 4" xfId="35307"/>
    <cellStyle name="Normal 4 2 3 2 2 3 6" xfId="11875"/>
    <cellStyle name="Normal 4 2 3 2 2 3 6 2" xfId="24478"/>
    <cellStyle name="Normal 4 2 3 2 2 3 6 2 2" xfId="59694"/>
    <cellStyle name="Normal 4 2 3 2 2 3 6 3" xfId="47097"/>
    <cellStyle name="Normal 4 2 3 2 2 3 6 4" xfId="37083"/>
    <cellStyle name="Normal 4 2 3 2 2 3 7" xfId="16242"/>
    <cellStyle name="Normal 4 2 3 2 2 3 7 2" xfId="51458"/>
    <cellStyle name="Normal 4 2 3 2 2 3 7 3" xfId="28847"/>
    <cellStyle name="Normal 4 2 3 2 2 3 8" xfId="14464"/>
    <cellStyle name="Normal 4 2 3 2 2 3 8 2" xfId="49682"/>
    <cellStyle name="Normal 4 2 3 2 2 3 9" xfId="38861"/>
    <cellStyle name="Normal 4 2 3 2 2 4" xfId="2736"/>
    <cellStyle name="Normal 4 2 3 2 2 4 10" xfId="26262"/>
    <cellStyle name="Normal 4 2 3 2 2 4 11" xfId="60666"/>
    <cellStyle name="Normal 4 2 3 2 2 4 2" xfId="4562"/>
    <cellStyle name="Normal 4 2 3 2 2 4 2 2" xfId="17209"/>
    <cellStyle name="Normal 4 2 3 2 2 4 2 2 2" xfId="52425"/>
    <cellStyle name="Normal 4 2 3 2 2 4 2 3" xfId="39828"/>
    <cellStyle name="Normal 4 2 3 2 2 4 2 4" xfId="29814"/>
    <cellStyle name="Normal 4 2 3 2 2 4 3" xfId="6032"/>
    <cellStyle name="Normal 4 2 3 2 2 4 3 2" xfId="18663"/>
    <cellStyle name="Normal 4 2 3 2 2 4 3 2 2" xfId="53879"/>
    <cellStyle name="Normal 4 2 3 2 2 4 3 3" xfId="41282"/>
    <cellStyle name="Normal 4 2 3 2 2 4 3 4" xfId="31268"/>
    <cellStyle name="Normal 4 2 3 2 2 4 4" xfId="7491"/>
    <cellStyle name="Normal 4 2 3 2 2 4 4 2" xfId="20117"/>
    <cellStyle name="Normal 4 2 3 2 2 4 4 2 2" xfId="55333"/>
    <cellStyle name="Normal 4 2 3 2 2 4 4 3" xfId="42736"/>
    <cellStyle name="Normal 4 2 3 2 2 4 4 4" xfId="32722"/>
    <cellStyle name="Normal 4 2 3 2 2 4 5" xfId="9272"/>
    <cellStyle name="Normal 4 2 3 2 2 4 5 2" xfId="21893"/>
    <cellStyle name="Normal 4 2 3 2 2 4 5 2 2" xfId="57109"/>
    <cellStyle name="Normal 4 2 3 2 2 4 5 3" xfId="44512"/>
    <cellStyle name="Normal 4 2 3 2 2 4 5 4" xfId="34498"/>
    <cellStyle name="Normal 4 2 3 2 2 4 6" xfId="11066"/>
    <cellStyle name="Normal 4 2 3 2 2 4 6 2" xfId="23669"/>
    <cellStyle name="Normal 4 2 3 2 2 4 6 2 2" xfId="58885"/>
    <cellStyle name="Normal 4 2 3 2 2 4 6 3" xfId="46288"/>
    <cellStyle name="Normal 4 2 3 2 2 4 6 4" xfId="36274"/>
    <cellStyle name="Normal 4 2 3 2 2 4 7" xfId="15433"/>
    <cellStyle name="Normal 4 2 3 2 2 4 7 2" xfId="50649"/>
    <cellStyle name="Normal 4 2 3 2 2 4 7 3" xfId="28038"/>
    <cellStyle name="Normal 4 2 3 2 2 4 8" xfId="13655"/>
    <cellStyle name="Normal 4 2 3 2 2 4 8 2" xfId="48873"/>
    <cellStyle name="Normal 4 2 3 2 2 4 9" xfId="38052"/>
    <cellStyle name="Normal 4 2 3 2 2 5" xfId="3900"/>
    <cellStyle name="Normal 4 2 3 2 2 5 2" xfId="8623"/>
    <cellStyle name="Normal 4 2 3 2 2 5 2 2" xfId="21249"/>
    <cellStyle name="Normal 4 2 3 2 2 5 2 2 2" xfId="56465"/>
    <cellStyle name="Normal 4 2 3 2 2 5 2 3" xfId="43868"/>
    <cellStyle name="Normal 4 2 3 2 2 5 2 4" xfId="33854"/>
    <cellStyle name="Normal 4 2 3 2 2 5 3" xfId="10404"/>
    <cellStyle name="Normal 4 2 3 2 2 5 3 2" xfId="23025"/>
    <cellStyle name="Normal 4 2 3 2 2 5 3 2 2" xfId="58241"/>
    <cellStyle name="Normal 4 2 3 2 2 5 3 3" xfId="45644"/>
    <cellStyle name="Normal 4 2 3 2 2 5 3 4" xfId="35630"/>
    <cellStyle name="Normal 4 2 3 2 2 5 4" xfId="12200"/>
    <cellStyle name="Normal 4 2 3 2 2 5 4 2" xfId="24801"/>
    <cellStyle name="Normal 4 2 3 2 2 5 4 2 2" xfId="60017"/>
    <cellStyle name="Normal 4 2 3 2 2 5 4 3" xfId="47420"/>
    <cellStyle name="Normal 4 2 3 2 2 5 4 4" xfId="37406"/>
    <cellStyle name="Normal 4 2 3 2 2 5 5" xfId="16565"/>
    <cellStyle name="Normal 4 2 3 2 2 5 5 2" xfId="51781"/>
    <cellStyle name="Normal 4 2 3 2 2 5 5 3" xfId="29170"/>
    <cellStyle name="Normal 4 2 3 2 2 5 6" xfId="14787"/>
    <cellStyle name="Normal 4 2 3 2 2 5 6 2" xfId="50005"/>
    <cellStyle name="Normal 4 2 3 2 2 5 7" xfId="39184"/>
    <cellStyle name="Normal 4 2 3 2 2 5 8" xfId="27394"/>
    <cellStyle name="Normal 4 2 3 2 2 6" xfId="4240"/>
    <cellStyle name="Normal 4 2 3 2 2 6 2" xfId="16887"/>
    <cellStyle name="Normal 4 2 3 2 2 6 2 2" xfId="52103"/>
    <cellStyle name="Normal 4 2 3 2 2 6 2 3" xfId="29492"/>
    <cellStyle name="Normal 4 2 3 2 2 6 3" xfId="13333"/>
    <cellStyle name="Normal 4 2 3 2 2 6 3 2" xfId="48551"/>
    <cellStyle name="Normal 4 2 3 2 2 6 4" xfId="39506"/>
    <cellStyle name="Normal 4 2 3 2 2 6 5" xfId="25940"/>
    <cellStyle name="Normal 4 2 3 2 2 7" xfId="5710"/>
    <cellStyle name="Normal 4 2 3 2 2 7 2" xfId="18341"/>
    <cellStyle name="Normal 4 2 3 2 2 7 2 2" xfId="53557"/>
    <cellStyle name="Normal 4 2 3 2 2 7 3" xfId="40960"/>
    <cellStyle name="Normal 4 2 3 2 2 7 4" xfId="30946"/>
    <cellStyle name="Normal 4 2 3 2 2 8" xfId="7169"/>
    <cellStyle name="Normal 4 2 3 2 2 8 2" xfId="19795"/>
    <cellStyle name="Normal 4 2 3 2 2 8 2 2" xfId="55011"/>
    <cellStyle name="Normal 4 2 3 2 2 8 3" xfId="42414"/>
    <cellStyle name="Normal 4 2 3 2 2 8 4" xfId="32400"/>
    <cellStyle name="Normal 4 2 3 2 2 9" xfId="8950"/>
    <cellStyle name="Normal 4 2 3 2 2 9 2" xfId="21571"/>
    <cellStyle name="Normal 4 2 3 2 2 9 2 2" xfId="56787"/>
    <cellStyle name="Normal 4 2 3 2 2 9 3" xfId="44190"/>
    <cellStyle name="Normal 4 2 3 2 2 9 4" xfId="34176"/>
    <cellStyle name="Normal 4 2 3 2 3" xfId="3086"/>
    <cellStyle name="Normal 4 2 3 2 3 10" xfId="25458"/>
    <cellStyle name="Normal 4 2 3 2 3 11" xfId="60993"/>
    <cellStyle name="Normal 4 2 3 2 3 2" xfId="4889"/>
    <cellStyle name="Normal 4 2 3 2 3 2 2" xfId="17536"/>
    <cellStyle name="Normal 4 2 3 2 3 2 2 2" xfId="52752"/>
    <cellStyle name="Normal 4 2 3 2 3 2 2 3" xfId="30141"/>
    <cellStyle name="Normal 4 2 3 2 3 2 3" xfId="13982"/>
    <cellStyle name="Normal 4 2 3 2 3 2 3 2" xfId="49200"/>
    <cellStyle name="Normal 4 2 3 2 3 2 4" xfId="40155"/>
    <cellStyle name="Normal 4 2 3 2 3 2 5" xfId="26589"/>
    <cellStyle name="Normal 4 2 3 2 3 3" xfId="6359"/>
    <cellStyle name="Normal 4 2 3 2 3 3 2" xfId="18990"/>
    <cellStyle name="Normal 4 2 3 2 3 3 2 2" xfId="54206"/>
    <cellStyle name="Normal 4 2 3 2 3 3 3" xfId="41609"/>
    <cellStyle name="Normal 4 2 3 2 3 3 4" xfId="31595"/>
    <cellStyle name="Normal 4 2 3 2 3 4" xfId="7818"/>
    <cellStyle name="Normal 4 2 3 2 3 4 2" xfId="20444"/>
    <cellStyle name="Normal 4 2 3 2 3 4 2 2" xfId="55660"/>
    <cellStyle name="Normal 4 2 3 2 3 4 3" xfId="43063"/>
    <cellStyle name="Normal 4 2 3 2 3 4 4" xfId="33049"/>
    <cellStyle name="Normal 4 2 3 2 3 5" xfId="9599"/>
    <cellStyle name="Normal 4 2 3 2 3 5 2" xfId="22220"/>
    <cellStyle name="Normal 4 2 3 2 3 5 2 2" xfId="57436"/>
    <cellStyle name="Normal 4 2 3 2 3 5 3" xfId="44839"/>
    <cellStyle name="Normal 4 2 3 2 3 5 4" xfId="34825"/>
    <cellStyle name="Normal 4 2 3 2 3 6" xfId="11393"/>
    <cellStyle name="Normal 4 2 3 2 3 6 2" xfId="23996"/>
    <cellStyle name="Normal 4 2 3 2 3 6 2 2" xfId="59212"/>
    <cellStyle name="Normal 4 2 3 2 3 6 3" xfId="46615"/>
    <cellStyle name="Normal 4 2 3 2 3 6 4" xfId="36601"/>
    <cellStyle name="Normal 4 2 3 2 3 7" xfId="15760"/>
    <cellStyle name="Normal 4 2 3 2 3 7 2" xfId="50976"/>
    <cellStyle name="Normal 4 2 3 2 3 7 3" xfId="28365"/>
    <cellStyle name="Normal 4 2 3 2 3 8" xfId="12851"/>
    <cellStyle name="Normal 4 2 3 2 3 8 2" xfId="48069"/>
    <cellStyle name="Normal 4 2 3 2 3 9" xfId="38379"/>
    <cellStyle name="Normal 4 2 3 2 4" xfId="2912"/>
    <cellStyle name="Normal 4 2 3 2 4 10" xfId="25299"/>
    <cellStyle name="Normal 4 2 3 2 4 11" xfId="60834"/>
    <cellStyle name="Normal 4 2 3 2 4 2" xfId="4730"/>
    <cellStyle name="Normal 4 2 3 2 4 2 2" xfId="17377"/>
    <cellStyle name="Normal 4 2 3 2 4 2 2 2" xfId="52593"/>
    <cellStyle name="Normal 4 2 3 2 4 2 2 3" xfId="29982"/>
    <cellStyle name="Normal 4 2 3 2 4 2 3" xfId="13823"/>
    <cellStyle name="Normal 4 2 3 2 4 2 3 2" xfId="49041"/>
    <cellStyle name="Normal 4 2 3 2 4 2 4" xfId="39996"/>
    <cellStyle name="Normal 4 2 3 2 4 2 5" xfId="26430"/>
    <cellStyle name="Normal 4 2 3 2 4 3" xfId="6200"/>
    <cellStyle name="Normal 4 2 3 2 4 3 2" xfId="18831"/>
    <cellStyle name="Normal 4 2 3 2 4 3 2 2" xfId="54047"/>
    <cellStyle name="Normal 4 2 3 2 4 3 3" xfId="41450"/>
    <cellStyle name="Normal 4 2 3 2 4 3 4" xfId="31436"/>
    <cellStyle name="Normal 4 2 3 2 4 4" xfId="7659"/>
    <cellStyle name="Normal 4 2 3 2 4 4 2" xfId="20285"/>
    <cellStyle name="Normal 4 2 3 2 4 4 2 2" xfId="55501"/>
    <cellStyle name="Normal 4 2 3 2 4 4 3" xfId="42904"/>
    <cellStyle name="Normal 4 2 3 2 4 4 4" xfId="32890"/>
    <cellStyle name="Normal 4 2 3 2 4 5" xfId="9440"/>
    <cellStyle name="Normal 4 2 3 2 4 5 2" xfId="22061"/>
    <cellStyle name="Normal 4 2 3 2 4 5 2 2" xfId="57277"/>
    <cellStyle name="Normal 4 2 3 2 4 5 3" xfId="44680"/>
    <cellStyle name="Normal 4 2 3 2 4 5 4" xfId="34666"/>
    <cellStyle name="Normal 4 2 3 2 4 6" xfId="11234"/>
    <cellStyle name="Normal 4 2 3 2 4 6 2" xfId="23837"/>
    <cellStyle name="Normal 4 2 3 2 4 6 2 2" xfId="59053"/>
    <cellStyle name="Normal 4 2 3 2 4 6 3" xfId="46456"/>
    <cellStyle name="Normal 4 2 3 2 4 6 4" xfId="36442"/>
    <cellStyle name="Normal 4 2 3 2 4 7" xfId="15601"/>
    <cellStyle name="Normal 4 2 3 2 4 7 2" xfId="50817"/>
    <cellStyle name="Normal 4 2 3 2 4 7 3" xfId="28206"/>
    <cellStyle name="Normal 4 2 3 2 4 8" xfId="12692"/>
    <cellStyle name="Normal 4 2 3 2 4 8 2" xfId="47910"/>
    <cellStyle name="Normal 4 2 3 2 4 9" xfId="38220"/>
    <cellStyle name="Normal 4 2 3 2 5" xfId="3421"/>
    <cellStyle name="Normal 4 2 3 2 5 10" xfId="26917"/>
    <cellStyle name="Normal 4 2 3 2 5 11" xfId="61321"/>
    <cellStyle name="Normal 4 2 3 2 5 2" xfId="5217"/>
    <cellStyle name="Normal 4 2 3 2 5 2 2" xfId="17864"/>
    <cellStyle name="Normal 4 2 3 2 5 2 2 2" xfId="53080"/>
    <cellStyle name="Normal 4 2 3 2 5 2 3" xfId="40483"/>
    <cellStyle name="Normal 4 2 3 2 5 2 4" xfId="30469"/>
    <cellStyle name="Normal 4 2 3 2 5 3" xfId="6687"/>
    <cellStyle name="Normal 4 2 3 2 5 3 2" xfId="19318"/>
    <cellStyle name="Normal 4 2 3 2 5 3 2 2" xfId="54534"/>
    <cellStyle name="Normal 4 2 3 2 5 3 3" xfId="41937"/>
    <cellStyle name="Normal 4 2 3 2 5 3 4" xfId="31923"/>
    <cellStyle name="Normal 4 2 3 2 5 4" xfId="8146"/>
    <cellStyle name="Normal 4 2 3 2 5 4 2" xfId="20772"/>
    <cellStyle name="Normal 4 2 3 2 5 4 2 2" xfId="55988"/>
    <cellStyle name="Normal 4 2 3 2 5 4 3" xfId="43391"/>
    <cellStyle name="Normal 4 2 3 2 5 4 4" xfId="33377"/>
    <cellStyle name="Normal 4 2 3 2 5 5" xfId="9927"/>
    <cellStyle name="Normal 4 2 3 2 5 5 2" xfId="22548"/>
    <cellStyle name="Normal 4 2 3 2 5 5 2 2" xfId="57764"/>
    <cellStyle name="Normal 4 2 3 2 5 5 3" xfId="45167"/>
    <cellStyle name="Normal 4 2 3 2 5 5 4" xfId="35153"/>
    <cellStyle name="Normal 4 2 3 2 5 6" xfId="11721"/>
    <cellStyle name="Normal 4 2 3 2 5 6 2" xfId="24324"/>
    <cellStyle name="Normal 4 2 3 2 5 6 2 2" xfId="59540"/>
    <cellStyle name="Normal 4 2 3 2 5 6 3" xfId="46943"/>
    <cellStyle name="Normal 4 2 3 2 5 6 4" xfId="36929"/>
    <cellStyle name="Normal 4 2 3 2 5 7" xfId="16088"/>
    <cellStyle name="Normal 4 2 3 2 5 7 2" xfId="51304"/>
    <cellStyle name="Normal 4 2 3 2 5 7 3" xfId="28693"/>
    <cellStyle name="Normal 4 2 3 2 5 8" xfId="14310"/>
    <cellStyle name="Normal 4 2 3 2 5 8 2" xfId="49528"/>
    <cellStyle name="Normal 4 2 3 2 5 9" xfId="38707"/>
    <cellStyle name="Normal 4 2 3 2 6" xfId="2581"/>
    <cellStyle name="Normal 4 2 3 2 6 10" xfId="26108"/>
    <cellStyle name="Normal 4 2 3 2 6 11" xfId="60512"/>
    <cellStyle name="Normal 4 2 3 2 6 2" xfId="4408"/>
    <cellStyle name="Normal 4 2 3 2 6 2 2" xfId="17055"/>
    <cellStyle name="Normal 4 2 3 2 6 2 2 2" xfId="52271"/>
    <cellStyle name="Normal 4 2 3 2 6 2 3" xfId="39674"/>
    <cellStyle name="Normal 4 2 3 2 6 2 4" xfId="29660"/>
    <cellStyle name="Normal 4 2 3 2 6 3" xfId="5878"/>
    <cellStyle name="Normal 4 2 3 2 6 3 2" xfId="18509"/>
    <cellStyle name="Normal 4 2 3 2 6 3 2 2" xfId="53725"/>
    <cellStyle name="Normal 4 2 3 2 6 3 3" xfId="41128"/>
    <cellStyle name="Normal 4 2 3 2 6 3 4" xfId="31114"/>
    <cellStyle name="Normal 4 2 3 2 6 4" xfId="7337"/>
    <cellStyle name="Normal 4 2 3 2 6 4 2" xfId="19963"/>
    <cellStyle name="Normal 4 2 3 2 6 4 2 2" xfId="55179"/>
    <cellStyle name="Normal 4 2 3 2 6 4 3" xfId="42582"/>
    <cellStyle name="Normal 4 2 3 2 6 4 4" xfId="32568"/>
    <cellStyle name="Normal 4 2 3 2 6 5" xfId="9118"/>
    <cellStyle name="Normal 4 2 3 2 6 5 2" xfId="21739"/>
    <cellStyle name="Normal 4 2 3 2 6 5 2 2" xfId="56955"/>
    <cellStyle name="Normal 4 2 3 2 6 5 3" xfId="44358"/>
    <cellStyle name="Normal 4 2 3 2 6 5 4" xfId="34344"/>
    <cellStyle name="Normal 4 2 3 2 6 6" xfId="10912"/>
    <cellStyle name="Normal 4 2 3 2 6 6 2" xfId="23515"/>
    <cellStyle name="Normal 4 2 3 2 6 6 2 2" xfId="58731"/>
    <cellStyle name="Normal 4 2 3 2 6 6 3" xfId="46134"/>
    <cellStyle name="Normal 4 2 3 2 6 6 4" xfId="36120"/>
    <cellStyle name="Normal 4 2 3 2 6 7" xfId="15279"/>
    <cellStyle name="Normal 4 2 3 2 6 7 2" xfId="50495"/>
    <cellStyle name="Normal 4 2 3 2 6 7 3" xfId="27884"/>
    <cellStyle name="Normal 4 2 3 2 6 8" xfId="13501"/>
    <cellStyle name="Normal 4 2 3 2 6 8 2" xfId="48719"/>
    <cellStyle name="Normal 4 2 3 2 6 9" xfId="37898"/>
    <cellStyle name="Normal 4 2 3 2 7" xfId="3745"/>
    <cellStyle name="Normal 4 2 3 2 7 2" xfId="8469"/>
    <cellStyle name="Normal 4 2 3 2 7 2 2" xfId="21095"/>
    <cellStyle name="Normal 4 2 3 2 7 2 2 2" xfId="56311"/>
    <cellStyle name="Normal 4 2 3 2 7 2 3" xfId="43714"/>
    <cellStyle name="Normal 4 2 3 2 7 2 4" xfId="33700"/>
    <cellStyle name="Normal 4 2 3 2 7 3" xfId="10250"/>
    <cellStyle name="Normal 4 2 3 2 7 3 2" xfId="22871"/>
    <cellStyle name="Normal 4 2 3 2 7 3 2 2" xfId="58087"/>
    <cellStyle name="Normal 4 2 3 2 7 3 3" xfId="45490"/>
    <cellStyle name="Normal 4 2 3 2 7 3 4" xfId="35476"/>
    <cellStyle name="Normal 4 2 3 2 7 4" xfId="12046"/>
    <cellStyle name="Normal 4 2 3 2 7 4 2" xfId="24647"/>
    <cellStyle name="Normal 4 2 3 2 7 4 2 2" xfId="59863"/>
    <cellStyle name="Normal 4 2 3 2 7 4 3" xfId="47266"/>
    <cellStyle name="Normal 4 2 3 2 7 4 4" xfId="37252"/>
    <cellStyle name="Normal 4 2 3 2 7 5" xfId="16411"/>
    <cellStyle name="Normal 4 2 3 2 7 5 2" xfId="51627"/>
    <cellStyle name="Normal 4 2 3 2 7 5 3" xfId="29016"/>
    <cellStyle name="Normal 4 2 3 2 7 6" xfId="14633"/>
    <cellStyle name="Normal 4 2 3 2 7 6 2" xfId="49851"/>
    <cellStyle name="Normal 4 2 3 2 7 7" xfId="39030"/>
    <cellStyle name="Normal 4 2 3 2 7 8" xfId="27240"/>
    <cellStyle name="Normal 4 2 3 2 8" xfId="4083"/>
    <cellStyle name="Normal 4 2 3 2 8 2" xfId="16733"/>
    <cellStyle name="Normal 4 2 3 2 8 2 2" xfId="51949"/>
    <cellStyle name="Normal 4 2 3 2 8 2 3" xfId="29338"/>
    <cellStyle name="Normal 4 2 3 2 8 3" xfId="13179"/>
    <cellStyle name="Normal 4 2 3 2 8 3 2" xfId="48397"/>
    <cellStyle name="Normal 4 2 3 2 8 4" xfId="39352"/>
    <cellStyle name="Normal 4 2 3 2 8 5" xfId="25786"/>
    <cellStyle name="Normal 4 2 3 2 9" xfId="5556"/>
    <cellStyle name="Normal 4 2 3 2 9 2" xfId="18187"/>
    <cellStyle name="Normal 4 2 3 2 9 2 2" xfId="53403"/>
    <cellStyle name="Normal 4 2 3 2 9 3" xfId="40806"/>
    <cellStyle name="Normal 4 2 3 2 9 4" xfId="30792"/>
    <cellStyle name="Normal 4 2 3 3" xfId="2325"/>
    <cellStyle name="Normal 4 2 3 3 10" xfId="10704"/>
    <cellStyle name="Normal 4 2 3 3 10 2" xfId="23315"/>
    <cellStyle name="Normal 4 2 3 3 10 2 2" xfId="58531"/>
    <cellStyle name="Normal 4 2 3 3 10 3" xfId="45934"/>
    <cellStyle name="Normal 4 2 3 3 10 4" xfId="35920"/>
    <cellStyle name="Normal 4 2 3 3 11" xfId="15037"/>
    <cellStyle name="Normal 4 2 3 3 11 2" xfId="50253"/>
    <cellStyle name="Normal 4 2 3 3 11 3" xfId="27642"/>
    <cellStyle name="Normal 4 2 3 3 12" xfId="12450"/>
    <cellStyle name="Normal 4 2 3 3 12 2" xfId="47668"/>
    <cellStyle name="Normal 4 2 3 3 13" xfId="37656"/>
    <cellStyle name="Normal 4 2 3 3 14" xfId="25057"/>
    <cellStyle name="Normal 4 2 3 3 15" xfId="60270"/>
    <cellStyle name="Normal 4 2 3 3 2" xfId="3172"/>
    <cellStyle name="Normal 4 2 3 3 2 10" xfId="25541"/>
    <cellStyle name="Normal 4 2 3 3 2 11" xfId="61076"/>
    <cellStyle name="Normal 4 2 3 3 2 2" xfId="4972"/>
    <cellStyle name="Normal 4 2 3 3 2 2 2" xfId="17619"/>
    <cellStyle name="Normal 4 2 3 3 2 2 2 2" xfId="52835"/>
    <cellStyle name="Normal 4 2 3 3 2 2 2 3" xfId="30224"/>
    <cellStyle name="Normal 4 2 3 3 2 2 3" xfId="14065"/>
    <cellStyle name="Normal 4 2 3 3 2 2 3 2" xfId="49283"/>
    <cellStyle name="Normal 4 2 3 3 2 2 4" xfId="40238"/>
    <cellStyle name="Normal 4 2 3 3 2 2 5" xfId="26672"/>
    <cellStyle name="Normal 4 2 3 3 2 3" xfId="6442"/>
    <cellStyle name="Normal 4 2 3 3 2 3 2" xfId="19073"/>
    <cellStyle name="Normal 4 2 3 3 2 3 2 2" xfId="54289"/>
    <cellStyle name="Normal 4 2 3 3 2 3 3" xfId="41692"/>
    <cellStyle name="Normal 4 2 3 3 2 3 4" xfId="31678"/>
    <cellStyle name="Normal 4 2 3 3 2 4" xfId="7901"/>
    <cellStyle name="Normal 4 2 3 3 2 4 2" xfId="20527"/>
    <cellStyle name="Normal 4 2 3 3 2 4 2 2" xfId="55743"/>
    <cellStyle name="Normal 4 2 3 3 2 4 3" xfId="43146"/>
    <cellStyle name="Normal 4 2 3 3 2 4 4" xfId="33132"/>
    <cellStyle name="Normal 4 2 3 3 2 5" xfId="9682"/>
    <cellStyle name="Normal 4 2 3 3 2 5 2" xfId="22303"/>
    <cellStyle name="Normal 4 2 3 3 2 5 2 2" xfId="57519"/>
    <cellStyle name="Normal 4 2 3 3 2 5 3" xfId="44922"/>
    <cellStyle name="Normal 4 2 3 3 2 5 4" xfId="34908"/>
    <cellStyle name="Normal 4 2 3 3 2 6" xfId="11476"/>
    <cellStyle name="Normal 4 2 3 3 2 6 2" xfId="24079"/>
    <cellStyle name="Normal 4 2 3 3 2 6 2 2" xfId="59295"/>
    <cellStyle name="Normal 4 2 3 3 2 6 3" xfId="46698"/>
    <cellStyle name="Normal 4 2 3 3 2 6 4" xfId="36684"/>
    <cellStyle name="Normal 4 2 3 3 2 7" xfId="15843"/>
    <cellStyle name="Normal 4 2 3 3 2 7 2" xfId="51059"/>
    <cellStyle name="Normal 4 2 3 3 2 7 3" xfId="28448"/>
    <cellStyle name="Normal 4 2 3 3 2 8" xfId="12934"/>
    <cellStyle name="Normal 4 2 3 3 2 8 2" xfId="48152"/>
    <cellStyle name="Normal 4 2 3 3 2 9" xfId="38462"/>
    <cellStyle name="Normal 4 2 3 3 3" xfId="3501"/>
    <cellStyle name="Normal 4 2 3 3 3 10" xfId="26997"/>
    <cellStyle name="Normal 4 2 3 3 3 11" xfId="61401"/>
    <cellStyle name="Normal 4 2 3 3 3 2" xfId="5297"/>
    <cellStyle name="Normal 4 2 3 3 3 2 2" xfId="17944"/>
    <cellStyle name="Normal 4 2 3 3 3 2 2 2" xfId="53160"/>
    <cellStyle name="Normal 4 2 3 3 3 2 3" xfId="40563"/>
    <cellStyle name="Normal 4 2 3 3 3 2 4" xfId="30549"/>
    <cellStyle name="Normal 4 2 3 3 3 3" xfId="6767"/>
    <cellStyle name="Normal 4 2 3 3 3 3 2" xfId="19398"/>
    <cellStyle name="Normal 4 2 3 3 3 3 2 2" xfId="54614"/>
    <cellStyle name="Normal 4 2 3 3 3 3 3" xfId="42017"/>
    <cellStyle name="Normal 4 2 3 3 3 3 4" xfId="32003"/>
    <cellStyle name="Normal 4 2 3 3 3 4" xfId="8226"/>
    <cellStyle name="Normal 4 2 3 3 3 4 2" xfId="20852"/>
    <cellStyle name="Normal 4 2 3 3 3 4 2 2" xfId="56068"/>
    <cellStyle name="Normal 4 2 3 3 3 4 3" xfId="43471"/>
    <cellStyle name="Normal 4 2 3 3 3 4 4" xfId="33457"/>
    <cellStyle name="Normal 4 2 3 3 3 5" xfId="10007"/>
    <cellStyle name="Normal 4 2 3 3 3 5 2" xfId="22628"/>
    <cellStyle name="Normal 4 2 3 3 3 5 2 2" xfId="57844"/>
    <cellStyle name="Normal 4 2 3 3 3 5 3" xfId="45247"/>
    <cellStyle name="Normal 4 2 3 3 3 5 4" xfId="35233"/>
    <cellStyle name="Normal 4 2 3 3 3 6" xfId="11801"/>
    <cellStyle name="Normal 4 2 3 3 3 6 2" xfId="24404"/>
    <cellStyle name="Normal 4 2 3 3 3 6 2 2" xfId="59620"/>
    <cellStyle name="Normal 4 2 3 3 3 6 3" xfId="47023"/>
    <cellStyle name="Normal 4 2 3 3 3 6 4" xfId="37009"/>
    <cellStyle name="Normal 4 2 3 3 3 7" xfId="16168"/>
    <cellStyle name="Normal 4 2 3 3 3 7 2" xfId="51384"/>
    <cellStyle name="Normal 4 2 3 3 3 7 3" xfId="28773"/>
    <cellStyle name="Normal 4 2 3 3 3 8" xfId="14390"/>
    <cellStyle name="Normal 4 2 3 3 3 8 2" xfId="49608"/>
    <cellStyle name="Normal 4 2 3 3 3 9" xfId="38787"/>
    <cellStyle name="Normal 4 2 3 3 4" xfId="2662"/>
    <cellStyle name="Normal 4 2 3 3 4 10" xfId="26188"/>
    <cellStyle name="Normal 4 2 3 3 4 11" xfId="60592"/>
    <cellStyle name="Normal 4 2 3 3 4 2" xfId="4488"/>
    <cellStyle name="Normal 4 2 3 3 4 2 2" xfId="17135"/>
    <cellStyle name="Normal 4 2 3 3 4 2 2 2" xfId="52351"/>
    <cellStyle name="Normal 4 2 3 3 4 2 3" xfId="39754"/>
    <cellStyle name="Normal 4 2 3 3 4 2 4" xfId="29740"/>
    <cellStyle name="Normal 4 2 3 3 4 3" xfId="5958"/>
    <cellStyle name="Normal 4 2 3 3 4 3 2" xfId="18589"/>
    <cellStyle name="Normal 4 2 3 3 4 3 2 2" xfId="53805"/>
    <cellStyle name="Normal 4 2 3 3 4 3 3" xfId="41208"/>
    <cellStyle name="Normal 4 2 3 3 4 3 4" xfId="31194"/>
    <cellStyle name="Normal 4 2 3 3 4 4" xfId="7417"/>
    <cellStyle name="Normal 4 2 3 3 4 4 2" xfId="20043"/>
    <cellStyle name="Normal 4 2 3 3 4 4 2 2" xfId="55259"/>
    <cellStyle name="Normal 4 2 3 3 4 4 3" xfId="42662"/>
    <cellStyle name="Normal 4 2 3 3 4 4 4" xfId="32648"/>
    <cellStyle name="Normal 4 2 3 3 4 5" xfId="9198"/>
    <cellStyle name="Normal 4 2 3 3 4 5 2" xfId="21819"/>
    <cellStyle name="Normal 4 2 3 3 4 5 2 2" xfId="57035"/>
    <cellStyle name="Normal 4 2 3 3 4 5 3" xfId="44438"/>
    <cellStyle name="Normal 4 2 3 3 4 5 4" xfId="34424"/>
    <cellStyle name="Normal 4 2 3 3 4 6" xfId="10992"/>
    <cellStyle name="Normal 4 2 3 3 4 6 2" xfId="23595"/>
    <cellStyle name="Normal 4 2 3 3 4 6 2 2" xfId="58811"/>
    <cellStyle name="Normal 4 2 3 3 4 6 3" xfId="46214"/>
    <cellStyle name="Normal 4 2 3 3 4 6 4" xfId="36200"/>
    <cellStyle name="Normal 4 2 3 3 4 7" xfId="15359"/>
    <cellStyle name="Normal 4 2 3 3 4 7 2" xfId="50575"/>
    <cellStyle name="Normal 4 2 3 3 4 7 3" xfId="27964"/>
    <cellStyle name="Normal 4 2 3 3 4 8" xfId="13581"/>
    <cellStyle name="Normal 4 2 3 3 4 8 2" xfId="48799"/>
    <cellStyle name="Normal 4 2 3 3 4 9" xfId="37978"/>
    <cellStyle name="Normal 4 2 3 3 5" xfId="3826"/>
    <cellStyle name="Normal 4 2 3 3 5 2" xfId="8549"/>
    <cellStyle name="Normal 4 2 3 3 5 2 2" xfId="21175"/>
    <cellStyle name="Normal 4 2 3 3 5 2 2 2" xfId="56391"/>
    <cellStyle name="Normal 4 2 3 3 5 2 3" xfId="43794"/>
    <cellStyle name="Normal 4 2 3 3 5 2 4" xfId="33780"/>
    <cellStyle name="Normal 4 2 3 3 5 3" xfId="10330"/>
    <cellStyle name="Normal 4 2 3 3 5 3 2" xfId="22951"/>
    <cellStyle name="Normal 4 2 3 3 5 3 2 2" xfId="58167"/>
    <cellStyle name="Normal 4 2 3 3 5 3 3" xfId="45570"/>
    <cellStyle name="Normal 4 2 3 3 5 3 4" xfId="35556"/>
    <cellStyle name="Normal 4 2 3 3 5 4" xfId="12126"/>
    <cellStyle name="Normal 4 2 3 3 5 4 2" xfId="24727"/>
    <cellStyle name="Normal 4 2 3 3 5 4 2 2" xfId="59943"/>
    <cellStyle name="Normal 4 2 3 3 5 4 3" xfId="47346"/>
    <cellStyle name="Normal 4 2 3 3 5 4 4" xfId="37332"/>
    <cellStyle name="Normal 4 2 3 3 5 5" xfId="16491"/>
    <cellStyle name="Normal 4 2 3 3 5 5 2" xfId="51707"/>
    <cellStyle name="Normal 4 2 3 3 5 5 3" xfId="29096"/>
    <cellStyle name="Normal 4 2 3 3 5 6" xfId="14713"/>
    <cellStyle name="Normal 4 2 3 3 5 6 2" xfId="49931"/>
    <cellStyle name="Normal 4 2 3 3 5 7" xfId="39110"/>
    <cellStyle name="Normal 4 2 3 3 5 8" xfId="27320"/>
    <cellStyle name="Normal 4 2 3 3 6" xfId="4166"/>
    <cellStyle name="Normal 4 2 3 3 6 2" xfId="16813"/>
    <cellStyle name="Normal 4 2 3 3 6 2 2" xfId="52029"/>
    <cellStyle name="Normal 4 2 3 3 6 2 3" xfId="29418"/>
    <cellStyle name="Normal 4 2 3 3 6 3" xfId="13259"/>
    <cellStyle name="Normal 4 2 3 3 6 3 2" xfId="48477"/>
    <cellStyle name="Normal 4 2 3 3 6 4" xfId="39432"/>
    <cellStyle name="Normal 4 2 3 3 6 5" xfId="25866"/>
    <cellStyle name="Normal 4 2 3 3 7" xfId="5636"/>
    <cellStyle name="Normal 4 2 3 3 7 2" xfId="18267"/>
    <cellStyle name="Normal 4 2 3 3 7 2 2" xfId="53483"/>
    <cellStyle name="Normal 4 2 3 3 7 3" xfId="40886"/>
    <cellStyle name="Normal 4 2 3 3 7 4" xfId="30872"/>
    <cellStyle name="Normal 4 2 3 3 8" xfId="7095"/>
    <cellStyle name="Normal 4 2 3 3 8 2" xfId="19721"/>
    <cellStyle name="Normal 4 2 3 3 8 2 2" xfId="54937"/>
    <cellStyle name="Normal 4 2 3 3 8 3" xfId="42340"/>
    <cellStyle name="Normal 4 2 3 3 8 4" xfId="32326"/>
    <cellStyle name="Normal 4 2 3 3 9" xfId="8876"/>
    <cellStyle name="Normal 4 2 3 3 9 2" xfId="21497"/>
    <cellStyle name="Normal 4 2 3 3 9 2 2" xfId="56713"/>
    <cellStyle name="Normal 4 2 3 3 9 3" xfId="44116"/>
    <cellStyle name="Normal 4 2 3 3 9 4" xfId="34102"/>
    <cellStyle name="Normal 4 2 3 4" xfId="3007"/>
    <cellStyle name="Normal 4 2 3 4 10" xfId="25382"/>
    <cellStyle name="Normal 4 2 3 4 11" xfId="60917"/>
    <cellStyle name="Normal 4 2 3 4 2" xfId="4813"/>
    <cellStyle name="Normal 4 2 3 4 2 2" xfId="17460"/>
    <cellStyle name="Normal 4 2 3 4 2 2 2" xfId="52676"/>
    <cellStyle name="Normal 4 2 3 4 2 2 3" xfId="30065"/>
    <cellStyle name="Normal 4 2 3 4 2 3" xfId="13906"/>
    <cellStyle name="Normal 4 2 3 4 2 3 2" xfId="49124"/>
    <cellStyle name="Normal 4 2 3 4 2 4" xfId="40079"/>
    <cellStyle name="Normal 4 2 3 4 2 5" xfId="26513"/>
    <cellStyle name="Normal 4 2 3 4 3" xfId="6283"/>
    <cellStyle name="Normal 4 2 3 4 3 2" xfId="18914"/>
    <cellStyle name="Normal 4 2 3 4 3 2 2" xfId="54130"/>
    <cellStyle name="Normal 4 2 3 4 3 3" xfId="41533"/>
    <cellStyle name="Normal 4 2 3 4 3 4" xfId="31519"/>
    <cellStyle name="Normal 4 2 3 4 4" xfId="7742"/>
    <cellStyle name="Normal 4 2 3 4 4 2" xfId="20368"/>
    <cellStyle name="Normal 4 2 3 4 4 2 2" xfId="55584"/>
    <cellStyle name="Normal 4 2 3 4 4 3" xfId="42987"/>
    <cellStyle name="Normal 4 2 3 4 4 4" xfId="32973"/>
    <cellStyle name="Normal 4 2 3 4 5" xfId="9523"/>
    <cellStyle name="Normal 4 2 3 4 5 2" xfId="22144"/>
    <cellStyle name="Normal 4 2 3 4 5 2 2" xfId="57360"/>
    <cellStyle name="Normal 4 2 3 4 5 3" xfId="44763"/>
    <cellStyle name="Normal 4 2 3 4 5 4" xfId="34749"/>
    <cellStyle name="Normal 4 2 3 4 6" xfId="11317"/>
    <cellStyle name="Normal 4 2 3 4 6 2" xfId="23920"/>
    <cellStyle name="Normal 4 2 3 4 6 2 2" xfId="59136"/>
    <cellStyle name="Normal 4 2 3 4 6 3" xfId="46539"/>
    <cellStyle name="Normal 4 2 3 4 6 4" xfId="36525"/>
    <cellStyle name="Normal 4 2 3 4 7" xfId="15684"/>
    <cellStyle name="Normal 4 2 3 4 7 2" xfId="50900"/>
    <cellStyle name="Normal 4 2 3 4 7 3" xfId="28289"/>
    <cellStyle name="Normal 4 2 3 4 8" xfId="12775"/>
    <cellStyle name="Normal 4 2 3 4 8 2" xfId="47993"/>
    <cellStyle name="Normal 4 2 3 4 9" xfId="38303"/>
    <cellStyle name="Normal 4 2 3 5" xfId="2839"/>
    <cellStyle name="Normal 4 2 3 5 10" xfId="25227"/>
    <cellStyle name="Normal 4 2 3 5 11" xfId="60762"/>
    <cellStyle name="Normal 4 2 3 5 2" xfId="4658"/>
    <cellStyle name="Normal 4 2 3 5 2 2" xfId="17305"/>
    <cellStyle name="Normal 4 2 3 5 2 2 2" xfId="52521"/>
    <cellStyle name="Normal 4 2 3 5 2 2 3" xfId="29910"/>
    <cellStyle name="Normal 4 2 3 5 2 3" xfId="13751"/>
    <cellStyle name="Normal 4 2 3 5 2 3 2" xfId="48969"/>
    <cellStyle name="Normal 4 2 3 5 2 4" xfId="39924"/>
    <cellStyle name="Normal 4 2 3 5 2 5" xfId="26358"/>
    <cellStyle name="Normal 4 2 3 5 3" xfId="6128"/>
    <cellStyle name="Normal 4 2 3 5 3 2" xfId="18759"/>
    <cellStyle name="Normal 4 2 3 5 3 2 2" xfId="53975"/>
    <cellStyle name="Normal 4 2 3 5 3 3" xfId="41378"/>
    <cellStyle name="Normal 4 2 3 5 3 4" xfId="31364"/>
    <cellStyle name="Normal 4 2 3 5 4" xfId="7587"/>
    <cellStyle name="Normal 4 2 3 5 4 2" xfId="20213"/>
    <cellStyle name="Normal 4 2 3 5 4 2 2" xfId="55429"/>
    <cellStyle name="Normal 4 2 3 5 4 3" xfId="42832"/>
    <cellStyle name="Normal 4 2 3 5 4 4" xfId="32818"/>
    <cellStyle name="Normal 4 2 3 5 5" xfId="9368"/>
    <cellStyle name="Normal 4 2 3 5 5 2" xfId="21989"/>
    <cellStyle name="Normal 4 2 3 5 5 2 2" xfId="57205"/>
    <cellStyle name="Normal 4 2 3 5 5 3" xfId="44608"/>
    <cellStyle name="Normal 4 2 3 5 5 4" xfId="34594"/>
    <cellStyle name="Normal 4 2 3 5 6" xfId="11162"/>
    <cellStyle name="Normal 4 2 3 5 6 2" xfId="23765"/>
    <cellStyle name="Normal 4 2 3 5 6 2 2" xfId="58981"/>
    <cellStyle name="Normal 4 2 3 5 6 3" xfId="46384"/>
    <cellStyle name="Normal 4 2 3 5 6 4" xfId="36370"/>
    <cellStyle name="Normal 4 2 3 5 7" xfId="15529"/>
    <cellStyle name="Normal 4 2 3 5 7 2" xfId="50745"/>
    <cellStyle name="Normal 4 2 3 5 7 3" xfId="28134"/>
    <cellStyle name="Normal 4 2 3 5 8" xfId="12620"/>
    <cellStyle name="Normal 4 2 3 5 8 2" xfId="47838"/>
    <cellStyle name="Normal 4 2 3 5 9" xfId="38148"/>
    <cellStyle name="Normal 4 2 3 6" xfId="3349"/>
    <cellStyle name="Normal 4 2 3 6 10" xfId="26845"/>
    <cellStyle name="Normal 4 2 3 6 11" xfId="61249"/>
    <cellStyle name="Normal 4 2 3 6 2" xfId="5145"/>
    <cellStyle name="Normal 4 2 3 6 2 2" xfId="17792"/>
    <cellStyle name="Normal 4 2 3 6 2 2 2" xfId="53008"/>
    <cellStyle name="Normal 4 2 3 6 2 3" xfId="40411"/>
    <cellStyle name="Normal 4 2 3 6 2 4" xfId="30397"/>
    <cellStyle name="Normal 4 2 3 6 3" xfId="6615"/>
    <cellStyle name="Normal 4 2 3 6 3 2" xfId="19246"/>
    <cellStyle name="Normal 4 2 3 6 3 2 2" xfId="54462"/>
    <cellStyle name="Normal 4 2 3 6 3 3" xfId="41865"/>
    <cellStyle name="Normal 4 2 3 6 3 4" xfId="31851"/>
    <cellStyle name="Normal 4 2 3 6 4" xfId="8074"/>
    <cellStyle name="Normal 4 2 3 6 4 2" xfId="20700"/>
    <cellStyle name="Normal 4 2 3 6 4 2 2" xfId="55916"/>
    <cellStyle name="Normal 4 2 3 6 4 3" xfId="43319"/>
    <cellStyle name="Normal 4 2 3 6 4 4" xfId="33305"/>
    <cellStyle name="Normal 4 2 3 6 5" xfId="9855"/>
    <cellStyle name="Normal 4 2 3 6 5 2" xfId="22476"/>
    <cellStyle name="Normal 4 2 3 6 5 2 2" xfId="57692"/>
    <cellStyle name="Normal 4 2 3 6 5 3" xfId="45095"/>
    <cellStyle name="Normal 4 2 3 6 5 4" xfId="35081"/>
    <cellStyle name="Normal 4 2 3 6 6" xfId="11649"/>
    <cellStyle name="Normal 4 2 3 6 6 2" xfId="24252"/>
    <cellStyle name="Normal 4 2 3 6 6 2 2" xfId="59468"/>
    <cellStyle name="Normal 4 2 3 6 6 3" xfId="46871"/>
    <cellStyle name="Normal 4 2 3 6 6 4" xfId="36857"/>
    <cellStyle name="Normal 4 2 3 6 7" xfId="16016"/>
    <cellStyle name="Normal 4 2 3 6 7 2" xfId="51232"/>
    <cellStyle name="Normal 4 2 3 6 7 3" xfId="28621"/>
    <cellStyle name="Normal 4 2 3 6 8" xfId="14238"/>
    <cellStyle name="Normal 4 2 3 6 8 2" xfId="49456"/>
    <cellStyle name="Normal 4 2 3 6 9" xfId="38635"/>
    <cellStyle name="Normal 4 2 3 7" xfId="2509"/>
    <cellStyle name="Normal 4 2 3 7 10" xfId="26036"/>
    <cellStyle name="Normal 4 2 3 7 11" xfId="60440"/>
    <cellStyle name="Normal 4 2 3 7 2" xfId="4336"/>
    <cellStyle name="Normal 4 2 3 7 2 2" xfId="16983"/>
    <cellStyle name="Normal 4 2 3 7 2 2 2" xfId="52199"/>
    <cellStyle name="Normal 4 2 3 7 2 3" xfId="39602"/>
    <cellStyle name="Normal 4 2 3 7 2 4" xfId="29588"/>
    <cellStyle name="Normal 4 2 3 7 3" xfId="5806"/>
    <cellStyle name="Normal 4 2 3 7 3 2" xfId="18437"/>
    <cellStyle name="Normal 4 2 3 7 3 2 2" xfId="53653"/>
    <cellStyle name="Normal 4 2 3 7 3 3" xfId="41056"/>
    <cellStyle name="Normal 4 2 3 7 3 4" xfId="31042"/>
    <cellStyle name="Normal 4 2 3 7 4" xfId="7265"/>
    <cellStyle name="Normal 4 2 3 7 4 2" xfId="19891"/>
    <cellStyle name="Normal 4 2 3 7 4 2 2" xfId="55107"/>
    <cellStyle name="Normal 4 2 3 7 4 3" xfId="42510"/>
    <cellStyle name="Normal 4 2 3 7 4 4" xfId="32496"/>
    <cellStyle name="Normal 4 2 3 7 5" xfId="9046"/>
    <cellStyle name="Normal 4 2 3 7 5 2" xfId="21667"/>
    <cellStyle name="Normal 4 2 3 7 5 2 2" xfId="56883"/>
    <cellStyle name="Normal 4 2 3 7 5 3" xfId="44286"/>
    <cellStyle name="Normal 4 2 3 7 5 4" xfId="34272"/>
    <cellStyle name="Normal 4 2 3 7 6" xfId="10840"/>
    <cellStyle name="Normal 4 2 3 7 6 2" xfId="23443"/>
    <cellStyle name="Normal 4 2 3 7 6 2 2" xfId="58659"/>
    <cellStyle name="Normal 4 2 3 7 6 3" xfId="46062"/>
    <cellStyle name="Normal 4 2 3 7 6 4" xfId="36048"/>
    <cellStyle name="Normal 4 2 3 7 7" xfId="15207"/>
    <cellStyle name="Normal 4 2 3 7 7 2" xfId="50423"/>
    <cellStyle name="Normal 4 2 3 7 7 3" xfId="27812"/>
    <cellStyle name="Normal 4 2 3 7 8" xfId="13429"/>
    <cellStyle name="Normal 4 2 3 7 8 2" xfId="48647"/>
    <cellStyle name="Normal 4 2 3 7 9" xfId="37826"/>
    <cellStyle name="Normal 4 2 3 8" xfId="3673"/>
    <cellStyle name="Normal 4 2 3 8 2" xfId="8397"/>
    <cellStyle name="Normal 4 2 3 8 2 2" xfId="21023"/>
    <cellStyle name="Normal 4 2 3 8 2 2 2" xfId="56239"/>
    <cellStyle name="Normal 4 2 3 8 2 3" xfId="43642"/>
    <cellStyle name="Normal 4 2 3 8 2 4" xfId="33628"/>
    <cellStyle name="Normal 4 2 3 8 3" xfId="10178"/>
    <cellStyle name="Normal 4 2 3 8 3 2" xfId="22799"/>
    <cellStyle name="Normal 4 2 3 8 3 2 2" xfId="58015"/>
    <cellStyle name="Normal 4 2 3 8 3 3" xfId="45418"/>
    <cellStyle name="Normal 4 2 3 8 3 4" xfId="35404"/>
    <cellStyle name="Normal 4 2 3 8 4" xfId="11974"/>
    <cellStyle name="Normal 4 2 3 8 4 2" xfId="24575"/>
    <cellStyle name="Normal 4 2 3 8 4 2 2" xfId="59791"/>
    <cellStyle name="Normal 4 2 3 8 4 3" xfId="47194"/>
    <cellStyle name="Normal 4 2 3 8 4 4" xfId="37180"/>
    <cellStyle name="Normal 4 2 3 8 5" xfId="16339"/>
    <cellStyle name="Normal 4 2 3 8 5 2" xfId="51555"/>
    <cellStyle name="Normal 4 2 3 8 5 3" xfId="28944"/>
    <cellStyle name="Normal 4 2 3 8 6" xfId="14561"/>
    <cellStyle name="Normal 4 2 3 8 6 2" xfId="49779"/>
    <cellStyle name="Normal 4 2 3 8 7" xfId="38958"/>
    <cellStyle name="Normal 4 2 3 8 8" xfId="27168"/>
    <cellStyle name="Normal 4 2 3 9" xfId="4005"/>
    <cellStyle name="Normal 4 2 3 9 2" xfId="16661"/>
    <cellStyle name="Normal 4 2 3 9 2 2" xfId="51877"/>
    <cellStyle name="Normal 4 2 3 9 2 3" xfId="29266"/>
    <cellStyle name="Normal 4 2 3 9 3" xfId="13107"/>
    <cellStyle name="Normal 4 2 3 9 3 2" xfId="48325"/>
    <cellStyle name="Normal 4 2 3 9 4" xfId="39280"/>
    <cellStyle name="Normal 4 2 3 9 5" xfId="25714"/>
    <cellStyle name="Normal 4 2 3_District Target Attainment" xfId="1173"/>
    <cellStyle name="Normal 4 2 4" xfId="1796"/>
    <cellStyle name="Normal 4 2 4 10" xfId="7013"/>
    <cellStyle name="Normal 4 2 4 10 2" xfId="19640"/>
    <cellStyle name="Normal 4 2 4 10 2 2" xfId="54856"/>
    <cellStyle name="Normal 4 2 4 10 3" xfId="42259"/>
    <cellStyle name="Normal 4 2 4 10 4" xfId="32245"/>
    <cellStyle name="Normal 4 2 4 11" xfId="8794"/>
    <cellStyle name="Normal 4 2 4 11 2" xfId="21416"/>
    <cellStyle name="Normal 4 2 4 11 2 2" xfId="56632"/>
    <cellStyle name="Normal 4 2 4 11 3" xfId="44035"/>
    <cellStyle name="Normal 4 2 4 11 4" xfId="34021"/>
    <cellStyle name="Normal 4 2 4 12" xfId="10705"/>
    <cellStyle name="Normal 4 2 4 12 2" xfId="23316"/>
    <cellStyle name="Normal 4 2 4 12 2 2" xfId="58532"/>
    <cellStyle name="Normal 4 2 4 12 3" xfId="45935"/>
    <cellStyle name="Normal 4 2 4 12 4" xfId="35921"/>
    <cellStyle name="Normal 4 2 4 13" xfId="14955"/>
    <cellStyle name="Normal 4 2 4 13 2" xfId="50172"/>
    <cellStyle name="Normal 4 2 4 13 3" xfId="27561"/>
    <cellStyle name="Normal 4 2 4 14" xfId="12369"/>
    <cellStyle name="Normal 4 2 4 14 2" xfId="47587"/>
    <cellStyle name="Normal 4 2 4 15" xfId="37574"/>
    <cellStyle name="Normal 4 2 4 16" xfId="24976"/>
    <cellStyle name="Normal 4 2 4 17" xfId="60189"/>
    <cellStyle name="Normal 4 2 4 2" xfId="2399"/>
    <cellStyle name="Normal 4 2 4 2 10" xfId="10706"/>
    <cellStyle name="Normal 4 2 4 2 10 2" xfId="23317"/>
    <cellStyle name="Normal 4 2 4 2 10 2 2" xfId="58533"/>
    <cellStyle name="Normal 4 2 4 2 10 3" xfId="45936"/>
    <cellStyle name="Normal 4 2 4 2 10 4" xfId="35922"/>
    <cellStyle name="Normal 4 2 4 2 11" xfId="15110"/>
    <cellStyle name="Normal 4 2 4 2 11 2" xfId="50326"/>
    <cellStyle name="Normal 4 2 4 2 11 3" xfId="27715"/>
    <cellStyle name="Normal 4 2 4 2 12" xfId="12523"/>
    <cellStyle name="Normal 4 2 4 2 12 2" xfId="47741"/>
    <cellStyle name="Normal 4 2 4 2 13" xfId="37729"/>
    <cellStyle name="Normal 4 2 4 2 14" xfId="25130"/>
    <cellStyle name="Normal 4 2 4 2 15" xfId="60343"/>
    <cellStyle name="Normal 4 2 4 2 2" xfId="3245"/>
    <cellStyle name="Normal 4 2 4 2 2 10" xfId="25614"/>
    <cellStyle name="Normal 4 2 4 2 2 11" xfId="61149"/>
    <cellStyle name="Normal 4 2 4 2 2 2" xfId="5045"/>
    <cellStyle name="Normal 4 2 4 2 2 2 2" xfId="17692"/>
    <cellStyle name="Normal 4 2 4 2 2 2 2 2" xfId="52908"/>
    <cellStyle name="Normal 4 2 4 2 2 2 2 3" xfId="30297"/>
    <cellStyle name="Normal 4 2 4 2 2 2 3" xfId="14138"/>
    <cellStyle name="Normal 4 2 4 2 2 2 3 2" xfId="49356"/>
    <cellStyle name="Normal 4 2 4 2 2 2 4" xfId="40311"/>
    <cellStyle name="Normal 4 2 4 2 2 2 5" xfId="26745"/>
    <cellStyle name="Normal 4 2 4 2 2 3" xfId="6515"/>
    <cellStyle name="Normal 4 2 4 2 2 3 2" xfId="19146"/>
    <cellStyle name="Normal 4 2 4 2 2 3 2 2" xfId="54362"/>
    <cellStyle name="Normal 4 2 4 2 2 3 3" xfId="41765"/>
    <cellStyle name="Normal 4 2 4 2 2 3 4" xfId="31751"/>
    <cellStyle name="Normal 4 2 4 2 2 4" xfId="7974"/>
    <cellStyle name="Normal 4 2 4 2 2 4 2" xfId="20600"/>
    <cellStyle name="Normal 4 2 4 2 2 4 2 2" xfId="55816"/>
    <cellStyle name="Normal 4 2 4 2 2 4 3" xfId="43219"/>
    <cellStyle name="Normal 4 2 4 2 2 4 4" xfId="33205"/>
    <cellStyle name="Normal 4 2 4 2 2 5" xfId="9755"/>
    <cellStyle name="Normal 4 2 4 2 2 5 2" xfId="22376"/>
    <cellStyle name="Normal 4 2 4 2 2 5 2 2" xfId="57592"/>
    <cellStyle name="Normal 4 2 4 2 2 5 3" xfId="44995"/>
    <cellStyle name="Normal 4 2 4 2 2 5 4" xfId="34981"/>
    <cellStyle name="Normal 4 2 4 2 2 6" xfId="11549"/>
    <cellStyle name="Normal 4 2 4 2 2 6 2" xfId="24152"/>
    <cellStyle name="Normal 4 2 4 2 2 6 2 2" xfId="59368"/>
    <cellStyle name="Normal 4 2 4 2 2 6 3" xfId="46771"/>
    <cellStyle name="Normal 4 2 4 2 2 6 4" xfId="36757"/>
    <cellStyle name="Normal 4 2 4 2 2 7" xfId="15916"/>
    <cellStyle name="Normal 4 2 4 2 2 7 2" xfId="51132"/>
    <cellStyle name="Normal 4 2 4 2 2 7 3" xfId="28521"/>
    <cellStyle name="Normal 4 2 4 2 2 8" xfId="13007"/>
    <cellStyle name="Normal 4 2 4 2 2 8 2" xfId="48225"/>
    <cellStyle name="Normal 4 2 4 2 2 9" xfId="38535"/>
    <cellStyle name="Normal 4 2 4 2 3" xfId="3574"/>
    <cellStyle name="Normal 4 2 4 2 3 10" xfId="27070"/>
    <cellStyle name="Normal 4 2 4 2 3 11" xfId="61474"/>
    <cellStyle name="Normal 4 2 4 2 3 2" xfId="5370"/>
    <cellStyle name="Normal 4 2 4 2 3 2 2" xfId="18017"/>
    <cellStyle name="Normal 4 2 4 2 3 2 2 2" xfId="53233"/>
    <cellStyle name="Normal 4 2 4 2 3 2 3" xfId="40636"/>
    <cellStyle name="Normal 4 2 4 2 3 2 4" xfId="30622"/>
    <cellStyle name="Normal 4 2 4 2 3 3" xfId="6840"/>
    <cellStyle name="Normal 4 2 4 2 3 3 2" xfId="19471"/>
    <cellStyle name="Normal 4 2 4 2 3 3 2 2" xfId="54687"/>
    <cellStyle name="Normal 4 2 4 2 3 3 3" xfId="42090"/>
    <cellStyle name="Normal 4 2 4 2 3 3 4" xfId="32076"/>
    <cellStyle name="Normal 4 2 4 2 3 4" xfId="8299"/>
    <cellStyle name="Normal 4 2 4 2 3 4 2" xfId="20925"/>
    <cellStyle name="Normal 4 2 4 2 3 4 2 2" xfId="56141"/>
    <cellStyle name="Normal 4 2 4 2 3 4 3" xfId="43544"/>
    <cellStyle name="Normal 4 2 4 2 3 4 4" xfId="33530"/>
    <cellStyle name="Normal 4 2 4 2 3 5" xfId="10080"/>
    <cellStyle name="Normal 4 2 4 2 3 5 2" xfId="22701"/>
    <cellStyle name="Normal 4 2 4 2 3 5 2 2" xfId="57917"/>
    <cellStyle name="Normal 4 2 4 2 3 5 3" xfId="45320"/>
    <cellStyle name="Normal 4 2 4 2 3 5 4" xfId="35306"/>
    <cellStyle name="Normal 4 2 4 2 3 6" xfId="11874"/>
    <cellStyle name="Normal 4 2 4 2 3 6 2" xfId="24477"/>
    <cellStyle name="Normal 4 2 4 2 3 6 2 2" xfId="59693"/>
    <cellStyle name="Normal 4 2 4 2 3 6 3" xfId="47096"/>
    <cellStyle name="Normal 4 2 4 2 3 6 4" xfId="37082"/>
    <cellStyle name="Normal 4 2 4 2 3 7" xfId="16241"/>
    <cellStyle name="Normal 4 2 4 2 3 7 2" xfId="51457"/>
    <cellStyle name="Normal 4 2 4 2 3 7 3" xfId="28846"/>
    <cellStyle name="Normal 4 2 4 2 3 8" xfId="14463"/>
    <cellStyle name="Normal 4 2 4 2 3 8 2" xfId="49681"/>
    <cellStyle name="Normal 4 2 4 2 3 9" xfId="38860"/>
    <cellStyle name="Normal 4 2 4 2 4" xfId="2735"/>
    <cellStyle name="Normal 4 2 4 2 4 10" xfId="26261"/>
    <cellStyle name="Normal 4 2 4 2 4 11" xfId="60665"/>
    <cellStyle name="Normal 4 2 4 2 4 2" xfId="4561"/>
    <cellStyle name="Normal 4 2 4 2 4 2 2" xfId="17208"/>
    <cellStyle name="Normal 4 2 4 2 4 2 2 2" xfId="52424"/>
    <cellStyle name="Normal 4 2 4 2 4 2 3" xfId="39827"/>
    <cellStyle name="Normal 4 2 4 2 4 2 4" xfId="29813"/>
    <cellStyle name="Normal 4 2 4 2 4 3" xfId="6031"/>
    <cellStyle name="Normal 4 2 4 2 4 3 2" xfId="18662"/>
    <cellStyle name="Normal 4 2 4 2 4 3 2 2" xfId="53878"/>
    <cellStyle name="Normal 4 2 4 2 4 3 3" xfId="41281"/>
    <cellStyle name="Normal 4 2 4 2 4 3 4" xfId="31267"/>
    <cellStyle name="Normal 4 2 4 2 4 4" xfId="7490"/>
    <cellStyle name="Normal 4 2 4 2 4 4 2" xfId="20116"/>
    <cellStyle name="Normal 4 2 4 2 4 4 2 2" xfId="55332"/>
    <cellStyle name="Normal 4 2 4 2 4 4 3" xfId="42735"/>
    <cellStyle name="Normal 4 2 4 2 4 4 4" xfId="32721"/>
    <cellStyle name="Normal 4 2 4 2 4 5" xfId="9271"/>
    <cellStyle name="Normal 4 2 4 2 4 5 2" xfId="21892"/>
    <cellStyle name="Normal 4 2 4 2 4 5 2 2" xfId="57108"/>
    <cellStyle name="Normal 4 2 4 2 4 5 3" xfId="44511"/>
    <cellStyle name="Normal 4 2 4 2 4 5 4" xfId="34497"/>
    <cellStyle name="Normal 4 2 4 2 4 6" xfId="11065"/>
    <cellStyle name="Normal 4 2 4 2 4 6 2" xfId="23668"/>
    <cellStyle name="Normal 4 2 4 2 4 6 2 2" xfId="58884"/>
    <cellStyle name="Normal 4 2 4 2 4 6 3" xfId="46287"/>
    <cellStyle name="Normal 4 2 4 2 4 6 4" xfId="36273"/>
    <cellStyle name="Normal 4 2 4 2 4 7" xfId="15432"/>
    <cellStyle name="Normal 4 2 4 2 4 7 2" xfId="50648"/>
    <cellStyle name="Normal 4 2 4 2 4 7 3" xfId="28037"/>
    <cellStyle name="Normal 4 2 4 2 4 8" xfId="13654"/>
    <cellStyle name="Normal 4 2 4 2 4 8 2" xfId="48872"/>
    <cellStyle name="Normal 4 2 4 2 4 9" xfId="38051"/>
    <cellStyle name="Normal 4 2 4 2 5" xfId="3899"/>
    <cellStyle name="Normal 4 2 4 2 5 2" xfId="8622"/>
    <cellStyle name="Normal 4 2 4 2 5 2 2" xfId="21248"/>
    <cellStyle name="Normal 4 2 4 2 5 2 2 2" xfId="56464"/>
    <cellStyle name="Normal 4 2 4 2 5 2 3" xfId="43867"/>
    <cellStyle name="Normal 4 2 4 2 5 2 4" xfId="33853"/>
    <cellStyle name="Normal 4 2 4 2 5 3" xfId="10403"/>
    <cellStyle name="Normal 4 2 4 2 5 3 2" xfId="23024"/>
    <cellStyle name="Normal 4 2 4 2 5 3 2 2" xfId="58240"/>
    <cellStyle name="Normal 4 2 4 2 5 3 3" xfId="45643"/>
    <cellStyle name="Normal 4 2 4 2 5 3 4" xfId="35629"/>
    <cellStyle name="Normal 4 2 4 2 5 4" xfId="12199"/>
    <cellStyle name="Normal 4 2 4 2 5 4 2" xfId="24800"/>
    <cellStyle name="Normal 4 2 4 2 5 4 2 2" xfId="60016"/>
    <cellStyle name="Normal 4 2 4 2 5 4 3" xfId="47419"/>
    <cellStyle name="Normal 4 2 4 2 5 4 4" xfId="37405"/>
    <cellStyle name="Normal 4 2 4 2 5 5" xfId="16564"/>
    <cellStyle name="Normal 4 2 4 2 5 5 2" xfId="51780"/>
    <cellStyle name="Normal 4 2 4 2 5 5 3" xfId="29169"/>
    <cellStyle name="Normal 4 2 4 2 5 6" xfId="14786"/>
    <cellStyle name="Normal 4 2 4 2 5 6 2" xfId="50004"/>
    <cellStyle name="Normal 4 2 4 2 5 7" xfId="39183"/>
    <cellStyle name="Normal 4 2 4 2 5 8" xfId="27393"/>
    <cellStyle name="Normal 4 2 4 2 6" xfId="4239"/>
    <cellStyle name="Normal 4 2 4 2 6 2" xfId="16886"/>
    <cellStyle name="Normal 4 2 4 2 6 2 2" xfId="52102"/>
    <cellStyle name="Normal 4 2 4 2 6 2 3" xfId="29491"/>
    <cellStyle name="Normal 4 2 4 2 6 3" xfId="13332"/>
    <cellStyle name="Normal 4 2 4 2 6 3 2" xfId="48550"/>
    <cellStyle name="Normal 4 2 4 2 6 4" xfId="39505"/>
    <cellStyle name="Normal 4 2 4 2 6 5" xfId="25939"/>
    <cellStyle name="Normal 4 2 4 2 7" xfId="5709"/>
    <cellStyle name="Normal 4 2 4 2 7 2" xfId="18340"/>
    <cellStyle name="Normal 4 2 4 2 7 2 2" xfId="53556"/>
    <cellStyle name="Normal 4 2 4 2 7 3" xfId="40959"/>
    <cellStyle name="Normal 4 2 4 2 7 4" xfId="30945"/>
    <cellStyle name="Normal 4 2 4 2 8" xfId="7168"/>
    <cellStyle name="Normal 4 2 4 2 8 2" xfId="19794"/>
    <cellStyle name="Normal 4 2 4 2 8 2 2" xfId="55010"/>
    <cellStyle name="Normal 4 2 4 2 8 3" xfId="42413"/>
    <cellStyle name="Normal 4 2 4 2 8 4" xfId="32399"/>
    <cellStyle name="Normal 4 2 4 2 9" xfId="8949"/>
    <cellStyle name="Normal 4 2 4 2 9 2" xfId="21570"/>
    <cellStyle name="Normal 4 2 4 2 9 2 2" xfId="56786"/>
    <cellStyle name="Normal 4 2 4 2 9 3" xfId="44189"/>
    <cellStyle name="Normal 4 2 4 2 9 4" xfId="34175"/>
    <cellStyle name="Normal 4 2 4 3" xfId="3085"/>
    <cellStyle name="Normal 4 2 4 3 10" xfId="25457"/>
    <cellStyle name="Normal 4 2 4 3 11" xfId="60992"/>
    <cellStyle name="Normal 4 2 4 3 2" xfId="4888"/>
    <cellStyle name="Normal 4 2 4 3 2 2" xfId="17535"/>
    <cellStyle name="Normal 4 2 4 3 2 2 2" xfId="52751"/>
    <cellStyle name="Normal 4 2 4 3 2 2 3" xfId="30140"/>
    <cellStyle name="Normal 4 2 4 3 2 3" xfId="13981"/>
    <cellStyle name="Normal 4 2 4 3 2 3 2" xfId="49199"/>
    <cellStyle name="Normal 4 2 4 3 2 4" xfId="40154"/>
    <cellStyle name="Normal 4 2 4 3 2 5" xfId="26588"/>
    <cellStyle name="Normal 4 2 4 3 3" xfId="6358"/>
    <cellStyle name="Normal 4 2 4 3 3 2" xfId="18989"/>
    <cellStyle name="Normal 4 2 4 3 3 2 2" xfId="54205"/>
    <cellStyle name="Normal 4 2 4 3 3 3" xfId="41608"/>
    <cellStyle name="Normal 4 2 4 3 3 4" xfId="31594"/>
    <cellStyle name="Normal 4 2 4 3 4" xfId="7817"/>
    <cellStyle name="Normal 4 2 4 3 4 2" xfId="20443"/>
    <cellStyle name="Normal 4 2 4 3 4 2 2" xfId="55659"/>
    <cellStyle name="Normal 4 2 4 3 4 3" xfId="43062"/>
    <cellStyle name="Normal 4 2 4 3 4 4" xfId="33048"/>
    <cellStyle name="Normal 4 2 4 3 5" xfId="9598"/>
    <cellStyle name="Normal 4 2 4 3 5 2" xfId="22219"/>
    <cellStyle name="Normal 4 2 4 3 5 2 2" xfId="57435"/>
    <cellStyle name="Normal 4 2 4 3 5 3" xfId="44838"/>
    <cellStyle name="Normal 4 2 4 3 5 4" xfId="34824"/>
    <cellStyle name="Normal 4 2 4 3 6" xfId="11392"/>
    <cellStyle name="Normal 4 2 4 3 6 2" xfId="23995"/>
    <cellStyle name="Normal 4 2 4 3 6 2 2" xfId="59211"/>
    <cellStyle name="Normal 4 2 4 3 6 3" xfId="46614"/>
    <cellStyle name="Normal 4 2 4 3 6 4" xfId="36600"/>
    <cellStyle name="Normal 4 2 4 3 7" xfId="15759"/>
    <cellStyle name="Normal 4 2 4 3 7 2" xfId="50975"/>
    <cellStyle name="Normal 4 2 4 3 7 3" xfId="28364"/>
    <cellStyle name="Normal 4 2 4 3 8" xfId="12850"/>
    <cellStyle name="Normal 4 2 4 3 8 2" xfId="48068"/>
    <cellStyle name="Normal 4 2 4 3 9" xfId="38378"/>
    <cellStyle name="Normal 4 2 4 4" xfId="2911"/>
    <cellStyle name="Normal 4 2 4 4 10" xfId="25298"/>
    <cellStyle name="Normal 4 2 4 4 11" xfId="60833"/>
    <cellStyle name="Normal 4 2 4 4 2" xfId="4729"/>
    <cellStyle name="Normal 4 2 4 4 2 2" xfId="17376"/>
    <cellStyle name="Normal 4 2 4 4 2 2 2" xfId="52592"/>
    <cellStyle name="Normal 4 2 4 4 2 2 3" xfId="29981"/>
    <cellStyle name="Normal 4 2 4 4 2 3" xfId="13822"/>
    <cellStyle name="Normal 4 2 4 4 2 3 2" xfId="49040"/>
    <cellStyle name="Normal 4 2 4 4 2 4" xfId="39995"/>
    <cellStyle name="Normal 4 2 4 4 2 5" xfId="26429"/>
    <cellStyle name="Normal 4 2 4 4 3" xfId="6199"/>
    <cellStyle name="Normal 4 2 4 4 3 2" xfId="18830"/>
    <cellStyle name="Normal 4 2 4 4 3 2 2" xfId="54046"/>
    <cellStyle name="Normal 4 2 4 4 3 3" xfId="41449"/>
    <cellStyle name="Normal 4 2 4 4 3 4" xfId="31435"/>
    <cellStyle name="Normal 4 2 4 4 4" xfId="7658"/>
    <cellStyle name="Normal 4 2 4 4 4 2" xfId="20284"/>
    <cellStyle name="Normal 4 2 4 4 4 2 2" xfId="55500"/>
    <cellStyle name="Normal 4 2 4 4 4 3" xfId="42903"/>
    <cellStyle name="Normal 4 2 4 4 4 4" xfId="32889"/>
    <cellStyle name="Normal 4 2 4 4 5" xfId="9439"/>
    <cellStyle name="Normal 4 2 4 4 5 2" xfId="22060"/>
    <cellStyle name="Normal 4 2 4 4 5 2 2" xfId="57276"/>
    <cellStyle name="Normal 4 2 4 4 5 3" xfId="44679"/>
    <cellStyle name="Normal 4 2 4 4 5 4" xfId="34665"/>
    <cellStyle name="Normal 4 2 4 4 6" xfId="11233"/>
    <cellStyle name="Normal 4 2 4 4 6 2" xfId="23836"/>
    <cellStyle name="Normal 4 2 4 4 6 2 2" xfId="59052"/>
    <cellStyle name="Normal 4 2 4 4 6 3" xfId="46455"/>
    <cellStyle name="Normal 4 2 4 4 6 4" xfId="36441"/>
    <cellStyle name="Normal 4 2 4 4 7" xfId="15600"/>
    <cellStyle name="Normal 4 2 4 4 7 2" xfId="50816"/>
    <cellStyle name="Normal 4 2 4 4 7 3" xfId="28205"/>
    <cellStyle name="Normal 4 2 4 4 8" xfId="12691"/>
    <cellStyle name="Normal 4 2 4 4 8 2" xfId="47909"/>
    <cellStyle name="Normal 4 2 4 4 9" xfId="38219"/>
    <cellStyle name="Normal 4 2 4 5" xfId="3420"/>
    <cellStyle name="Normal 4 2 4 5 10" xfId="26916"/>
    <cellStyle name="Normal 4 2 4 5 11" xfId="61320"/>
    <cellStyle name="Normal 4 2 4 5 2" xfId="5216"/>
    <cellStyle name="Normal 4 2 4 5 2 2" xfId="17863"/>
    <cellStyle name="Normal 4 2 4 5 2 2 2" xfId="53079"/>
    <cellStyle name="Normal 4 2 4 5 2 3" xfId="40482"/>
    <cellStyle name="Normal 4 2 4 5 2 4" xfId="30468"/>
    <cellStyle name="Normal 4 2 4 5 3" xfId="6686"/>
    <cellStyle name="Normal 4 2 4 5 3 2" xfId="19317"/>
    <cellStyle name="Normal 4 2 4 5 3 2 2" xfId="54533"/>
    <cellStyle name="Normal 4 2 4 5 3 3" xfId="41936"/>
    <cellStyle name="Normal 4 2 4 5 3 4" xfId="31922"/>
    <cellStyle name="Normal 4 2 4 5 4" xfId="8145"/>
    <cellStyle name="Normal 4 2 4 5 4 2" xfId="20771"/>
    <cellStyle name="Normal 4 2 4 5 4 2 2" xfId="55987"/>
    <cellStyle name="Normal 4 2 4 5 4 3" xfId="43390"/>
    <cellStyle name="Normal 4 2 4 5 4 4" xfId="33376"/>
    <cellStyle name="Normal 4 2 4 5 5" xfId="9926"/>
    <cellStyle name="Normal 4 2 4 5 5 2" xfId="22547"/>
    <cellStyle name="Normal 4 2 4 5 5 2 2" xfId="57763"/>
    <cellStyle name="Normal 4 2 4 5 5 3" xfId="45166"/>
    <cellStyle name="Normal 4 2 4 5 5 4" xfId="35152"/>
    <cellStyle name="Normal 4 2 4 5 6" xfId="11720"/>
    <cellStyle name="Normal 4 2 4 5 6 2" xfId="24323"/>
    <cellStyle name="Normal 4 2 4 5 6 2 2" xfId="59539"/>
    <cellStyle name="Normal 4 2 4 5 6 3" xfId="46942"/>
    <cellStyle name="Normal 4 2 4 5 6 4" xfId="36928"/>
    <cellStyle name="Normal 4 2 4 5 7" xfId="16087"/>
    <cellStyle name="Normal 4 2 4 5 7 2" xfId="51303"/>
    <cellStyle name="Normal 4 2 4 5 7 3" xfId="28692"/>
    <cellStyle name="Normal 4 2 4 5 8" xfId="14309"/>
    <cellStyle name="Normal 4 2 4 5 8 2" xfId="49527"/>
    <cellStyle name="Normal 4 2 4 5 9" xfId="38706"/>
    <cellStyle name="Normal 4 2 4 6" xfId="2580"/>
    <cellStyle name="Normal 4 2 4 6 10" xfId="26107"/>
    <cellStyle name="Normal 4 2 4 6 11" xfId="60511"/>
    <cellStyle name="Normal 4 2 4 6 2" xfId="4407"/>
    <cellStyle name="Normal 4 2 4 6 2 2" xfId="17054"/>
    <cellStyle name="Normal 4 2 4 6 2 2 2" xfId="52270"/>
    <cellStyle name="Normal 4 2 4 6 2 3" xfId="39673"/>
    <cellStyle name="Normal 4 2 4 6 2 4" xfId="29659"/>
    <cellStyle name="Normal 4 2 4 6 3" xfId="5877"/>
    <cellStyle name="Normal 4 2 4 6 3 2" xfId="18508"/>
    <cellStyle name="Normal 4 2 4 6 3 2 2" xfId="53724"/>
    <cellStyle name="Normal 4 2 4 6 3 3" xfId="41127"/>
    <cellStyle name="Normal 4 2 4 6 3 4" xfId="31113"/>
    <cellStyle name="Normal 4 2 4 6 4" xfId="7336"/>
    <cellStyle name="Normal 4 2 4 6 4 2" xfId="19962"/>
    <cellStyle name="Normal 4 2 4 6 4 2 2" xfId="55178"/>
    <cellStyle name="Normal 4 2 4 6 4 3" xfId="42581"/>
    <cellStyle name="Normal 4 2 4 6 4 4" xfId="32567"/>
    <cellStyle name="Normal 4 2 4 6 5" xfId="9117"/>
    <cellStyle name="Normal 4 2 4 6 5 2" xfId="21738"/>
    <cellStyle name="Normal 4 2 4 6 5 2 2" xfId="56954"/>
    <cellStyle name="Normal 4 2 4 6 5 3" xfId="44357"/>
    <cellStyle name="Normal 4 2 4 6 5 4" xfId="34343"/>
    <cellStyle name="Normal 4 2 4 6 6" xfId="10911"/>
    <cellStyle name="Normal 4 2 4 6 6 2" xfId="23514"/>
    <cellStyle name="Normal 4 2 4 6 6 2 2" xfId="58730"/>
    <cellStyle name="Normal 4 2 4 6 6 3" xfId="46133"/>
    <cellStyle name="Normal 4 2 4 6 6 4" xfId="36119"/>
    <cellStyle name="Normal 4 2 4 6 7" xfId="15278"/>
    <cellStyle name="Normal 4 2 4 6 7 2" xfId="50494"/>
    <cellStyle name="Normal 4 2 4 6 7 3" xfId="27883"/>
    <cellStyle name="Normal 4 2 4 6 8" xfId="13500"/>
    <cellStyle name="Normal 4 2 4 6 8 2" xfId="48718"/>
    <cellStyle name="Normal 4 2 4 6 9" xfId="37897"/>
    <cellStyle name="Normal 4 2 4 7" xfId="3744"/>
    <cellStyle name="Normal 4 2 4 7 2" xfId="8468"/>
    <cellStyle name="Normal 4 2 4 7 2 2" xfId="21094"/>
    <cellStyle name="Normal 4 2 4 7 2 2 2" xfId="56310"/>
    <cellStyle name="Normal 4 2 4 7 2 3" xfId="43713"/>
    <cellStyle name="Normal 4 2 4 7 2 4" xfId="33699"/>
    <cellStyle name="Normal 4 2 4 7 3" xfId="10249"/>
    <cellStyle name="Normal 4 2 4 7 3 2" xfId="22870"/>
    <cellStyle name="Normal 4 2 4 7 3 2 2" xfId="58086"/>
    <cellStyle name="Normal 4 2 4 7 3 3" xfId="45489"/>
    <cellStyle name="Normal 4 2 4 7 3 4" xfId="35475"/>
    <cellStyle name="Normal 4 2 4 7 4" xfId="12045"/>
    <cellStyle name="Normal 4 2 4 7 4 2" xfId="24646"/>
    <cellStyle name="Normal 4 2 4 7 4 2 2" xfId="59862"/>
    <cellStyle name="Normal 4 2 4 7 4 3" xfId="47265"/>
    <cellStyle name="Normal 4 2 4 7 4 4" xfId="37251"/>
    <cellStyle name="Normal 4 2 4 7 5" xfId="16410"/>
    <cellStyle name="Normal 4 2 4 7 5 2" xfId="51626"/>
    <cellStyle name="Normal 4 2 4 7 5 3" xfId="29015"/>
    <cellStyle name="Normal 4 2 4 7 6" xfId="14632"/>
    <cellStyle name="Normal 4 2 4 7 6 2" xfId="49850"/>
    <cellStyle name="Normal 4 2 4 7 7" xfId="39029"/>
    <cellStyle name="Normal 4 2 4 7 8" xfId="27239"/>
    <cellStyle name="Normal 4 2 4 8" xfId="4082"/>
    <cellStyle name="Normal 4 2 4 8 2" xfId="16732"/>
    <cellStyle name="Normal 4 2 4 8 2 2" xfId="51948"/>
    <cellStyle name="Normal 4 2 4 8 2 3" xfId="29337"/>
    <cellStyle name="Normal 4 2 4 8 3" xfId="13178"/>
    <cellStyle name="Normal 4 2 4 8 3 2" xfId="48396"/>
    <cellStyle name="Normal 4 2 4 8 4" xfId="39351"/>
    <cellStyle name="Normal 4 2 4 8 5" xfId="25785"/>
    <cellStyle name="Normal 4 2 4 9" xfId="5555"/>
    <cellStyle name="Normal 4 2 4 9 2" xfId="18186"/>
    <cellStyle name="Normal 4 2 4 9 2 2" xfId="53402"/>
    <cellStyle name="Normal 4 2 4 9 3" xfId="40805"/>
    <cellStyle name="Normal 4 2 4 9 4" xfId="30791"/>
    <cellStyle name="Normal 4 2 5" xfId="2324"/>
    <cellStyle name="Normal 4 2 5 10" xfId="10707"/>
    <cellStyle name="Normal 4 2 5 10 2" xfId="23318"/>
    <cellStyle name="Normal 4 2 5 10 2 2" xfId="58534"/>
    <cellStyle name="Normal 4 2 5 10 3" xfId="45937"/>
    <cellStyle name="Normal 4 2 5 10 4" xfId="35923"/>
    <cellStyle name="Normal 4 2 5 11" xfId="15036"/>
    <cellStyle name="Normal 4 2 5 11 2" xfId="50252"/>
    <cellStyle name="Normal 4 2 5 11 3" xfId="27641"/>
    <cellStyle name="Normal 4 2 5 12" xfId="12449"/>
    <cellStyle name="Normal 4 2 5 12 2" xfId="47667"/>
    <cellStyle name="Normal 4 2 5 13" xfId="37655"/>
    <cellStyle name="Normal 4 2 5 14" xfId="25056"/>
    <cellStyle name="Normal 4 2 5 15" xfId="60269"/>
    <cellStyle name="Normal 4 2 5 2" xfId="3171"/>
    <cellStyle name="Normal 4 2 5 2 10" xfId="25540"/>
    <cellStyle name="Normal 4 2 5 2 11" xfId="61075"/>
    <cellStyle name="Normal 4 2 5 2 2" xfId="4971"/>
    <cellStyle name="Normal 4 2 5 2 2 2" xfId="17618"/>
    <cellStyle name="Normal 4 2 5 2 2 2 2" xfId="52834"/>
    <cellStyle name="Normal 4 2 5 2 2 2 3" xfId="30223"/>
    <cellStyle name="Normal 4 2 5 2 2 3" xfId="14064"/>
    <cellStyle name="Normal 4 2 5 2 2 3 2" xfId="49282"/>
    <cellStyle name="Normal 4 2 5 2 2 4" xfId="40237"/>
    <cellStyle name="Normal 4 2 5 2 2 5" xfId="26671"/>
    <cellStyle name="Normal 4 2 5 2 3" xfId="6441"/>
    <cellStyle name="Normal 4 2 5 2 3 2" xfId="19072"/>
    <cellStyle name="Normal 4 2 5 2 3 2 2" xfId="54288"/>
    <cellStyle name="Normal 4 2 5 2 3 3" xfId="41691"/>
    <cellStyle name="Normal 4 2 5 2 3 4" xfId="31677"/>
    <cellStyle name="Normal 4 2 5 2 4" xfId="7900"/>
    <cellStyle name="Normal 4 2 5 2 4 2" xfId="20526"/>
    <cellStyle name="Normal 4 2 5 2 4 2 2" xfId="55742"/>
    <cellStyle name="Normal 4 2 5 2 4 3" xfId="43145"/>
    <cellStyle name="Normal 4 2 5 2 4 4" xfId="33131"/>
    <cellStyle name="Normal 4 2 5 2 5" xfId="9681"/>
    <cellStyle name="Normal 4 2 5 2 5 2" xfId="22302"/>
    <cellStyle name="Normal 4 2 5 2 5 2 2" xfId="57518"/>
    <cellStyle name="Normal 4 2 5 2 5 3" xfId="44921"/>
    <cellStyle name="Normal 4 2 5 2 5 4" xfId="34907"/>
    <cellStyle name="Normal 4 2 5 2 6" xfId="11475"/>
    <cellStyle name="Normal 4 2 5 2 6 2" xfId="24078"/>
    <cellStyle name="Normal 4 2 5 2 6 2 2" xfId="59294"/>
    <cellStyle name="Normal 4 2 5 2 6 3" xfId="46697"/>
    <cellStyle name="Normal 4 2 5 2 6 4" xfId="36683"/>
    <cellStyle name="Normal 4 2 5 2 7" xfId="15842"/>
    <cellStyle name="Normal 4 2 5 2 7 2" xfId="51058"/>
    <cellStyle name="Normal 4 2 5 2 7 3" xfId="28447"/>
    <cellStyle name="Normal 4 2 5 2 8" xfId="12933"/>
    <cellStyle name="Normal 4 2 5 2 8 2" xfId="48151"/>
    <cellStyle name="Normal 4 2 5 2 9" xfId="38461"/>
    <cellStyle name="Normal 4 2 5 3" xfId="3500"/>
    <cellStyle name="Normal 4 2 5 3 10" xfId="26996"/>
    <cellStyle name="Normal 4 2 5 3 11" xfId="61400"/>
    <cellStyle name="Normal 4 2 5 3 2" xfId="5296"/>
    <cellStyle name="Normal 4 2 5 3 2 2" xfId="17943"/>
    <cellStyle name="Normal 4 2 5 3 2 2 2" xfId="53159"/>
    <cellStyle name="Normal 4 2 5 3 2 3" xfId="40562"/>
    <cellStyle name="Normal 4 2 5 3 2 4" xfId="30548"/>
    <cellStyle name="Normal 4 2 5 3 3" xfId="6766"/>
    <cellStyle name="Normal 4 2 5 3 3 2" xfId="19397"/>
    <cellStyle name="Normal 4 2 5 3 3 2 2" xfId="54613"/>
    <cellStyle name="Normal 4 2 5 3 3 3" xfId="42016"/>
    <cellStyle name="Normal 4 2 5 3 3 4" xfId="32002"/>
    <cellStyle name="Normal 4 2 5 3 4" xfId="8225"/>
    <cellStyle name="Normal 4 2 5 3 4 2" xfId="20851"/>
    <cellStyle name="Normal 4 2 5 3 4 2 2" xfId="56067"/>
    <cellStyle name="Normal 4 2 5 3 4 3" xfId="43470"/>
    <cellStyle name="Normal 4 2 5 3 4 4" xfId="33456"/>
    <cellStyle name="Normal 4 2 5 3 5" xfId="10006"/>
    <cellStyle name="Normal 4 2 5 3 5 2" xfId="22627"/>
    <cellStyle name="Normal 4 2 5 3 5 2 2" xfId="57843"/>
    <cellStyle name="Normal 4 2 5 3 5 3" xfId="45246"/>
    <cellStyle name="Normal 4 2 5 3 5 4" xfId="35232"/>
    <cellStyle name="Normal 4 2 5 3 6" xfId="11800"/>
    <cellStyle name="Normal 4 2 5 3 6 2" xfId="24403"/>
    <cellStyle name="Normal 4 2 5 3 6 2 2" xfId="59619"/>
    <cellStyle name="Normal 4 2 5 3 6 3" xfId="47022"/>
    <cellStyle name="Normal 4 2 5 3 6 4" xfId="37008"/>
    <cellStyle name="Normal 4 2 5 3 7" xfId="16167"/>
    <cellStyle name="Normal 4 2 5 3 7 2" xfId="51383"/>
    <cellStyle name="Normal 4 2 5 3 7 3" xfId="28772"/>
    <cellStyle name="Normal 4 2 5 3 8" xfId="14389"/>
    <cellStyle name="Normal 4 2 5 3 8 2" xfId="49607"/>
    <cellStyle name="Normal 4 2 5 3 9" xfId="38786"/>
    <cellStyle name="Normal 4 2 5 4" xfId="2661"/>
    <cellStyle name="Normal 4 2 5 4 10" xfId="26187"/>
    <cellStyle name="Normal 4 2 5 4 11" xfId="60591"/>
    <cellStyle name="Normal 4 2 5 4 2" xfId="4487"/>
    <cellStyle name="Normal 4 2 5 4 2 2" xfId="17134"/>
    <cellStyle name="Normal 4 2 5 4 2 2 2" xfId="52350"/>
    <cellStyle name="Normal 4 2 5 4 2 3" xfId="39753"/>
    <cellStyle name="Normal 4 2 5 4 2 4" xfId="29739"/>
    <cellStyle name="Normal 4 2 5 4 3" xfId="5957"/>
    <cellStyle name="Normal 4 2 5 4 3 2" xfId="18588"/>
    <cellStyle name="Normal 4 2 5 4 3 2 2" xfId="53804"/>
    <cellStyle name="Normal 4 2 5 4 3 3" xfId="41207"/>
    <cellStyle name="Normal 4 2 5 4 3 4" xfId="31193"/>
    <cellStyle name="Normal 4 2 5 4 4" xfId="7416"/>
    <cellStyle name="Normal 4 2 5 4 4 2" xfId="20042"/>
    <cellStyle name="Normal 4 2 5 4 4 2 2" xfId="55258"/>
    <cellStyle name="Normal 4 2 5 4 4 3" xfId="42661"/>
    <cellStyle name="Normal 4 2 5 4 4 4" xfId="32647"/>
    <cellStyle name="Normal 4 2 5 4 5" xfId="9197"/>
    <cellStyle name="Normal 4 2 5 4 5 2" xfId="21818"/>
    <cellStyle name="Normal 4 2 5 4 5 2 2" xfId="57034"/>
    <cellStyle name="Normal 4 2 5 4 5 3" xfId="44437"/>
    <cellStyle name="Normal 4 2 5 4 5 4" xfId="34423"/>
    <cellStyle name="Normal 4 2 5 4 6" xfId="10991"/>
    <cellStyle name="Normal 4 2 5 4 6 2" xfId="23594"/>
    <cellStyle name="Normal 4 2 5 4 6 2 2" xfId="58810"/>
    <cellStyle name="Normal 4 2 5 4 6 3" xfId="46213"/>
    <cellStyle name="Normal 4 2 5 4 6 4" xfId="36199"/>
    <cellStyle name="Normal 4 2 5 4 7" xfId="15358"/>
    <cellStyle name="Normal 4 2 5 4 7 2" xfId="50574"/>
    <cellStyle name="Normal 4 2 5 4 7 3" xfId="27963"/>
    <cellStyle name="Normal 4 2 5 4 8" xfId="13580"/>
    <cellStyle name="Normal 4 2 5 4 8 2" xfId="48798"/>
    <cellStyle name="Normal 4 2 5 4 9" xfId="37977"/>
    <cellStyle name="Normal 4 2 5 5" xfId="3825"/>
    <cellStyle name="Normal 4 2 5 5 2" xfId="8548"/>
    <cellStyle name="Normal 4 2 5 5 2 2" xfId="21174"/>
    <cellStyle name="Normal 4 2 5 5 2 2 2" xfId="56390"/>
    <cellStyle name="Normal 4 2 5 5 2 3" xfId="43793"/>
    <cellStyle name="Normal 4 2 5 5 2 4" xfId="33779"/>
    <cellStyle name="Normal 4 2 5 5 3" xfId="10329"/>
    <cellStyle name="Normal 4 2 5 5 3 2" xfId="22950"/>
    <cellStyle name="Normal 4 2 5 5 3 2 2" xfId="58166"/>
    <cellStyle name="Normal 4 2 5 5 3 3" xfId="45569"/>
    <cellStyle name="Normal 4 2 5 5 3 4" xfId="35555"/>
    <cellStyle name="Normal 4 2 5 5 4" xfId="12125"/>
    <cellStyle name="Normal 4 2 5 5 4 2" xfId="24726"/>
    <cellStyle name="Normal 4 2 5 5 4 2 2" xfId="59942"/>
    <cellStyle name="Normal 4 2 5 5 4 3" xfId="47345"/>
    <cellStyle name="Normal 4 2 5 5 4 4" xfId="37331"/>
    <cellStyle name="Normal 4 2 5 5 5" xfId="16490"/>
    <cellStyle name="Normal 4 2 5 5 5 2" xfId="51706"/>
    <cellStyle name="Normal 4 2 5 5 5 3" xfId="29095"/>
    <cellStyle name="Normal 4 2 5 5 6" xfId="14712"/>
    <cellStyle name="Normal 4 2 5 5 6 2" xfId="49930"/>
    <cellStyle name="Normal 4 2 5 5 7" xfId="39109"/>
    <cellStyle name="Normal 4 2 5 5 8" xfId="27319"/>
    <cellStyle name="Normal 4 2 5 6" xfId="4165"/>
    <cellStyle name="Normal 4 2 5 6 2" xfId="16812"/>
    <cellStyle name="Normal 4 2 5 6 2 2" xfId="52028"/>
    <cellStyle name="Normal 4 2 5 6 2 3" xfId="29417"/>
    <cellStyle name="Normal 4 2 5 6 3" xfId="13258"/>
    <cellStyle name="Normal 4 2 5 6 3 2" xfId="48476"/>
    <cellStyle name="Normal 4 2 5 6 4" xfId="39431"/>
    <cellStyle name="Normal 4 2 5 6 5" xfId="25865"/>
    <cellStyle name="Normal 4 2 5 7" xfId="5635"/>
    <cellStyle name="Normal 4 2 5 7 2" xfId="18266"/>
    <cellStyle name="Normal 4 2 5 7 2 2" xfId="53482"/>
    <cellStyle name="Normal 4 2 5 7 3" xfId="40885"/>
    <cellStyle name="Normal 4 2 5 7 4" xfId="30871"/>
    <cellStyle name="Normal 4 2 5 8" xfId="7094"/>
    <cellStyle name="Normal 4 2 5 8 2" xfId="19720"/>
    <cellStyle name="Normal 4 2 5 8 2 2" xfId="54936"/>
    <cellStyle name="Normal 4 2 5 8 3" xfId="42339"/>
    <cellStyle name="Normal 4 2 5 8 4" xfId="32325"/>
    <cellStyle name="Normal 4 2 5 9" xfId="8875"/>
    <cellStyle name="Normal 4 2 5 9 2" xfId="21496"/>
    <cellStyle name="Normal 4 2 5 9 2 2" xfId="56712"/>
    <cellStyle name="Normal 4 2 5 9 3" xfId="44115"/>
    <cellStyle name="Normal 4 2 5 9 4" xfId="34101"/>
    <cellStyle name="Normal 4 2 6" xfId="3006"/>
    <cellStyle name="Normal 4 2 6 10" xfId="25381"/>
    <cellStyle name="Normal 4 2 6 11" xfId="60916"/>
    <cellStyle name="Normal 4 2 6 2" xfId="4812"/>
    <cellStyle name="Normal 4 2 6 2 2" xfId="17459"/>
    <cellStyle name="Normal 4 2 6 2 2 2" xfId="52675"/>
    <cellStyle name="Normal 4 2 6 2 2 3" xfId="30064"/>
    <cellStyle name="Normal 4 2 6 2 3" xfId="13905"/>
    <cellStyle name="Normal 4 2 6 2 3 2" xfId="49123"/>
    <cellStyle name="Normal 4 2 6 2 4" xfId="40078"/>
    <cellStyle name="Normal 4 2 6 2 5" xfId="26512"/>
    <cellStyle name="Normal 4 2 6 3" xfId="6282"/>
    <cellStyle name="Normal 4 2 6 3 2" xfId="18913"/>
    <cellStyle name="Normal 4 2 6 3 2 2" xfId="54129"/>
    <cellStyle name="Normal 4 2 6 3 3" xfId="41532"/>
    <cellStyle name="Normal 4 2 6 3 4" xfId="31518"/>
    <cellStyle name="Normal 4 2 6 4" xfId="7741"/>
    <cellStyle name="Normal 4 2 6 4 2" xfId="20367"/>
    <cellStyle name="Normal 4 2 6 4 2 2" xfId="55583"/>
    <cellStyle name="Normal 4 2 6 4 3" xfId="42986"/>
    <cellStyle name="Normal 4 2 6 4 4" xfId="32972"/>
    <cellStyle name="Normal 4 2 6 5" xfId="9522"/>
    <cellStyle name="Normal 4 2 6 5 2" xfId="22143"/>
    <cellStyle name="Normal 4 2 6 5 2 2" xfId="57359"/>
    <cellStyle name="Normal 4 2 6 5 3" xfId="44762"/>
    <cellStyle name="Normal 4 2 6 5 4" xfId="34748"/>
    <cellStyle name="Normal 4 2 6 6" xfId="11316"/>
    <cellStyle name="Normal 4 2 6 6 2" xfId="23919"/>
    <cellStyle name="Normal 4 2 6 6 2 2" xfId="59135"/>
    <cellStyle name="Normal 4 2 6 6 3" xfId="46538"/>
    <cellStyle name="Normal 4 2 6 6 4" xfId="36524"/>
    <cellStyle name="Normal 4 2 6 7" xfId="15683"/>
    <cellStyle name="Normal 4 2 6 7 2" xfId="50899"/>
    <cellStyle name="Normal 4 2 6 7 3" xfId="28288"/>
    <cellStyle name="Normal 4 2 6 8" xfId="12774"/>
    <cellStyle name="Normal 4 2 6 8 2" xfId="47992"/>
    <cellStyle name="Normal 4 2 6 9" xfId="38302"/>
    <cellStyle name="Normal 4 2 7" xfId="2838"/>
    <cellStyle name="Normal 4 2 7 10" xfId="25226"/>
    <cellStyle name="Normal 4 2 7 11" xfId="60761"/>
    <cellStyle name="Normal 4 2 7 2" xfId="4657"/>
    <cellStyle name="Normal 4 2 7 2 2" xfId="17304"/>
    <cellStyle name="Normal 4 2 7 2 2 2" xfId="52520"/>
    <cellStyle name="Normal 4 2 7 2 2 3" xfId="29909"/>
    <cellStyle name="Normal 4 2 7 2 3" xfId="13750"/>
    <cellStyle name="Normal 4 2 7 2 3 2" xfId="48968"/>
    <cellStyle name="Normal 4 2 7 2 4" xfId="39923"/>
    <cellStyle name="Normal 4 2 7 2 5" xfId="26357"/>
    <cellStyle name="Normal 4 2 7 3" xfId="6127"/>
    <cellStyle name="Normal 4 2 7 3 2" xfId="18758"/>
    <cellStyle name="Normal 4 2 7 3 2 2" xfId="53974"/>
    <cellStyle name="Normal 4 2 7 3 3" xfId="41377"/>
    <cellStyle name="Normal 4 2 7 3 4" xfId="31363"/>
    <cellStyle name="Normal 4 2 7 4" xfId="7586"/>
    <cellStyle name="Normal 4 2 7 4 2" xfId="20212"/>
    <cellStyle name="Normal 4 2 7 4 2 2" xfId="55428"/>
    <cellStyle name="Normal 4 2 7 4 3" xfId="42831"/>
    <cellStyle name="Normal 4 2 7 4 4" xfId="32817"/>
    <cellStyle name="Normal 4 2 7 5" xfId="9367"/>
    <cellStyle name="Normal 4 2 7 5 2" xfId="21988"/>
    <cellStyle name="Normal 4 2 7 5 2 2" xfId="57204"/>
    <cellStyle name="Normal 4 2 7 5 3" xfId="44607"/>
    <cellStyle name="Normal 4 2 7 5 4" xfId="34593"/>
    <cellStyle name="Normal 4 2 7 6" xfId="11161"/>
    <cellStyle name="Normal 4 2 7 6 2" xfId="23764"/>
    <cellStyle name="Normal 4 2 7 6 2 2" xfId="58980"/>
    <cellStyle name="Normal 4 2 7 6 3" xfId="46383"/>
    <cellStyle name="Normal 4 2 7 6 4" xfId="36369"/>
    <cellStyle name="Normal 4 2 7 7" xfId="15528"/>
    <cellStyle name="Normal 4 2 7 7 2" xfId="50744"/>
    <cellStyle name="Normal 4 2 7 7 3" xfId="28133"/>
    <cellStyle name="Normal 4 2 7 8" xfId="12619"/>
    <cellStyle name="Normal 4 2 7 8 2" xfId="47837"/>
    <cellStyle name="Normal 4 2 7 9" xfId="38147"/>
    <cellStyle name="Normal 4 2 8" xfId="3348"/>
    <cellStyle name="Normal 4 2 8 10" xfId="26844"/>
    <cellStyle name="Normal 4 2 8 11" xfId="61248"/>
    <cellStyle name="Normal 4 2 8 2" xfId="5144"/>
    <cellStyle name="Normal 4 2 8 2 2" xfId="17791"/>
    <cellStyle name="Normal 4 2 8 2 2 2" xfId="53007"/>
    <cellStyle name="Normal 4 2 8 2 3" xfId="40410"/>
    <cellStyle name="Normal 4 2 8 2 4" xfId="30396"/>
    <cellStyle name="Normal 4 2 8 3" xfId="6614"/>
    <cellStyle name="Normal 4 2 8 3 2" xfId="19245"/>
    <cellStyle name="Normal 4 2 8 3 2 2" xfId="54461"/>
    <cellStyle name="Normal 4 2 8 3 3" xfId="41864"/>
    <cellStyle name="Normal 4 2 8 3 4" xfId="31850"/>
    <cellStyle name="Normal 4 2 8 4" xfId="8073"/>
    <cellStyle name="Normal 4 2 8 4 2" xfId="20699"/>
    <cellStyle name="Normal 4 2 8 4 2 2" xfId="55915"/>
    <cellStyle name="Normal 4 2 8 4 3" xfId="43318"/>
    <cellStyle name="Normal 4 2 8 4 4" xfId="33304"/>
    <cellStyle name="Normal 4 2 8 5" xfId="9854"/>
    <cellStyle name="Normal 4 2 8 5 2" xfId="22475"/>
    <cellStyle name="Normal 4 2 8 5 2 2" xfId="57691"/>
    <cellStyle name="Normal 4 2 8 5 3" xfId="45094"/>
    <cellStyle name="Normal 4 2 8 5 4" xfId="35080"/>
    <cellStyle name="Normal 4 2 8 6" xfId="11648"/>
    <cellStyle name="Normal 4 2 8 6 2" xfId="24251"/>
    <cellStyle name="Normal 4 2 8 6 2 2" xfId="59467"/>
    <cellStyle name="Normal 4 2 8 6 3" xfId="46870"/>
    <cellStyle name="Normal 4 2 8 6 4" xfId="36856"/>
    <cellStyle name="Normal 4 2 8 7" xfId="16015"/>
    <cellStyle name="Normal 4 2 8 7 2" xfId="51231"/>
    <cellStyle name="Normal 4 2 8 7 3" xfId="28620"/>
    <cellStyle name="Normal 4 2 8 8" xfId="14237"/>
    <cellStyle name="Normal 4 2 8 8 2" xfId="49455"/>
    <cellStyle name="Normal 4 2 8 9" xfId="38634"/>
    <cellStyle name="Normal 4 2 9" xfId="2508"/>
    <cellStyle name="Normal 4 2 9 10" xfId="26035"/>
    <cellStyle name="Normal 4 2 9 11" xfId="60439"/>
    <cellStyle name="Normal 4 2 9 2" xfId="4335"/>
    <cellStyle name="Normal 4 2 9 2 2" xfId="16982"/>
    <cellStyle name="Normal 4 2 9 2 2 2" xfId="52198"/>
    <cellStyle name="Normal 4 2 9 2 3" xfId="39601"/>
    <cellStyle name="Normal 4 2 9 2 4" xfId="29587"/>
    <cellStyle name="Normal 4 2 9 3" xfId="5805"/>
    <cellStyle name="Normal 4 2 9 3 2" xfId="18436"/>
    <cellStyle name="Normal 4 2 9 3 2 2" xfId="53652"/>
    <cellStyle name="Normal 4 2 9 3 3" xfId="41055"/>
    <cellStyle name="Normal 4 2 9 3 4" xfId="31041"/>
    <cellStyle name="Normal 4 2 9 4" xfId="7264"/>
    <cellStyle name="Normal 4 2 9 4 2" xfId="19890"/>
    <cellStyle name="Normal 4 2 9 4 2 2" xfId="55106"/>
    <cellStyle name="Normal 4 2 9 4 3" xfId="42509"/>
    <cellStyle name="Normal 4 2 9 4 4" xfId="32495"/>
    <cellStyle name="Normal 4 2 9 5" xfId="9045"/>
    <cellStyle name="Normal 4 2 9 5 2" xfId="21666"/>
    <cellStyle name="Normal 4 2 9 5 2 2" xfId="56882"/>
    <cellStyle name="Normal 4 2 9 5 3" xfId="44285"/>
    <cellStyle name="Normal 4 2 9 5 4" xfId="34271"/>
    <cellStyle name="Normal 4 2 9 6" xfId="10839"/>
    <cellStyle name="Normal 4 2 9 6 2" xfId="23442"/>
    <cellStyle name="Normal 4 2 9 6 2 2" xfId="58658"/>
    <cellStyle name="Normal 4 2 9 6 3" xfId="46061"/>
    <cellStyle name="Normal 4 2 9 6 4" xfId="36047"/>
    <cellStyle name="Normal 4 2 9 7" xfId="15206"/>
    <cellStyle name="Normal 4 2 9 7 2" xfId="50422"/>
    <cellStyle name="Normal 4 2 9 7 3" xfId="27811"/>
    <cellStyle name="Normal 4 2 9 8" xfId="13428"/>
    <cellStyle name="Normal 4 2 9 8 2" xfId="48646"/>
    <cellStyle name="Normal 4 2 9 9" xfId="37825"/>
    <cellStyle name="Normal 4 2_District Target Attainment" xfId="1172"/>
    <cellStyle name="Normal 4 20" xfId="12252"/>
    <cellStyle name="Normal 4 20 2" xfId="47470"/>
    <cellStyle name="Normal 4 21" xfId="37457"/>
    <cellStyle name="Normal 4 22" xfId="24859"/>
    <cellStyle name="Normal 4 23" xfId="60072"/>
    <cellStyle name="Normal 4 24" xfId="61512"/>
    <cellStyle name="Normal 4 3" xfId="625"/>
    <cellStyle name="Normal 4 3 2" xfId="626"/>
    <cellStyle name="Normal 4 3 3" xfId="627"/>
    <cellStyle name="Normal 4 3 3 2" xfId="1799"/>
    <cellStyle name="Normal 4 3 3_District Target Attainment" xfId="1175"/>
    <cellStyle name="Normal 4 3 4" xfId="1798"/>
    <cellStyle name="Normal 4 3_District Target Attainment" xfId="1174"/>
    <cellStyle name="Normal 4 4" xfId="628"/>
    <cellStyle name="Normal 4 5" xfId="629"/>
    <cellStyle name="Normal 4 6" xfId="1289"/>
    <cellStyle name="Normal 4 6 10" xfId="6968"/>
    <cellStyle name="Normal 4 6 10 2" xfId="19595"/>
    <cellStyle name="Normal 4 6 10 2 2" xfId="54811"/>
    <cellStyle name="Normal 4 6 10 3" xfId="42214"/>
    <cellStyle name="Normal 4 6 10 4" xfId="32200"/>
    <cellStyle name="Normal 4 6 11" xfId="8749"/>
    <cellStyle name="Normal 4 6 11 2" xfId="21371"/>
    <cellStyle name="Normal 4 6 11 2 2" xfId="56587"/>
    <cellStyle name="Normal 4 6 11 3" xfId="43990"/>
    <cellStyle name="Normal 4 6 11 4" xfId="33976"/>
    <cellStyle name="Normal 4 6 12" xfId="10708"/>
    <cellStyle name="Normal 4 6 12 2" xfId="23319"/>
    <cellStyle name="Normal 4 6 12 2 2" xfId="58535"/>
    <cellStyle name="Normal 4 6 12 3" xfId="45938"/>
    <cellStyle name="Normal 4 6 12 4" xfId="35924"/>
    <cellStyle name="Normal 4 6 13" xfId="14910"/>
    <cellStyle name="Normal 4 6 13 2" xfId="50127"/>
    <cellStyle name="Normal 4 6 13 3" xfId="27516"/>
    <cellStyle name="Normal 4 6 14" xfId="12324"/>
    <cellStyle name="Normal 4 6 14 2" xfId="47542"/>
    <cellStyle name="Normal 4 6 15" xfId="37529"/>
    <cellStyle name="Normal 4 6 16" xfId="24931"/>
    <cellStyle name="Normal 4 6 17" xfId="60144"/>
    <cellStyle name="Normal 4 6 2" xfId="2354"/>
    <cellStyle name="Normal 4 6 2 10" xfId="10709"/>
    <cellStyle name="Normal 4 6 2 10 2" xfId="23320"/>
    <cellStyle name="Normal 4 6 2 10 2 2" xfId="58536"/>
    <cellStyle name="Normal 4 6 2 10 3" xfId="45939"/>
    <cellStyle name="Normal 4 6 2 10 4" xfId="35925"/>
    <cellStyle name="Normal 4 6 2 11" xfId="15065"/>
    <cellStyle name="Normal 4 6 2 11 2" xfId="50281"/>
    <cellStyle name="Normal 4 6 2 11 3" xfId="27670"/>
    <cellStyle name="Normal 4 6 2 12" xfId="12478"/>
    <cellStyle name="Normal 4 6 2 12 2" xfId="47696"/>
    <cellStyle name="Normal 4 6 2 13" xfId="37684"/>
    <cellStyle name="Normal 4 6 2 14" xfId="25085"/>
    <cellStyle name="Normal 4 6 2 15" xfId="60298"/>
    <cellStyle name="Normal 4 6 2 2" xfId="3200"/>
    <cellStyle name="Normal 4 6 2 2 10" xfId="25569"/>
    <cellStyle name="Normal 4 6 2 2 11" xfId="61104"/>
    <cellStyle name="Normal 4 6 2 2 2" xfId="5000"/>
    <cellStyle name="Normal 4 6 2 2 2 2" xfId="17647"/>
    <cellStyle name="Normal 4 6 2 2 2 2 2" xfId="52863"/>
    <cellStyle name="Normal 4 6 2 2 2 2 3" xfId="30252"/>
    <cellStyle name="Normal 4 6 2 2 2 3" xfId="14093"/>
    <cellStyle name="Normal 4 6 2 2 2 3 2" xfId="49311"/>
    <cellStyle name="Normal 4 6 2 2 2 4" xfId="40266"/>
    <cellStyle name="Normal 4 6 2 2 2 5" xfId="26700"/>
    <cellStyle name="Normal 4 6 2 2 3" xfId="6470"/>
    <cellStyle name="Normal 4 6 2 2 3 2" xfId="19101"/>
    <cellStyle name="Normal 4 6 2 2 3 2 2" xfId="54317"/>
    <cellStyle name="Normal 4 6 2 2 3 3" xfId="41720"/>
    <cellStyle name="Normal 4 6 2 2 3 4" xfId="31706"/>
    <cellStyle name="Normal 4 6 2 2 4" xfId="7929"/>
    <cellStyle name="Normal 4 6 2 2 4 2" xfId="20555"/>
    <cellStyle name="Normal 4 6 2 2 4 2 2" xfId="55771"/>
    <cellStyle name="Normal 4 6 2 2 4 3" xfId="43174"/>
    <cellStyle name="Normal 4 6 2 2 4 4" xfId="33160"/>
    <cellStyle name="Normal 4 6 2 2 5" xfId="9710"/>
    <cellStyle name="Normal 4 6 2 2 5 2" xfId="22331"/>
    <cellStyle name="Normal 4 6 2 2 5 2 2" xfId="57547"/>
    <cellStyle name="Normal 4 6 2 2 5 3" xfId="44950"/>
    <cellStyle name="Normal 4 6 2 2 5 4" xfId="34936"/>
    <cellStyle name="Normal 4 6 2 2 6" xfId="11504"/>
    <cellStyle name="Normal 4 6 2 2 6 2" xfId="24107"/>
    <cellStyle name="Normal 4 6 2 2 6 2 2" xfId="59323"/>
    <cellStyle name="Normal 4 6 2 2 6 3" xfId="46726"/>
    <cellStyle name="Normal 4 6 2 2 6 4" xfId="36712"/>
    <cellStyle name="Normal 4 6 2 2 7" xfId="15871"/>
    <cellStyle name="Normal 4 6 2 2 7 2" xfId="51087"/>
    <cellStyle name="Normal 4 6 2 2 7 3" xfId="28476"/>
    <cellStyle name="Normal 4 6 2 2 8" xfId="12962"/>
    <cellStyle name="Normal 4 6 2 2 8 2" xfId="48180"/>
    <cellStyle name="Normal 4 6 2 2 9" xfId="38490"/>
    <cellStyle name="Normal 4 6 2 3" xfId="3529"/>
    <cellStyle name="Normal 4 6 2 3 10" xfId="27025"/>
    <cellStyle name="Normal 4 6 2 3 11" xfId="61429"/>
    <cellStyle name="Normal 4 6 2 3 2" xfId="5325"/>
    <cellStyle name="Normal 4 6 2 3 2 2" xfId="17972"/>
    <cellStyle name="Normal 4 6 2 3 2 2 2" xfId="53188"/>
    <cellStyle name="Normal 4 6 2 3 2 3" xfId="40591"/>
    <cellStyle name="Normal 4 6 2 3 2 4" xfId="30577"/>
    <cellStyle name="Normal 4 6 2 3 3" xfId="6795"/>
    <cellStyle name="Normal 4 6 2 3 3 2" xfId="19426"/>
    <cellStyle name="Normal 4 6 2 3 3 2 2" xfId="54642"/>
    <cellStyle name="Normal 4 6 2 3 3 3" xfId="42045"/>
    <cellStyle name="Normal 4 6 2 3 3 4" xfId="32031"/>
    <cellStyle name="Normal 4 6 2 3 4" xfId="8254"/>
    <cellStyle name="Normal 4 6 2 3 4 2" xfId="20880"/>
    <cellStyle name="Normal 4 6 2 3 4 2 2" xfId="56096"/>
    <cellStyle name="Normal 4 6 2 3 4 3" xfId="43499"/>
    <cellStyle name="Normal 4 6 2 3 4 4" xfId="33485"/>
    <cellStyle name="Normal 4 6 2 3 5" xfId="10035"/>
    <cellStyle name="Normal 4 6 2 3 5 2" xfId="22656"/>
    <cellStyle name="Normal 4 6 2 3 5 2 2" xfId="57872"/>
    <cellStyle name="Normal 4 6 2 3 5 3" xfId="45275"/>
    <cellStyle name="Normal 4 6 2 3 5 4" xfId="35261"/>
    <cellStyle name="Normal 4 6 2 3 6" xfId="11829"/>
    <cellStyle name="Normal 4 6 2 3 6 2" xfId="24432"/>
    <cellStyle name="Normal 4 6 2 3 6 2 2" xfId="59648"/>
    <cellStyle name="Normal 4 6 2 3 6 3" xfId="47051"/>
    <cellStyle name="Normal 4 6 2 3 6 4" xfId="37037"/>
    <cellStyle name="Normal 4 6 2 3 7" xfId="16196"/>
    <cellStyle name="Normal 4 6 2 3 7 2" xfId="51412"/>
    <cellStyle name="Normal 4 6 2 3 7 3" xfId="28801"/>
    <cellStyle name="Normal 4 6 2 3 8" xfId="14418"/>
    <cellStyle name="Normal 4 6 2 3 8 2" xfId="49636"/>
    <cellStyle name="Normal 4 6 2 3 9" xfId="38815"/>
    <cellStyle name="Normal 4 6 2 4" xfId="2690"/>
    <cellStyle name="Normal 4 6 2 4 10" xfId="26216"/>
    <cellStyle name="Normal 4 6 2 4 11" xfId="60620"/>
    <cellStyle name="Normal 4 6 2 4 2" xfId="4516"/>
    <cellStyle name="Normal 4 6 2 4 2 2" xfId="17163"/>
    <cellStyle name="Normal 4 6 2 4 2 2 2" xfId="52379"/>
    <cellStyle name="Normal 4 6 2 4 2 3" xfId="39782"/>
    <cellStyle name="Normal 4 6 2 4 2 4" xfId="29768"/>
    <cellStyle name="Normal 4 6 2 4 3" xfId="5986"/>
    <cellStyle name="Normal 4 6 2 4 3 2" xfId="18617"/>
    <cellStyle name="Normal 4 6 2 4 3 2 2" xfId="53833"/>
    <cellStyle name="Normal 4 6 2 4 3 3" xfId="41236"/>
    <cellStyle name="Normal 4 6 2 4 3 4" xfId="31222"/>
    <cellStyle name="Normal 4 6 2 4 4" xfId="7445"/>
    <cellStyle name="Normal 4 6 2 4 4 2" xfId="20071"/>
    <cellStyle name="Normal 4 6 2 4 4 2 2" xfId="55287"/>
    <cellStyle name="Normal 4 6 2 4 4 3" xfId="42690"/>
    <cellStyle name="Normal 4 6 2 4 4 4" xfId="32676"/>
    <cellStyle name="Normal 4 6 2 4 5" xfId="9226"/>
    <cellStyle name="Normal 4 6 2 4 5 2" xfId="21847"/>
    <cellStyle name="Normal 4 6 2 4 5 2 2" xfId="57063"/>
    <cellStyle name="Normal 4 6 2 4 5 3" xfId="44466"/>
    <cellStyle name="Normal 4 6 2 4 5 4" xfId="34452"/>
    <cellStyle name="Normal 4 6 2 4 6" xfId="11020"/>
    <cellStyle name="Normal 4 6 2 4 6 2" xfId="23623"/>
    <cellStyle name="Normal 4 6 2 4 6 2 2" xfId="58839"/>
    <cellStyle name="Normal 4 6 2 4 6 3" xfId="46242"/>
    <cellStyle name="Normal 4 6 2 4 6 4" xfId="36228"/>
    <cellStyle name="Normal 4 6 2 4 7" xfId="15387"/>
    <cellStyle name="Normal 4 6 2 4 7 2" xfId="50603"/>
    <cellStyle name="Normal 4 6 2 4 7 3" xfId="27992"/>
    <cellStyle name="Normal 4 6 2 4 8" xfId="13609"/>
    <cellStyle name="Normal 4 6 2 4 8 2" xfId="48827"/>
    <cellStyle name="Normal 4 6 2 4 9" xfId="38006"/>
    <cellStyle name="Normal 4 6 2 5" xfId="3854"/>
    <cellStyle name="Normal 4 6 2 5 2" xfId="8577"/>
    <cellStyle name="Normal 4 6 2 5 2 2" xfId="21203"/>
    <cellStyle name="Normal 4 6 2 5 2 2 2" xfId="56419"/>
    <cellStyle name="Normal 4 6 2 5 2 3" xfId="43822"/>
    <cellStyle name="Normal 4 6 2 5 2 4" xfId="33808"/>
    <cellStyle name="Normal 4 6 2 5 3" xfId="10358"/>
    <cellStyle name="Normal 4 6 2 5 3 2" xfId="22979"/>
    <cellStyle name="Normal 4 6 2 5 3 2 2" xfId="58195"/>
    <cellStyle name="Normal 4 6 2 5 3 3" xfId="45598"/>
    <cellStyle name="Normal 4 6 2 5 3 4" xfId="35584"/>
    <cellStyle name="Normal 4 6 2 5 4" xfId="12154"/>
    <cellStyle name="Normal 4 6 2 5 4 2" xfId="24755"/>
    <cellStyle name="Normal 4 6 2 5 4 2 2" xfId="59971"/>
    <cellStyle name="Normal 4 6 2 5 4 3" xfId="47374"/>
    <cellStyle name="Normal 4 6 2 5 4 4" xfId="37360"/>
    <cellStyle name="Normal 4 6 2 5 5" xfId="16519"/>
    <cellStyle name="Normal 4 6 2 5 5 2" xfId="51735"/>
    <cellStyle name="Normal 4 6 2 5 5 3" xfId="29124"/>
    <cellStyle name="Normal 4 6 2 5 6" xfId="14741"/>
    <cellStyle name="Normal 4 6 2 5 6 2" xfId="49959"/>
    <cellStyle name="Normal 4 6 2 5 7" xfId="39138"/>
    <cellStyle name="Normal 4 6 2 5 8" xfId="27348"/>
    <cellStyle name="Normal 4 6 2 6" xfId="4194"/>
    <cellStyle name="Normal 4 6 2 6 2" xfId="16841"/>
    <cellStyle name="Normal 4 6 2 6 2 2" xfId="52057"/>
    <cellStyle name="Normal 4 6 2 6 2 3" xfId="29446"/>
    <cellStyle name="Normal 4 6 2 6 3" xfId="13287"/>
    <cellStyle name="Normal 4 6 2 6 3 2" xfId="48505"/>
    <cellStyle name="Normal 4 6 2 6 4" xfId="39460"/>
    <cellStyle name="Normal 4 6 2 6 5" xfId="25894"/>
    <cellStyle name="Normal 4 6 2 7" xfId="5664"/>
    <cellStyle name="Normal 4 6 2 7 2" xfId="18295"/>
    <cellStyle name="Normal 4 6 2 7 2 2" xfId="53511"/>
    <cellStyle name="Normal 4 6 2 7 3" xfId="40914"/>
    <cellStyle name="Normal 4 6 2 7 4" xfId="30900"/>
    <cellStyle name="Normal 4 6 2 8" xfId="7123"/>
    <cellStyle name="Normal 4 6 2 8 2" xfId="19749"/>
    <cellStyle name="Normal 4 6 2 8 2 2" xfId="54965"/>
    <cellStyle name="Normal 4 6 2 8 3" xfId="42368"/>
    <cellStyle name="Normal 4 6 2 8 4" xfId="32354"/>
    <cellStyle name="Normal 4 6 2 9" xfId="8904"/>
    <cellStyle name="Normal 4 6 2 9 2" xfId="21525"/>
    <cellStyle name="Normal 4 6 2 9 2 2" xfId="56741"/>
    <cellStyle name="Normal 4 6 2 9 3" xfId="44144"/>
    <cellStyle name="Normal 4 6 2 9 4" xfId="34130"/>
    <cellStyle name="Normal 4 6 3" xfId="3039"/>
    <cellStyle name="Normal 4 6 3 10" xfId="25412"/>
    <cellStyle name="Normal 4 6 3 11" xfId="60947"/>
    <cellStyle name="Normal 4 6 3 2" xfId="4843"/>
    <cellStyle name="Normal 4 6 3 2 2" xfId="17490"/>
    <cellStyle name="Normal 4 6 3 2 2 2" xfId="52706"/>
    <cellStyle name="Normal 4 6 3 2 2 3" xfId="30095"/>
    <cellStyle name="Normal 4 6 3 2 3" xfId="13936"/>
    <cellStyle name="Normal 4 6 3 2 3 2" xfId="49154"/>
    <cellStyle name="Normal 4 6 3 2 4" xfId="40109"/>
    <cellStyle name="Normal 4 6 3 2 5" xfId="26543"/>
    <cellStyle name="Normal 4 6 3 3" xfId="6313"/>
    <cellStyle name="Normal 4 6 3 3 2" xfId="18944"/>
    <cellStyle name="Normal 4 6 3 3 2 2" xfId="54160"/>
    <cellStyle name="Normal 4 6 3 3 3" xfId="41563"/>
    <cellStyle name="Normal 4 6 3 3 4" xfId="31549"/>
    <cellStyle name="Normal 4 6 3 4" xfId="7772"/>
    <cellStyle name="Normal 4 6 3 4 2" xfId="20398"/>
    <cellStyle name="Normal 4 6 3 4 2 2" xfId="55614"/>
    <cellStyle name="Normal 4 6 3 4 3" xfId="43017"/>
    <cellStyle name="Normal 4 6 3 4 4" xfId="33003"/>
    <cellStyle name="Normal 4 6 3 5" xfId="9553"/>
    <cellStyle name="Normal 4 6 3 5 2" xfId="22174"/>
    <cellStyle name="Normal 4 6 3 5 2 2" xfId="57390"/>
    <cellStyle name="Normal 4 6 3 5 3" xfId="44793"/>
    <cellStyle name="Normal 4 6 3 5 4" xfId="34779"/>
    <cellStyle name="Normal 4 6 3 6" xfId="11347"/>
    <cellStyle name="Normal 4 6 3 6 2" xfId="23950"/>
    <cellStyle name="Normal 4 6 3 6 2 2" xfId="59166"/>
    <cellStyle name="Normal 4 6 3 6 3" xfId="46569"/>
    <cellStyle name="Normal 4 6 3 6 4" xfId="36555"/>
    <cellStyle name="Normal 4 6 3 7" xfId="15714"/>
    <cellStyle name="Normal 4 6 3 7 2" xfId="50930"/>
    <cellStyle name="Normal 4 6 3 7 3" xfId="28319"/>
    <cellStyle name="Normal 4 6 3 8" xfId="12805"/>
    <cellStyle name="Normal 4 6 3 8 2" xfId="48023"/>
    <cellStyle name="Normal 4 6 3 9" xfId="38333"/>
    <cellStyle name="Normal 4 6 4" xfId="2866"/>
    <cellStyle name="Normal 4 6 4 10" xfId="25253"/>
    <cellStyle name="Normal 4 6 4 11" xfId="60788"/>
    <cellStyle name="Normal 4 6 4 2" xfId="4684"/>
    <cellStyle name="Normal 4 6 4 2 2" xfId="17331"/>
    <cellStyle name="Normal 4 6 4 2 2 2" xfId="52547"/>
    <cellStyle name="Normal 4 6 4 2 2 3" xfId="29936"/>
    <cellStyle name="Normal 4 6 4 2 3" xfId="13777"/>
    <cellStyle name="Normal 4 6 4 2 3 2" xfId="48995"/>
    <cellStyle name="Normal 4 6 4 2 4" xfId="39950"/>
    <cellStyle name="Normal 4 6 4 2 5" xfId="26384"/>
    <cellStyle name="Normal 4 6 4 3" xfId="6154"/>
    <cellStyle name="Normal 4 6 4 3 2" xfId="18785"/>
    <cellStyle name="Normal 4 6 4 3 2 2" xfId="54001"/>
    <cellStyle name="Normal 4 6 4 3 3" xfId="41404"/>
    <cellStyle name="Normal 4 6 4 3 4" xfId="31390"/>
    <cellStyle name="Normal 4 6 4 4" xfId="7613"/>
    <cellStyle name="Normal 4 6 4 4 2" xfId="20239"/>
    <cellStyle name="Normal 4 6 4 4 2 2" xfId="55455"/>
    <cellStyle name="Normal 4 6 4 4 3" xfId="42858"/>
    <cellStyle name="Normal 4 6 4 4 4" xfId="32844"/>
    <cellStyle name="Normal 4 6 4 5" xfId="9394"/>
    <cellStyle name="Normal 4 6 4 5 2" xfId="22015"/>
    <cellStyle name="Normal 4 6 4 5 2 2" xfId="57231"/>
    <cellStyle name="Normal 4 6 4 5 3" xfId="44634"/>
    <cellStyle name="Normal 4 6 4 5 4" xfId="34620"/>
    <cellStyle name="Normal 4 6 4 6" xfId="11188"/>
    <cellStyle name="Normal 4 6 4 6 2" xfId="23791"/>
    <cellStyle name="Normal 4 6 4 6 2 2" xfId="59007"/>
    <cellStyle name="Normal 4 6 4 6 3" xfId="46410"/>
    <cellStyle name="Normal 4 6 4 6 4" xfId="36396"/>
    <cellStyle name="Normal 4 6 4 7" xfId="15555"/>
    <cellStyle name="Normal 4 6 4 7 2" xfId="50771"/>
    <cellStyle name="Normal 4 6 4 7 3" xfId="28160"/>
    <cellStyle name="Normal 4 6 4 8" xfId="12646"/>
    <cellStyle name="Normal 4 6 4 8 2" xfId="47864"/>
    <cellStyle name="Normal 4 6 4 9" xfId="38174"/>
    <cellStyle name="Normal 4 6 5" xfId="3375"/>
    <cellStyle name="Normal 4 6 5 10" xfId="26871"/>
    <cellStyle name="Normal 4 6 5 11" xfId="61275"/>
    <cellStyle name="Normal 4 6 5 2" xfId="5171"/>
    <cellStyle name="Normal 4 6 5 2 2" xfId="17818"/>
    <cellStyle name="Normal 4 6 5 2 2 2" xfId="53034"/>
    <cellStyle name="Normal 4 6 5 2 3" xfId="40437"/>
    <cellStyle name="Normal 4 6 5 2 4" xfId="30423"/>
    <cellStyle name="Normal 4 6 5 3" xfId="6641"/>
    <cellStyle name="Normal 4 6 5 3 2" xfId="19272"/>
    <cellStyle name="Normal 4 6 5 3 2 2" xfId="54488"/>
    <cellStyle name="Normal 4 6 5 3 3" xfId="41891"/>
    <cellStyle name="Normal 4 6 5 3 4" xfId="31877"/>
    <cellStyle name="Normal 4 6 5 4" xfId="8100"/>
    <cellStyle name="Normal 4 6 5 4 2" xfId="20726"/>
    <cellStyle name="Normal 4 6 5 4 2 2" xfId="55942"/>
    <cellStyle name="Normal 4 6 5 4 3" xfId="43345"/>
    <cellStyle name="Normal 4 6 5 4 4" xfId="33331"/>
    <cellStyle name="Normal 4 6 5 5" xfId="9881"/>
    <cellStyle name="Normal 4 6 5 5 2" xfId="22502"/>
    <cellStyle name="Normal 4 6 5 5 2 2" xfId="57718"/>
    <cellStyle name="Normal 4 6 5 5 3" xfId="45121"/>
    <cellStyle name="Normal 4 6 5 5 4" xfId="35107"/>
    <cellStyle name="Normal 4 6 5 6" xfId="11675"/>
    <cellStyle name="Normal 4 6 5 6 2" xfId="24278"/>
    <cellStyle name="Normal 4 6 5 6 2 2" xfId="59494"/>
    <cellStyle name="Normal 4 6 5 6 3" xfId="46897"/>
    <cellStyle name="Normal 4 6 5 6 4" xfId="36883"/>
    <cellStyle name="Normal 4 6 5 7" xfId="16042"/>
    <cellStyle name="Normal 4 6 5 7 2" xfId="51258"/>
    <cellStyle name="Normal 4 6 5 7 3" xfId="28647"/>
    <cellStyle name="Normal 4 6 5 8" xfId="14264"/>
    <cellStyle name="Normal 4 6 5 8 2" xfId="49482"/>
    <cellStyle name="Normal 4 6 5 9" xfId="38661"/>
    <cellStyle name="Normal 4 6 6" xfId="2535"/>
    <cellStyle name="Normal 4 6 6 10" xfId="26062"/>
    <cellStyle name="Normal 4 6 6 11" xfId="60466"/>
    <cellStyle name="Normal 4 6 6 2" xfId="4362"/>
    <cellStyle name="Normal 4 6 6 2 2" xfId="17009"/>
    <cellStyle name="Normal 4 6 6 2 2 2" xfId="52225"/>
    <cellStyle name="Normal 4 6 6 2 3" xfId="39628"/>
    <cellStyle name="Normal 4 6 6 2 4" xfId="29614"/>
    <cellStyle name="Normal 4 6 6 3" xfId="5832"/>
    <cellStyle name="Normal 4 6 6 3 2" xfId="18463"/>
    <cellStyle name="Normal 4 6 6 3 2 2" xfId="53679"/>
    <cellStyle name="Normal 4 6 6 3 3" xfId="41082"/>
    <cellStyle name="Normal 4 6 6 3 4" xfId="31068"/>
    <cellStyle name="Normal 4 6 6 4" xfId="7291"/>
    <cellStyle name="Normal 4 6 6 4 2" xfId="19917"/>
    <cellStyle name="Normal 4 6 6 4 2 2" xfId="55133"/>
    <cellStyle name="Normal 4 6 6 4 3" xfId="42536"/>
    <cellStyle name="Normal 4 6 6 4 4" xfId="32522"/>
    <cellStyle name="Normal 4 6 6 5" xfId="9072"/>
    <cellStyle name="Normal 4 6 6 5 2" xfId="21693"/>
    <cellStyle name="Normal 4 6 6 5 2 2" xfId="56909"/>
    <cellStyle name="Normal 4 6 6 5 3" xfId="44312"/>
    <cellStyle name="Normal 4 6 6 5 4" xfId="34298"/>
    <cellStyle name="Normal 4 6 6 6" xfId="10866"/>
    <cellStyle name="Normal 4 6 6 6 2" xfId="23469"/>
    <cellStyle name="Normal 4 6 6 6 2 2" xfId="58685"/>
    <cellStyle name="Normal 4 6 6 6 3" xfId="46088"/>
    <cellStyle name="Normal 4 6 6 6 4" xfId="36074"/>
    <cellStyle name="Normal 4 6 6 7" xfId="15233"/>
    <cellStyle name="Normal 4 6 6 7 2" xfId="50449"/>
    <cellStyle name="Normal 4 6 6 7 3" xfId="27838"/>
    <cellStyle name="Normal 4 6 6 8" xfId="13455"/>
    <cellStyle name="Normal 4 6 6 8 2" xfId="48673"/>
    <cellStyle name="Normal 4 6 6 9" xfId="37852"/>
    <cellStyle name="Normal 4 6 7" xfId="3699"/>
    <cellStyle name="Normal 4 6 7 2" xfId="8423"/>
    <cellStyle name="Normal 4 6 7 2 2" xfId="21049"/>
    <cellStyle name="Normal 4 6 7 2 2 2" xfId="56265"/>
    <cellStyle name="Normal 4 6 7 2 3" xfId="43668"/>
    <cellStyle name="Normal 4 6 7 2 4" xfId="33654"/>
    <cellStyle name="Normal 4 6 7 3" xfId="10204"/>
    <cellStyle name="Normal 4 6 7 3 2" xfId="22825"/>
    <cellStyle name="Normal 4 6 7 3 2 2" xfId="58041"/>
    <cellStyle name="Normal 4 6 7 3 3" xfId="45444"/>
    <cellStyle name="Normal 4 6 7 3 4" xfId="35430"/>
    <cellStyle name="Normal 4 6 7 4" xfId="12000"/>
    <cellStyle name="Normal 4 6 7 4 2" xfId="24601"/>
    <cellStyle name="Normal 4 6 7 4 2 2" xfId="59817"/>
    <cellStyle name="Normal 4 6 7 4 3" xfId="47220"/>
    <cellStyle name="Normal 4 6 7 4 4" xfId="37206"/>
    <cellStyle name="Normal 4 6 7 5" xfId="16365"/>
    <cellStyle name="Normal 4 6 7 5 2" xfId="51581"/>
    <cellStyle name="Normal 4 6 7 5 3" xfId="28970"/>
    <cellStyle name="Normal 4 6 7 6" xfId="14587"/>
    <cellStyle name="Normal 4 6 7 6 2" xfId="49805"/>
    <cellStyle name="Normal 4 6 7 7" xfId="38984"/>
    <cellStyle name="Normal 4 6 7 8" xfId="27194"/>
    <cellStyle name="Normal 4 6 8" xfId="4035"/>
    <cellStyle name="Normal 4 6 8 2" xfId="16687"/>
    <cellStyle name="Normal 4 6 8 2 2" xfId="51903"/>
    <cellStyle name="Normal 4 6 8 2 3" xfId="29292"/>
    <cellStyle name="Normal 4 6 8 3" xfId="13133"/>
    <cellStyle name="Normal 4 6 8 3 2" xfId="48351"/>
    <cellStyle name="Normal 4 6 8 4" xfId="39306"/>
    <cellStyle name="Normal 4 6 8 5" xfId="25740"/>
    <cellStyle name="Normal 4 6 9" xfId="5510"/>
    <cellStyle name="Normal 4 6 9 2" xfId="18141"/>
    <cellStyle name="Normal 4 6 9 2 2" xfId="53357"/>
    <cellStyle name="Normal 4 6 9 3" xfId="40760"/>
    <cellStyle name="Normal 4 6 9 4" xfId="30746"/>
    <cellStyle name="Normal 4 7" xfId="2274"/>
    <cellStyle name="Normal 4 7 10" xfId="10710"/>
    <cellStyle name="Normal 4 7 10 2" xfId="23321"/>
    <cellStyle name="Normal 4 7 10 2 2" xfId="58537"/>
    <cellStyle name="Normal 4 7 10 3" xfId="45940"/>
    <cellStyle name="Normal 4 7 10 4" xfId="35926"/>
    <cellStyle name="Normal 4 7 11" xfId="14991"/>
    <cellStyle name="Normal 4 7 11 2" xfId="50207"/>
    <cellStyle name="Normal 4 7 11 3" xfId="27596"/>
    <cellStyle name="Normal 4 7 12" xfId="12404"/>
    <cellStyle name="Normal 4 7 12 2" xfId="47622"/>
    <cellStyle name="Normal 4 7 13" xfId="37610"/>
    <cellStyle name="Normal 4 7 14" xfId="25011"/>
    <cellStyle name="Normal 4 7 15" xfId="60224"/>
    <cellStyle name="Normal 4 7 2" xfId="3126"/>
    <cellStyle name="Normal 4 7 2 10" xfId="25495"/>
    <cellStyle name="Normal 4 7 2 11" xfId="61030"/>
    <cellStyle name="Normal 4 7 2 2" xfId="4926"/>
    <cellStyle name="Normal 4 7 2 2 2" xfId="17573"/>
    <cellStyle name="Normal 4 7 2 2 2 2" xfId="52789"/>
    <cellStyle name="Normal 4 7 2 2 2 3" xfId="30178"/>
    <cellStyle name="Normal 4 7 2 2 3" xfId="14019"/>
    <cellStyle name="Normal 4 7 2 2 3 2" xfId="49237"/>
    <cellStyle name="Normal 4 7 2 2 4" xfId="40192"/>
    <cellStyle name="Normal 4 7 2 2 5" xfId="26626"/>
    <cellStyle name="Normal 4 7 2 3" xfId="6396"/>
    <cellStyle name="Normal 4 7 2 3 2" xfId="19027"/>
    <cellStyle name="Normal 4 7 2 3 2 2" xfId="54243"/>
    <cellStyle name="Normal 4 7 2 3 3" xfId="41646"/>
    <cellStyle name="Normal 4 7 2 3 4" xfId="31632"/>
    <cellStyle name="Normal 4 7 2 4" xfId="7855"/>
    <cellStyle name="Normal 4 7 2 4 2" xfId="20481"/>
    <cellStyle name="Normal 4 7 2 4 2 2" xfId="55697"/>
    <cellStyle name="Normal 4 7 2 4 3" xfId="43100"/>
    <cellStyle name="Normal 4 7 2 4 4" xfId="33086"/>
    <cellStyle name="Normal 4 7 2 5" xfId="9636"/>
    <cellStyle name="Normal 4 7 2 5 2" xfId="22257"/>
    <cellStyle name="Normal 4 7 2 5 2 2" xfId="57473"/>
    <cellStyle name="Normal 4 7 2 5 3" xfId="44876"/>
    <cellStyle name="Normal 4 7 2 5 4" xfId="34862"/>
    <cellStyle name="Normal 4 7 2 6" xfId="11430"/>
    <cellStyle name="Normal 4 7 2 6 2" xfId="24033"/>
    <cellStyle name="Normal 4 7 2 6 2 2" xfId="59249"/>
    <cellStyle name="Normal 4 7 2 6 3" xfId="46652"/>
    <cellStyle name="Normal 4 7 2 6 4" xfId="36638"/>
    <cellStyle name="Normal 4 7 2 7" xfId="15797"/>
    <cellStyle name="Normal 4 7 2 7 2" xfId="51013"/>
    <cellStyle name="Normal 4 7 2 7 3" xfId="28402"/>
    <cellStyle name="Normal 4 7 2 8" xfId="12888"/>
    <cellStyle name="Normal 4 7 2 8 2" xfId="48106"/>
    <cellStyle name="Normal 4 7 2 9" xfId="38416"/>
    <cellStyle name="Normal 4 7 3" xfId="3455"/>
    <cellStyle name="Normal 4 7 3 10" xfId="26951"/>
    <cellStyle name="Normal 4 7 3 11" xfId="61355"/>
    <cellStyle name="Normal 4 7 3 2" xfId="5251"/>
    <cellStyle name="Normal 4 7 3 2 2" xfId="17898"/>
    <cellStyle name="Normal 4 7 3 2 2 2" xfId="53114"/>
    <cellStyle name="Normal 4 7 3 2 3" xfId="40517"/>
    <cellStyle name="Normal 4 7 3 2 4" xfId="30503"/>
    <cellStyle name="Normal 4 7 3 3" xfId="6721"/>
    <cellStyle name="Normal 4 7 3 3 2" xfId="19352"/>
    <cellStyle name="Normal 4 7 3 3 2 2" xfId="54568"/>
    <cellStyle name="Normal 4 7 3 3 3" xfId="41971"/>
    <cellStyle name="Normal 4 7 3 3 4" xfId="31957"/>
    <cellStyle name="Normal 4 7 3 4" xfId="8180"/>
    <cellStyle name="Normal 4 7 3 4 2" xfId="20806"/>
    <cellStyle name="Normal 4 7 3 4 2 2" xfId="56022"/>
    <cellStyle name="Normal 4 7 3 4 3" xfId="43425"/>
    <cellStyle name="Normal 4 7 3 4 4" xfId="33411"/>
    <cellStyle name="Normal 4 7 3 5" xfId="9961"/>
    <cellStyle name="Normal 4 7 3 5 2" xfId="22582"/>
    <cellStyle name="Normal 4 7 3 5 2 2" xfId="57798"/>
    <cellStyle name="Normal 4 7 3 5 3" xfId="45201"/>
    <cellStyle name="Normal 4 7 3 5 4" xfId="35187"/>
    <cellStyle name="Normal 4 7 3 6" xfId="11755"/>
    <cellStyle name="Normal 4 7 3 6 2" xfId="24358"/>
    <cellStyle name="Normal 4 7 3 6 2 2" xfId="59574"/>
    <cellStyle name="Normal 4 7 3 6 3" xfId="46977"/>
    <cellStyle name="Normal 4 7 3 6 4" xfId="36963"/>
    <cellStyle name="Normal 4 7 3 7" xfId="16122"/>
    <cellStyle name="Normal 4 7 3 7 2" xfId="51338"/>
    <cellStyle name="Normal 4 7 3 7 3" xfId="28727"/>
    <cellStyle name="Normal 4 7 3 8" xfId="14344"/>
    <cellStyle name="Normal 4 7 3 8 2" xfId="49562"/>
    <cellStyle name="Normal 4 7 3 9" xfId="38741"/>
    <cellStyle name="Normal 4 7 4" xfId="2616"/>
    <cellStyle name="Normal 4 7 4 10" xfId="26142"/>
    <cellStyle name="Normal 4 7 4 11" xfId="60546"/>
    <cellStyle name="Normal 4 7 4 2" xfId="4442"/>
    <cellStyle name="Normal 4 7 4 2 2" xfId="17089"/>
    <cellStyle name="Normal 4 7 4 2 2 2" xfId="52305"/>
    <cellStyle name="Normal 4 7 4 2 3" xfId="39708"/>
    <cellStyle name="Normal 4 7 4 2 4" xfId="29694"/>
    <cellStyle name="Normal 4 7 4 3" xfId="5912"/>
    <cellStyle name="Normal 4 7 4 3 2" xfId="18543"/>
    <cellStyle name="Normal 4 7 4 3 2 2" xfId="53759"/>
    <cellStyle name="Normal 4 7 4 3 3" xfId="41162"/>
    <cellStyle name="Normal 4 7 4 3 4" xfId="31148"/>
    <cellStyle name="Normal 4 7 4 4" xfId="7371"/>
    <cellStyle name="Normal 4 7 4 4 2" xfId="19997"/>
    <cellStyle name="Normal 4 7 4 4 2 2" xfId="55213"/>
    <cellStyle name="Normal 4 7 4 4 3" xfId="42616"/>
    <cellStyle name="Normal 4 7 4 4 4" xfId="32602"/>
    <cellStyle name="Normal 4 7 4 5" xfId="9152"/>
    <cellStyle name="Normal 4 7 4 5 2" xfId="21773"/>
    <cellStyle name="Normal 4 7 4 5 2 2" xfId="56989"/>
    <cellStyle name="Normal 4 7 4 5 3" xfId="44392"/>
    <cellStyle name="Normal 4 7 4 5 4" xfId="34378"/>
    <cellStyle name="Normal 4 7 4 6" xfId="10946"/>
    <cellStyle name="Normal 4 7 4 6 2" xfId="23549"/>
    <cellStyle name="Normal 4 7 4 6 2 2" xfId="58765"/>
    <cellStyle name="Normal 4 7 4 6 3" xfId="46168"/>
    <cellStyle name="Normal 4 7 4 6 4" xfId="36154"/>
    <cellStyle name="Normal 4 7 4 7" xfId="15313"/>
    <cellStyle name="Normal 4 7 4 7 2" xfId="50529"/>
    <cellStyle name="Normal 4 7 4 7 3" xfId="27918"/>
    <cellStyle name="Normal 4 7 4 8" xfId="13535"/>
    <cellStyle name="Normal 4 7 4 8 2" xfId="48753"/>
    <cellStyle name="Normal 4 7 4 9" xfId="37932"/>
    <cellStyle name="Normal 4 7 5" xfId="3780"/>
    <cellStyle name="Normal 4 7 5 2" xfId="8503"/>
    <cellStyle name="Normal 4 7 5 2 2" xfId="21129"/>
    <cellStyle name="Normal 4 7 5 2 2 2" xfId="56345"/>
    <cellStyle name="Normal 4 7 5 2 3" xfId="43748"/>
    <cellStyle name="Normal 4 7 5 2 4" xfId="33734"/>
    <cellStyle name="Normal 4 7 5 3" xfId="10284"/>
    <cellStyle name="Normal 4 7 5 3 2" xfId="22905"/>
    <cellStyle name="Normal 4 7 5 3 2 2" xfId="58121"/>
    <cellStyle name="Normal 4 7 5 3 3" xfId="45524"/>
    <cellStyle name="Normal 4 7 5 3 4" xfId="35510"/>
    <cellStyle name="Normal 4 7 5 4" xfId="12080"/>
    <cellStyle name="Normal 4 7 5 4 2" xfId="24681"/>
    <cellStyle name="Normal 4 7 5 4 2 2" xfId="59897"/>
    <cellStyle name="Normal 4 7 5 4 3" xfId="47300"/>
    <cellStyle name="Normal 4 7 5 4 4" xfId="37286"/>
    <cellStyle name="Normal 4 7 5 5" xfId="16445"/>
    <cellStyle name="Normal 4 7 5 5 2" xfId="51661"/>
    <cellStyle name="Normal 4 7 5 5 3" xfId="29050"/>
    <cellStyle name="Normal 4 7 5 6" xfId="14667"/>
    <cellStyle name="Normal 4 7 5 6 2" xfId="49885"/>
    <cellStyle name="Normal 4 7 5 7" xfId="39064"/>
    <cellStyle name="Normal 4 7 5 8" xfId="27274"/>
    <cellStyle name="Normal 4 7 6" xfId="4120"/>
    <cellStyle name="Normal 4 7 6 2" xfId="16767"/>
    <cellStyle name="Normal 4 7 6 2 2" xfId="51983"/>
    <cellStyle name="Normal 4 7 6 2 3" xfId="29372"/>
    <cellStyle name="Normal 4 7 6 3" xfId="13213"/>
    <cellStyle name="Normal 4 7 6 3 2" xfId="48431"/>
    <cellStyle name="Normal 4 7 6 4" xfId="39386"/>
    <cellStyle name="Normal 4 7 6 5" xfId="25820"/>
    <cellStyle name="Normal 4 7 7" xfId="5590"/>
    <cellStyle name="Normal 4 7 7 2" xfId="18221"/>
    <cellStyle name="Normal 4 7 7 2 2" xfId="53437"/>
    <cellStyle name="Normal 4 7 7 3" xfId="40840"/>
    <cellStyle name="Normal 4 7 7 4" xfId="30826"/>
    <cellStyle name="Normal 4 7 8" xfId="7049"/>
    <cellStyle name="Normal 4 7 8 2" xfId="19675"/>
    <cellStyle name="Normal 4 7 8 2 2" xfId="54891"/>
    <cellStyle name="Normal 4 7 8 3" xfId="42294"/>
    <cellStyle name="Normal 4 7 8 4" xfId="32280"/>
    <cellStyle name="Normal 4 7 9" xfId="8830"/>
    <cellStyle name="Normal 4 7 9 2" xfId="21451"/>
    <cellStyle name="Normal 4 7 9 2 2" xfId="56667"/>
    <cellStyle name="Normal 4 7 9 3" xfId="44070"/>
    <cellStyle name="Normal 4 7 9 4" xfId="34056"/>
    <cellStyle name="Normal 4 8" xfId="2951"/>
    <cellStyle name="Normal 4 8 10" xfId="25333"/>
    <cellStyle name="Normal 4 8 11" xfId="60868"/>
    <cellStyle name="Normal 4 8 2" xfId="4764"/>
    <cellStyle name="Normal 4 8 2 2" xfId="17411"/>
    <cellStyle name="Normal 4 8 2 2 2" xfId="52627"/>
    <cellStyle name="Normal 4 8 2 2 3" xfId="30016"/>
    <cellStyle name="Normal 4 8 2 3" xfId="13857"/>
    <cellStyle name="Normal 4 8 2 3 2" xfId="49075"/>
    <cellStyle name="Normal 4 8 2 4" xfId="40030"/>
    <cellStyle name="Normal 4 8 2 5" xfId="26464"/>
    <cellStyle name="Normal 4 8 3" xfId="6234"/>
    <cellStyle name="Normal 4 8 3 2" xfId="18865"/>
    <cellStyle name="Normal 4 8 3 2 2" xfId="54081"/>
    <cellStyle name="Normal 4 8 3 3" xfId="41484"/>
    <cellStyle name="Normal 4 8 3 4" xfId="31470"/>
    <cellStyle name="Normal 4 8 4" xfId="7693"/>
    <cellStyle name="Normal 4 8 4 2" xfId="20319"/>
    <cellStyle name="Normal 4 8 4 2 2" xfId="55535"/>
    <cellStyle name="Normal 4 8 4 3" xfId="42938"/>
    <cellStyle name="Normal 4 8 4 4" xfId="32924"/>
    <cellStyle name="Normal 4 8 5" xfId="9474"/>
    <cellStyle name="Normal 4 8 5 2" xfId="22095"/>
    <cellStyle name="Normal 4 8 5 2 2" xfId="57311"/>
    <cellStyle name="Normal 4 8 5 3" xfId="44714"/>
    <cellStyle name="Normal 4 8 5 4" xfId="34700"/>
    <cellStyle name="Normal 4 8 6" xfId="11268"/>
    <cellStyle name="Normal 4 8 6 2" xfId="23871"/>
    <cellStyle name="Normal 4 8 6 2 2" xfId="59087"/>
    <cellStyle name="Normal 4 8 6 3" xfId="46490"/>
    <cellStyle name="Normal 4 8 6 4" xfId="36476"/>
    <cellStyle name="Normal 4 8 7" xfId="15635"/>
    <cellStyle name="Normal 4 8 7 2" xfId="50851"/>
    <cellStyle name="Normal 4 8 7 3" xfId="28240"/>
    <cellStyle name="Normal 4 8 8" xfId="12726"/>
    <cellStyle name="Normal 4 8 8 2" xfId="47944"/>
    <cellStyle name="Normal 4 8 9" xfId="38254"/>
    <cellStyle name="Normal 4 9" xfId="2788"/>
    <cellStyle name="Normal 4 9 10" xfId="25181"/>
    <cellStyle name="Normal 4 9 11" xfId="60716"/>
    <cellStyle name="Normal 4 9 2" xfId="4612"/>
    <cellStyle name="Normal 4 9 2 2" xfId="17259"/>
    <cellStyle name="Normal 4 9 2 2 2" xfId="52475"/>
    <cellStyle name="Normal 4 9 2 2 3" xfId="29864"/>
    <cellStyle name="Normal 4 9 2 3" xfId="13705"/>
    <cellStyle name="Normal 4 9 2 3 2" xfId="48923"/>
    <cellStyle name="Normal 4 9 2 4" xfId="39878"/>
    <cellStyle name="Normal 4 9 2 5" xfId="26312"/>
    <cellStyle name="Normal 4 9 3" xfId="6082"/>
    <cellStyle name="Normal 4 9 3 2" xfId="18713"/>
    <cellStyle name="Normal 4 9 3 2 2" xfId="53929"/>
    <cellStyle name="Normal 4 9 3 3" xfId="41332"/>
    <cellStyle name="Normal 4 9 3 4" xfId="31318"/>
    <cellStyle name="Normal 4 9 4" xfId="7541"/>
    <cellStyle name="Normal 4 9 4 2" xfId="20167"/>
    <cellStyle name="Normal 4 9 4 2 2" xfId="55383"/>
    <cellStyle name="Normal 4 9 4 3" xfId="42786"/>
    <cellStyle name="Normal 4 9 4 4" xfId="32772"/>
    <cellStyle name="Normal 4 9 5" xfId="9322"/>
    <cellStyle name="Normal 4 9 5 2" xfId="21943"/>
    <cellStyle name="Normal 4 9 5 2 2" xfId="57159"/>
    <cellStyle name="Normal 4 9 5 3" xfId="44562"/>
    <cellStyle name="Normal 4 9 5 4" xfId="34548"/>
    <cellStyle name="Normal 4 9 6" xfId="11116"/>
    <cellStyle name="Normal 4 9 6 2" xfId="23719"/>
    <cellStyle name="Normal 4 9 6 2 2" xfId="58935"/>
    <cellStyle name="Normal 4 9 6 3" xfId="46338"/>
    <cellStyle name="Normal 4 9 6 4" xfId="36324"/>
    <cellStyle name="Normal 4 9 7" xfId="15483"/>
    <cellStyle name="Normal 4 9 7 2" xfId="50699"/>
    <cellStyle name="Normal 4 9 7 3" xfId="28088"/>
    <cellStyle name="Normal 4 9 8" xfId="12574"/>
    <cellStyle name="Normal 4 9 8 2" xfId="47792"/>
    <cellStyle name="Normal 4 9 9" xfId="38102"/>
    <cellStyle name="Normal 4_District Target Attainment" xfId="1171"/>
    <cellStyle name="Normal 40" xfId="2439"/>
    <cellStyle name="Normal 40 10" xfId="10711"/>
    <cellStyle name="Normal 40 10 2" xfId="23322"/>
    <cellStyle name="Normal 40 10 2 2" xfId="58538"/>
    <cellStyle name="Normal 40 10 3" xfId="45941"/>
    <cellStyle name="Normal 40 10 4" xfId="35927"/>
    <cellStyle name="Normal 40 11" xfId="15144"/>
    <cellStyle name="Normal 40 11 2" xfId="50360"/>
    <cellStyle name="Normal 40 11 3" xfId="27749"/>
    <cellStyle name="Normal 40 12" xfId="12557"/>
    <cellStyle name="Normal 40 12 2" xfId="47775"/>
    <cellStyle name="Normal 40 13" xfId="37763"/>
    <cellStyle name="Normal 40 14" xfId="25164"/>
    <cellStyle name="Normal 40 15" xfId="60377"/>
    <cellStyle name="Normal 40 2" xfId="3279"/>
    <cellStyle name="Normal 40 2 10" xfId="25648"/>
    <cellStyle name="Normal 40 2 11" xfId="61183"/>
    <cellStyle name="Normal 40 2 2" xfId="5079"/>
    <cellStyle name="Normal 40 2 2 2" xfId="17726"/>
    <cellStyle name="Normal 40 2 2 2 2" xfId="52942"/>
    <cellStyle name="Normal 40 2 2 2 3" xfId="30331"/>
    <cellStyle name="Normal 40 2 2 3" xfId="14172"/>
    <cellStyle name="Normal 40 2 2 3 2" xfId="49390"/>
    <cellStyle name="Normal 40 2 2 4" xfId="40345"/>
    <cellStyle name="Normal 40 2 2 5" xfId="26779"/>
    <cellStyle name="Normal 40 2 3" xfId="6549"/>
    <cellStyle name="Normal 40 2 3 2" xfId="19180"/>
    <cellStyle name="Normal 40 2 3 2 2" xfId="54396"/>
    <cellStyle name="Normal 40 2 3 3" xfId="41799"/>
    <cellStyle name="Normal 40 2 3 4" xfId="31785"/>
    <cellStyle name="Normal 40 2 4" xfId="8008"/>
    <cellStyle name="Normal 40 2 4 2" xfId="20634"/>
    <cellStyle name="Normal 40 2 4 2 2" xfId="55850"/>
    <cellStyle name="Normal 40 2 4 3" xfId="43253"/>
    <cellStyle name="Normal 40 2 4 4" xfId="33239"/>
    <cellStyle name="Normal 40 2 5" xfId="9789"/>
    <cellStyle name="Normal 40 2 5 2" xfId="22410"/>
    <cellStyle name="Normal 40 2 5 2 2" xfId="57626"/>
    <cellStyle name="Normal 40 2 5 3" xfId="45029"/>
    <cellStyle name="Normal 40 2 5 4" xfId="35015"/>
    <cellStyle name="Normal 40 2 6" xfId="11583"/>
    <cellStyle name="Normal 40 2 6 2" xfId="24186"/>
    <cellStyle name="Normal 40 2 6 2 2" xfId="59402"/>
    <cellStyle name="Normal 40 2 6 3" xfId="46805"/>
    <cellStyle name="Normal 40 2 6 4" xfId="36791"/>
    <cellStyle name="Normal 40 2 7" xfId="15950"/>
    <cellStyle name="Normal 40 2 7 2" xfId="51166"/>
    <cellStyle name="Normal 40 2 7 3" xfId="28555"/>
    <cellStyle name="Normal 40 2 8" xfId="13041"/>
    <cellStyle name="Normal 40 2 8 2" xfId="48259"/>
    <cellStyle name="Normal 40 2 9" xfId="38569"/>
    <cellStyle name="Normal 40 3" xfId="3608"/>
    <cellStyle name="Normal 40 3 10" xfId="27104"/>
    <cellStyle name="Normal 40 3 11" xfId="61508"/>
    <cellStyle name="Normal 40 3 2" xfId="5404"/>
    <cellStyle name="Normal 40 3 2 2" xfId="18051"/>
    <cellStyle name="Normal 40 3 2 2 2" xfId="53267"/>
    <cellStyle name="Normal 40 3 2 3" xfId="40670"/>
    <cellStyle name="Normal 40 3 2 4" xfId="30656"/>
    <cellStyle name="Normal 40 3 3" xfId="6874"/>
    <cellStyle name="Normal 40 3 3 2" xfId="19505"/>
    <cellStyle name="Normal 40 3 3 2 2" xfId="54721"/>
    <cellStyle name="Normal 40 3 3 3" xfId="42124"/>
    <cellStyle name="Normal 40 3 3 4" xfId="32110"/>
    <cellStyle name="Normal 40 3 4" xfId="8333"/>
    <cellStyle name="Normal 40 3 4 2" xfId="20959"/>
    <cellStyle name="Normal 40 3 4 2 2" xfId="56175"/>
    <cellStyle name="Normal 40 3 4 3" xfId="43578"/>
    <cellStyle name="Normal 40 3 4 4" xfId="33564"/>
    <cellStyle name="Normal 40 3 5" xfId="10114"/>
    <cellStyle name="Normal 40 3 5 2" xfId="22735"/>
    <cellStyle name="Normal 40 3 5 2 2" xfId="57951"/>
    <cellStyle name="Normal 40 3 5 3" xfId="45354"/>
    <cellStyle name="Normal 40 3 5 4" xfId="35340"/>
    <cellStyle name="Normal 40 3 6" xfId="11908"/>
    <cellStyle name="Normal 40 3 6 2" xfId="24511"/>
    <cellStyle name="Normal 40 3 6 2 2" xfId="59727"/>
    <cellStyle name="Normal 40 3 6 3" xfId="47130"/>
    <cellStyle name="Normal 40 3 6 4" xfId="37116"/>
    <cellStyle name="Normal 40 3 7" xfId="16275"/>
    <cellStyle name="Normal 40 3 7 2" xfId="51491"/>
    <cellStyle name="Normal 40 3 7 3" xfId="28880"/>
    <cellStyle name="Normal 40 3 8" xfId="14497"/>
    <cellStyle name="Normal 40 3 8 2" xfId="49715"/>
    <cellStyle name="Normal 40 3 9" xfId="38894"/>
    <cellStyle name="Normal 40 4" xfId="2769"/>
    <cellStyle name="Normal 40 4 10" xfId="26295"/>
    <cellStyle name="Normal 40 4 11" xfId="60699"/>
    <cellStyle name="Normal 40 4 2" xfId="4595"/>
    <cellStyle name="Normal 40 4 2 2" xfId="17242"/>
    <cellStyle name="Normal 40 4 2 2 2" xfId="52458"/>
    <cellStyle name="Normal 40 4 2 3" xfId="39861"/>
    <cellStyle name="Normal 40 4 2 4" xfId="29847"/>
    <cellStyle name="Normal 40 4 3" xfId="6065"/>
    <cellStyle name="Normal 40 4 3 2" xfId="18696"/>
    <cellStyle name="Normal 40 4 3 2 2" xfId="53912"/>
    <cellStyle name="Normal 40 4 3 3" xfId="41315"/>
    <cellStyle name="Normal 40 4 3 4" xfId="31301"/>
    <cellStyle name="Normal 40 4 4" xfId="7524"/>
    <cellStyle name="Normal 40 4 4 2" xfId="20150"/>
    <cellStyle name="Normal 40 4 4 2 2" xfId="55366"/>
    <cellStyle name="Normal 40 4 4 3" xfId="42769"/>
    <cellStyle name="Normal 40 4 4 4" xfId="32755"/>
    <cellStyle name="Normal 40 4 5" xfId="9305"/>
    <cellStyle name="Normal 40 4 5 2" xfId="21926"/>
    <cellStyle name="Normal 40 4 5 2 2" xfId="57142"/>
    <cellStyle name="Normal 40 4 5 3" xfId="44545"/>
    <cellStyle name="Normal 40 4 5 4" xfId="34531"/>
    <cellStyle name="Normal 40 4 6" xfId="11099"/>
    <cellStyle name="Normal 40 4 6 2" xfId="23702"/>
    <cellStyle name="Normal 40 4 6 2 2" xfId="58918"/>
    <cellStyle name="Normal 40 4 6 3" xfId="46321"/>
    <cellStyle name="Normal 40 4 6 4" xfId="36307"/>
    <cellStyle name="Normal 40 4 7" xfId="15466"/>
    <cellStyle name="Normal 40 4 7 2" xfId="50682"/>
    <cellStyle name="Normal 40 4 7 3" xfId="28071"/>
    <cellStyle name="Normal 40 4 8" xfId="13688"/>
    <cellStyle name="Normal 40 4 8 2" xfId="48906"/>
    <cellStyle name="Normal 40 4 9" xfId="38085"/>
    <cellStyle name="Normal 40 5" xfId="3933"/>
    <cellStyle name="Normal 40 5 2" xfId="8656"/>
    <cellStyle name="Normal 40 5 2 2" xfId="21282"/>
    <cellStyle name="Normal 40 5 2 2 2" xfId="56498"/>
    <cellStyle name="Normal 40 5 2 3" xfId="43901"/>
    <cellStyle name="Normal 40 5 2 4" xfId="33887"/>
    <cellStyle name="Normal 40 5 3" xfId="10437"/>
    <cellStyle name="Normal 40 5 3 2" xfId="23058"/>
    <cellStyle name="Normal 40 5 3 2 2" xfId="58274"/>
    <cellStyle name="Normal 40 5 3 3" xfId="45677"/>
    <cellStyle name="Normal 40 5 3 4" xfId="35663"/>
    <cellStyle name="Normal 40 5 4" xfId="12233"/>
    <cellStyle name="Normal 40 5 4 2" xfId="24834"/>
    <cellStyle name="Normal 40 5 4 2 2" xfId="60050"/>
    <cellStyle name="Normal 40 5 4 3" xfId="47453"/>
    <cellStyle name="Normal 40 5 4 4" xfId="37439"/>
    <cellStyle name="Normal 40 5 5" xfId="16598"/>
    <cellStyle name="Normal 40 5 5 2" xfId="51814"/>
    <cellStyle name="Normal 40 5 5 3" xfId="29203"/>
    <cellStyle name="Normal 40 5 6" xfId="14820"/>
    <cellStyle name="Normal 40 5 6 2" xfId="50038"/>
    <cellStyle name="Normal 40 5 7" xfId="39217"/>
    <cellStyle name="Normal 40 5 8" xfId="27427"/>
    <cellStyle name="Normal 40 6" xfId="4273"/>
    <cellStyle name="Normal 40 6 2" xfId="16920"/>
    <cellStyle name="Normal 40 6 2 2" xfId="52136"/>
    <cellStyle name="Normal 40 6 2 3" xfId="29525"/>
    <cellStyle name="Normal 40 6 3" xfId="13366"/>
    <cellStyle name="Normal 40 6 3 2" xfId="48584"/>
    <cellStyle name="Normal 40 6 4" xfId="39539"/>
    <cellStyle name="Normal 40 6 5" xfId="25973"/>
    <cellStyle name="Normal 40 7" xfId="5743"/>
    <cellStyle name="Normal 40 7 2" xfId="18374"/>
    <cellStyle name="Normal 40 7 2 2" xfId="53590"/>
    <cellStyle name="Normal 40 7 3" xfId="40993"/>
    <cellStyle name="Normal 40 7 4" xfId="30979"/>
    <cellStyle name="Normal 40 8" xfId="7202"/>
    <cellStyle name="Normal 40 8 2" xfId="19828"/>
    <cellStyle name="Normal 40 8 2 2" xfId="55044"/>
    <cellStyle name="Normal 40 8 3" xfId="42447"/>
    <cellStyle name="Normal 40 8 4" xfId="32433"/>
    <cellStyle name="Normal 40 9" xfId="8983"/>
    <cellStyle name="Normal 40 9 2" xfId="21604"/>
    <cellStyle name="Normal 40 9 2 2" xfId="56820"/>
    <cellStyle name="Normal 40 9 3" xfId="44223"/>
    <cellStyle name="Normal 40 9 4" xfId="34209"/>
    <cellStyle name="Normal 41" xfId="2440"/>
    <cellStyle name="Normal 41 10" xfId="10712"/>
    <cellStyle name="Normal 41 10 2" xfId="23323"/>
    <cellStyle name="Normal 41 10 2 2" xfId="58539"/>
    <cellStyle name="Normal 41 10 3" xfId="45942"/>
    <cellStyle name="Normal 41 10 4" xfId="35928"/>
    <cellStyle name="Normal 41 11" xfId="15145"/>
    <cellStyle name="Normal 41 11 2" xfId="50361"/>
    <cellStyle name="Normal 41 11 3" xfId="27750"/>
    <cellStyle name="Normal 41 12" xfId="12558"/>
    <cellStyle name="Normal 41 12 2" xfId="47776"/>
    <cellStyle name="Normal 41 13" xfId="37764"/>
    <cellStyle name="Normal 41 14" xfId="25165"/>
    <cellStyle name="Normal 41 15" xfId="60378"/>
    <cellStyle name="Normal 41 2" xfId="3280"/>
    <cellStyle name="Normal 41 2 10" xfId="25649"/>
    <cellStyle name="Normal 41 2 11" xfId="61184"/>
    <cellStyle name="Normal 41 2 2" xfId="5080"/>
    <cellStyle name="Normal 41 2 2 2" xfId="17727"/>
    <cellStyle name="Normal 41 2 2 2 2" xfId="52943"/>
    <cellStyle name="Normal 41 2 2 2 3" xfId="30332"/>
    <cellStyle name="Normal 41 2 2 3" xfId="14173"/>
    <cellStyle name="Normal 41 2 2 3 2" xfId="49391"/>
    <cellStyle name="Normal 41 2 2 4" xfId="40346"/>
    <cellStyle name="Normal 41 2 2 5" xfId="26780"/>
    <cellStyle name="Normal 41 2 3" xfId="6550"/>
    <cellStyle name="Normal 41 2 3 2" xfId="19181"/>
    <cellStyle name="Normal 41 2 3 2 2" xfId="54397"/>
    <cellStyle name="Normal 41 2 3 3" xfId="41800"/>
    <cellStyle name="Normal 41 2 3 4" xfId="31786"/>
    <cellStyle name="Normal 41 2 4" xfId="8009"/>
    <cellStyle name="Normal 41 2 4 2" xfId="20635"/>
    <cellStyle name="Normal 41 2 4 2 2" xfId="55851"/>
    <cellStyle name="Normal 41 2 4 3" xfId="43254"/>
    <cellStyle name="Normal 41 2 4 4" xfId="33240"/>
    <cellStyle name="Normal 41 2 5" xfId="9790"/>
    <cellStyle name="Normal 41 2 5 2" xfId="22411"/>
    <cellStyle name="Normal 41 2 5 2 2" xfId="57627"/>
    <cellStyle name="Normal 41 2 5 3" xfId="45030"/>
    <cellStyle name="Normal 41 2 5 4" xfId="35016"/>
    <cellStyle name="Normal 41 2 6" xfId="11584"/>
    <cellStyle name="Normal 41 2 6 2" xfId="24187"/>
    <cellStyle name="Normal 41 2 6 2 2" xfId="59403"/>
    <cellStyle name="Normal 41 2 6 3" xfId="46806"/>
    <cellStyle name="Normal 41 2 6 4" xfId="36792"/>
    <cellStyle name="Normal 41 2 7" xfId="15951"/>
    <cellStyle name="Normal 41 2 7 2" xfId="51167"/>
    <cellStyle name="Normal 41 2 7 3" xfId="28556"/>
    <cellStyle name="Normal 41 2 8" xfId="13042"/>
    <cellStyle name="Normal 41 2 8 2" xfId="48260"/>
    <cellStyle name="Normal 41 2 9" xfId="38570"/>
    <cellStyle name="Normal 41 3" xfId="3609"/>
    <cellStyle name="Normal 41 3 10" xfId="27105"/>
    <cellStyle name="Normal 41 3 11" xfId="61509"/>
    <cellStyle name="Normal 41 3 2" xfId="5405"/>
    <cellStyle name="Normal 41 3 2 2" xfId="18052"/>
    <cellStyle name="Normal 41 3 2 2 2" xfId="53268"/>
    <cellStyle name="Normal 41 3 2 3" xfId="40671"/>
    <cellStyle name="Normal 41 3 2 4" xfId="30657"/>
    <cellStyle name="Normal 41 3 3" xfId="6875"/>
    <cellStyle name="Normal 41 3 3 2" xfId="19506"/>
    <cellStyle name="Normal 41 3 3 2 2" xfId="54722"/>
    <cellStyle name="Normal 41 3 3 3" xfId="42125"/>
    <cellStyle name="Normal 41 3 3 4" xfId="32111"/>
    <cellStyle name="Normal 41 3 4" xfId="8334"/>
    <cellStyle name="Normal 41 3 4 2" xfId="20960"/>
    <cellStyle name="Normal 41 3 4 2 2" xfId="56176"/>
    <cellStyle name="Normal 41 3 4 3" xfId="43579"/>
    <cellStyle name="Normal 41 3 4 4" xfId="33565"/>
    <cellStyle name="Normal 41 3 5" xfId="10115"/>
    <cellStyle name="Normal 41 3 5 2" xfId="22736"/>
    <cellStyle name="Normal 41 3 5 2 2" xfId="57952"/>
    <cellStyle name="Normal 41 3 5 3" xfId="45355"/>
    <cellStyle name="Normal 41 3 5 4" xfId="35341"/>
    <cellStyle name="Normal 41 3 6" xfId="11909"/>
    <cellStyle name="Normal 41 3 6 2" xfId="24512"/>
    <cellStyle name="Normal 41 3 6 2 2" xfId="59728"/>
    <cellStyle name="Normal 41 3 6 3" xfId="47131"/>
    <cellStyle name="Normal 41 3 6 4" xfId="37117"/>
    <cellStyle name="Normal 41 3 7" xfId="16276"/>
    <cellStyle name="Normal 41 3 7 2" xfId="51492"/>
    <cellStyle name="Normal 41 3 7 3" xfId="28881"/>
    <cellStyle name="Normal 41 3 8" xfId="14498"/>
    <cellStyle name="Normal 41 3 8 2" xfId="49716"/>
    <cellStyle name="Normal 41 3 9" xfId="38895"/>
    <cellStyle name="Normal 41 4" xfId="2770"/>
    <cellStyle name="Normal 41 4 10" xfId="26296"/>
    <cellStyle name="Normal 41 4 11" xfId="60700"/>
    <cellStyle name="Normal 41 4 2" xfId="4596"/>
    <cellStyle name="Normal 41 4 2 2" xfId="17243"/>
    <cellStyle name="Normal 41 4 2 2 2" xfId="52459"/>
    <cellStyle name="Normal 41 4 2 3" xfId="39862"/>
    <cellStyle name="Normal 41 4 2 4" xfId="29848"/>
    <cellStyle name="Normal 41 4 3" xfId="6066"/>
    <cellStyle name="Normal 41 4 3 2" xfId="18697"/>
    <cellStyle name="Normal 41 4 3 2 2" xfId="53913"/>
    <cellStyle name="Normal 41 4 3 3" xfId="41316"/>
    <cellStyle name="Normal 41 4 3 4" xfId="31302"/>
    <cellStyle name="Normal 41 4 4" xfId="7525"/>
    <cellStyle name="Normal 41 4 4 2" xfId="20151"/>
    <cellStyle name="Normal 41 4 4 2 2" xfId="55367"/>
    <cellStyle name="Normal 41 4 4 3" xfId="42770"/>
    <cellStyle name="Normal 41 4 4 4" xfId="32756"/>
    <cellStyle name="Normal 41 4 5" xfId="9306"/>
    <cellStyle name="Normal 41 4 5 2" xfId="21927"/>
    <cellStyle name="Normal 41 4 5 2 2" xfId="57143"/>
    <cellStyle name="Normal 41 4 5 3" xfId="44546"/>
    <cellStyle name="Normal 41 4 5 4" xfId="34532"/>
    <cellStyle name="Normal 41 4 6" xfId="11100"/>
    <cellStyle name="Normal 41 4 6 2" xfId="23703"/>
    <cellStyle name="Normal 41 4 6 2 2" xfId="58919"/>
    <cellStyle name="Normal 41 4 6 3" xfId="46322"/>
    <cellStyle name="Normal 41 4 6 4" xfId="36308"/>
    <cellStyle name="Normal 41 4 7" xfId="15467"/>
    <cellStyle name="Normal 41 4 7 2" xfId="50683"/>
    <cellStyle name="Normal 41 4 7 3" xfId="28072"/>
    <cellStyle name="Normal 41 4 8" xfId="13689"/>
    <cellStyle name="Normal 41 4 8 2" xfId="48907"/>
    <cellStyle name="Normal 41 4 9" xfId="38086"/>
    <cellStyle name="Normal 41 5" xfId="3934"/>
    <cellStyle name="Normal 41 5 2" xfId="8657"/>
    <cellStyle name="Normal 41 5 2 2" xfId="21283"/>
    <cellStyle name="Normal 41 5 2 2 2" xfId="56499"/>
    <cellStyle name="Normal 41 5 2 3" xfId="43902"/>
    <cellStyle name="Normal 41 5 2 4" xfId="33888"/>
    <cellStyle name="Normal 41 5 3" xfId="10438"/>
    <cellStyle name="Normal 41 5 3 2" xfId="23059"/>
    <cellStyle name="Normal 41 5 3 2 2" xfId="58275"/>
    <cellStyle name="Normal 41 5 3 3" xfId="45678"/>
    <cellStyle name="Normal 41 5 3 4" xfId="35664"/>
    <cellStyle name="Normal 41 5 4" xfId="12234"/>
    <cellStyle name="Normal 41 5 4 2" xfId="24835"/>
    <cellStyle name="Normal 41 5 4 2 2" xfId="60051"/>
    <cellStyle name="Normal 41 5 4 3" xfId="47454"/>
    <cellStyle name="Normal 41 5 4 4" xfId="37440"/>
    <cellStyle name="Normal 41 5 5" xfId="16599"/>
    <cellStyle name="Normal 41 5 5 2" xfId="51815"/>
    <cellStyle name="Normal 41 5 5 3" xfId="29204"/>
    <cellStyle name="Normal 41 5 6" xfId="14821"/>
    <cellStyle name="Normal 41 5 6 2" xfId="50039"/>
    <cellStyle name="Normal 41 5 7" xfId="39218"/>
    <cellStyle name="Normal 41 5 8" xfId="27428"/>
    <cellStyle name="Normal 41 6" xfId="4274"/>
    <cellStyle name="Normal 41 6 2" xfId="16921"/>
    <cellStyle name="Normal 41 6 2 2" xfId="52137"/>
    <cellStyle name="Normal 41 6 2 3" xfId="29526"/>
    <cellStyle name="Normal 41 6 3" xfId="13367"/>
    <cellStyle name="Normal 41 6 3 2" xfId="48585"/>
    <cellStyle name="Normal 41 6 4" xfId="39540"/>
    <cellStyle name="Normal 41 6 5" xfId="25974"/>
    <cellStyle name="Normal 41 7" xfId="5744"/>
    <cellStyle name="Normal 41 7 2" xfId="18375"/>
    <cellStyle name="Normal 41 7 2 2" xfId="53591"/>
    <cellStyle name="Normal 41 7 3" xfId="40994"/>
    <cellStyle name="Normal 41 7 4" xfId="30980"/>
    <cellStyle name="Normal 41 8" xfId="7203"/>
    <cellStyle name="Normal 41 8 2" xfId="19829"/>
    <cellStyle name="Normal 41 8 2 2" xfId="55045"/>
    <cellStyle name="Normal 41 8 3" xfId="42448"/>
    <cellStyle name="Normal 41 8 4" xfId="32434"/>
    <cellStyle name="Normal 41 9" xfId="8984"/>
    <cellStyle name="Normal 41 9 2" xfId="21605"/>
    <cellStyle name="Normal 41 9 2 2" xfId="56821"/>
    <cellStyle name="Normal 41 9 3" xfId="44224"/>
    <cellStyle name="Normal 41 9 4" xfId="34210"/>
    <cellStyle name="Normal 42" xfId="2441"/>
    <cellStyle name="Normal 42 10" xfId="10713"/>
    <cellStyle name="Normal 42 10 2" xfId="23324"/>
    <cellStyle name="Normal 42 10 2 2" xfId="58540"/>
    <cellStyle name="Normal 42 10 3" xfId="45943"/>
    <cellStyle name="Normal 42 10 4" xfId="35929"/>
    <cellStyle name="Normal 42 11" xfId="15146"/>
    <cellStyle name="Normal 42 11 2" xfId="50362"/>
    <cellStyle name="Normal 42 11 3" xfId="27751"/>
    <cellStyle name="Normal 42 12" xfId="12559"/>
    <cellStyle name="Normal 42 12 2" xfId="47777"/>
    <cellStyle name="Normal 42 13" xfId="37765"/>
    <cellStyle name="Normal 42 14" xfId="25166"/>
    <cellStyle name="Normal 42 15" xfId="60379"/>
    <cellStyle name="Normal 42 2" xfId="3281"/>
    <cellStyle name="Normal 42 2 10" xfId="25650"/>
    <cellStyle name="Normal 42 2 11" xfId="61185"/>
    <cellStyle name="Normal 42 2 2" xfId="5081"/>
    <cellStyle name="Normal 42 2 2 2" xfId="17728"/>
    <cellStyle name="Normal 42 2 2 2 2" xfId="52944"/>
    <cellStyle name="Normal 42 2 2 2 3" xfId="30333"/>
    <cellStyle name="Normal 42 2 2 3" xfId="14174"/>
    <cellStyle name="Normal 42 2 2 3 2" xfId="49392"/>
    <cellStyle name="Normal 42 2 2 4" xfId="40347"/>
    <cellStyle name="Normal 42 2 2 5" xfId="26781"/>
    <cellStyle name="Normal 42 2 3" xfId="6551"/>
    <cellStyle name="Normal 42 2 3 2" xfId="19182"/>
    <cellStyle name="Normal 42 2 3 2 2" xfId="54398"/>
    <cellStyle name="Normal 42 2 3 3" xfId="41801"/>
    <cellStyle name="Normal 42 2 3 4" xfId="31787"/>
    <cellStyle name="Normal 42 2 4" xfId="8010"/>
    <cellStyle name="Normal 42 2 4 2" xfId="20636"/>
    <cellStyle name="Normal 42 2 4 2 2" xfId="55852"/>
    <cellStyle name="Normal 42 2 4 3" xfId="43255"/>
    <cellStyle name="Normal 42 2 4 4" xfId="33241"/>
    <cellStyle name="Normal 42 2 5" xfId="9791"/>
    <cellStyle name="Normal 42 2 5 2" xfId="22412"/>
    <cellStyle name="Normal 42 2 5 2 2" xfId="57628"/>
    <cellStyle name="Normal 42 2 5 3" xfId="45031"/>
    <cellStyle name="Normal 42 2 5 4" xfId="35017"/>
    <cellStyle name="Normal 42 2 6" xfId="11585"/>
    <cellStyle name="Normal 42 2 6 2" xfId="24188"/>
    <cellStyle name="Normal 42 2 6 2 2" xfId="59404"/>
    <cellStyle name="Normal 42 2 6 3" xfId="46807"/>
    <cellStyle name="Normal 42 2 6 4" xfId="36793"/>
    <cellStyle name="Normal 42 2 7" xfId="15952"/>
    <cellStyle name="Normal 42 2 7 2" xfId="51168"/>
    <cellStyle name="Normal 42 2 7 3" xfId="28557"/>
    <cellStyle name="Normal 42 2 8" xfId="13043"/>
    <cellStyle name="Normal 42 2 8 2" xfId="48261"/>
    <cellStyle name="Normal 42 2 9" xfId="38571"/>
    <cellStyle name="Normal 42 3" xfId="3610"/>
    <cellStyle name="Normal 42 3 10" xfId="27106"/>
    <cellStyle name="Normal 42 3 11" xfId="61510"/>
    <cellStyle name="Normal 42 3 2" xfId="5406"/>
    <cellStyle name="Normal 42 3 2 2" xfId="18053"/>
    <cellStyle name="Normal 42 3 2 2 2" xfId="53269"/>
    <cellStyle name="Normal 42 3 2 3" xfId="40672"/>
    <cellStyle name="Normal 42 3 2 4" xfId="30658"/>
    <cellStyle name="Normal 42 3 3" xfId="6876"/>
    <cellStyle name="Normal 42 3 3 2" xfId="19507"/>
    <cellStyle name="Normal 42 3 3 2 2" xfId="54723"/>
    <cellStyle name="Normal 42 3 3 3" xfId="42126"/>
    <cellStyle name="Normal 42 3 3 4" xfId="32112"/>
    <cellStyle name="Normal 42 3 4" xfId="8335"/>
    <cellStyle name="Normal 42 3 4 2" xfId="20961"/>
    <cellStyle name="Normal 42 3 4 2 2" xfId="56177"/>
    <cellStyle name="Normal 42 3 4 3" xfId="43580"/>
    <cellStyle name="Normal 42 3 4 4" xfId="33566"/>
    <cellStyle name="Normal 42 3 5" xfId="10116"/>
    <cellStyle name="Normal 42 3 5 2" xfId="22737"/>
    <cellStyle name="Normal 42 3 5 2 2" xfId="57953"/>
    <cellStyle name="Normal 42 3 5 3" xfId="45356"/>
    <cellStyle name="Normal 42 3 5 4" xfId="35342"/>
    <cellStyle name="Normal 42 3 6" xfId="11910"/>
    <cellStyle name="Normal 42 3 6 2" xfId="24513"/>
    <cellStyle name="Normal 42 3 6 2 2" xfId="59729"/>
    <cellStyle name="Normal 42 3 6 3" xfId="47132"/>
    <cellStyle name="Normal 42 3 6 4" xfId="37118"/>
    <cellStyle name="Normal 42 3 7" xfId="16277"/>
    <cellStyle name="Normal 42 3 7 2" xfId="51493"/>
    <cellStyle name="Normal 42 3 7 3" xfId="28882"/>
    <cellStyle name="Normal 42 3 8" xfId="14499"/>
    <cellStyle name="Normal 42 3 8 2" xfId="49717"/>
    <cellStyle name="Normal 42 3 9" xfId="38896"/>
    <cellStyle name="Normal 42 4" xfId="2771"/>
    <cellStyle name="Normal 42 4 10" xfId="26297"/>
    <cellStyle name="Normal 42 4 11" xfId="60701"/>
    <cellStyle name="Normal 42 4 2" xfId="4597"/>
    <cellStyle name="Normal 42 4 2 2" xfId="17244"/>
    <cellStyle name="Normal 42 4 2 2 2" xfId="52460"/>
    <cellStyle name="Normal 42 4 2 3" xfId="39863"/>
    <cellStyle name="Normal 42 4 2 4" xfId="29849"/>
    <cellStyle name="Normal 42 4 3" xfId="6067"/>
    <cellStyle name="Normal 42 4 3 2" xfId="18698"/>
    <cellStyle name="Normal 42 4 3 2 2" xfId="53914"/>
    <cellStyle name="Normal 42 4 3 3" xfId="41317"/>
    <cellStyle name="Normal 42 4 3 4" xfId="31303"/>
    <cellStyle name="Normal 42 4 4" xfId="7526"/>
    <cellStyle name="Normal 42 4 4 2" xfId="20152"/>
    <cellStyle name="Normal 42 4 4 2 2" xfId="55368"/>
    <cellStyle name="Normal 42 4 4 3" xfId="42771"/>
    <cellStyle name="Normal 42 4 4 4" xfId="32757"/>
    <cellStyle name="Normal 42 4 5" xfId="9307"/>
    <cellStyle name="Normal 42 4 5 2" xfId="21928"/>
    <cellStyle name="Normal 42 4 5 2 2" xfId="57144"/>
    <cellStyle name="Normal 42 4 5 3" xfId="44547"/>
    <cellStyle name="Normal 42 4 5 4" xfId="34533"/>
    <cellStyle name="Normal 42 4 6" xfId="11101"/>
    <cellStyle name="Normal 42 4 6 2" xfId="23704"/>
    <cellStyle name="Normal 42 4 6 2 2" xfId="58920"/>
    <cellStyle name="Normal 42 4 6 3" xfId="46323"/>
    <cellStyle name="Normal 42 4 6 4" xfId="36309"/>
    <cellStyle name="Normal 42 4 7" xfId="15468"/>
    <cellStyle name="Normal 42 4 7 2" xfId="50684"/>
    <cellStyle name="Normal 42 4 7 3" xfId="28073"/>
    <cellStyle name="Normal 42 4 8" xfId="13690"/>
    <cellStyle name="Normal 42 4 8 2" xfId="48908"/>
    <cellStyle name="Normal 42 4 9" xfId="38087"/>
    <cellStyle name="Normal 42 5" xfId="3935"/>
    <cellStyle name="Normal 42 5 2" xfId="8658"/>
    <cellStyle name="Normal 42 5 2 2" xfId="21284"/>
    <cellStyle name="Normal 42 5 2 2 2" xfId="56500"/>
    <cellStyle name="Normal 42 5 2 3" xfId="43903"/>
    <cellStyle name="Normal 42 5 2 4" xfId="33889"/>
    <cellStyle name="Normal 42 5 3" xfId="10439"/>
    <cellStyle name="Normal 42 5 3 2" xfId="23060"/>
    <cellStyle name="Normal 42 5 3 2 2" xfId="58276"/>
    <cellStyle name="Normal 42 5 3 3" xfId="45679"/>
    <cellStyle name="Normal 42 5 3 4" xfId="35665"/>
    <cellStyle name="Normal 42 5 4" xfId="12235"/>
    <cellStyle name="Normal 42 5 4 2" xfId="24836"/>
    <cellStyle name="Normal 42 5 4 2 2" xfId="60052"/>
    <cellStyle name="Normal 42 5 4 3" xfId="47455"/>
    <cellStyle name="Normal 42 5 4 4" xfId="37441"/>
    <cellStyle name="Normal 42 5 5" xfId="16600"/>
    <cellStyle name="Normal 42 5 5 2" xfId="51816"/>
    <cellStyle name="Normal 42 5 5 3" xfId="29205"/>
    <cellStyle name="Normal 42 5 6" xfId="14822"/>
    <cellStyle name="Normal 42 5 6 2" xfId="50040"/>
    <cellStyle name="Normal 42 5 7" xfId="39219"/>
    <cellStyle name="Normal 42 5 8" xfId="27429"/>
    <cellStyle name="Normal 42 6" xfId="4275"/>
    <cellStyle name="Normal 42 6 2" xfId="16922"/>
    <cellStyle name="Normal 42 6 2 2" xfId="52138"/>
    <cellStyle name="Normal 42 6 2 3" xfId="29527"/>
    <cellStyle name="Normal 42 6 3" xfId="13368"/>
    <cellStyle name="Normal 42 6 3 2" xfId="48586"/>
    <cellStyle name="Normal 42 6 4" xfId="39541"/>
    <cellStyle name="Normal 42 6 5" xfId="25975"/>
    <cellStyle name="Normal 42 7" xfId="5745"/>
    <cellStyle name="Normal 42 7 2" xfId="18376"/>
    <cellStyle name="Normal 42 7 2 2" xfId="53592"/>
    <cellStyle name="Normal 42 7 3" xfId="40995"/>
    <cellStyle name="Normal 42 7 4" xfId="30981"/>
    <cellStyle name="Normal 42 8" xfId="7204"/>
    <cellStyle name="Normal 42 8 2" xfId="19830"/>
    <cellStyle name="Normal 42 8 2 2" xfId="55046"/>
    <cellStyle name="Normal 42 8 3" xfId="42449"/>
    <cellStyle name="Normal 42 8 4" xfId="32435"/>
    <cellStyle name="Normal 42 9" xfId="8985"/>
    <cellStyle name="Normal 42 9 2" xfId="21606"/>
    <cellStyle name="Normal 42 9 2 2" xfId="56822"/>
    <cellStyle name="Normal 42 9 3" xfId="44225"/>
    <cellStyle name="Normal 42 9 4" xfId="34211"/>
    <cellStyle name="Normal 43" xfId="2851"/>
    <cellStyle name="Normal 44" xfId="3287"/>
    <cellStyle name="Normal 45" xfId="3936"/>
    <cellStyle name="Normal 46" xfId="4020"/>
    <cellStyle name="Normal 47" xfId="3985"/>
    <cellStyle name="Normal 48" xfId="3970"/>
    <cellStyle name="Normal 49" xfId="5411"/>
    <cellStyle name="Normal 5" xfId="38"/>
    <cellStyle name="Normal 5 2" xfId="631"/>
    <cellStyle name="Normal 5 2 10" xfId="3015"/>
    <cellStyle name="Normal 5 2 10 10" xfId="25390"/>
    <cellStyle name="Normal 5 2 10 11" xfId="60925"/>
    <cellStyle name="Normal 5 2 10 2" xfId="4821"/>
    <cellStyle name="Normal 5 2 10 2 2" xfId="17468"/>
    <cellStyle name="Normal 5 2 10 2 2 2" xfId="52684"/>
    <cellStyle name="Normal 5 2 10 2 2 3" xfId="30073"/>
    <cellStyle name="Normal 5 2 10 2 3" xfId="13914"/>
    <cellStyle name="Normal 5 2 10 2 3 2" xfId="49132"/>
    <cellStyle name="Normal 5 2 10 2 4" xfId="40087"/>
    <cellStyle name="Normal 5 2 10 2 5" xfId="26521"/>
    <cellStyle name="Normal 5 2 10 3" xfId="6291"/>
    <cellStyle name="Normal 5 2 10 3 2" xfId="18922"/>
    <cellStyle name="Normal 5 2 10 3 2 2" xfId="54138"/>
    <cellStyle name="Normal 5 2 10 3 3" xfId="41541"/>
    <cellStyle name="Normal 5 2 10 3 4" xfId="31527"/>
    <cellStyle name="Normal 5 2 10 4" xfId="7750"/>
    <cellStyle name="Normal 5 2 10 4 2" xfId="20376"/>
    <cellStyle name="Normal 5 2 10 4 2 2" xfId="55592"/>
    <cellStyle name="Normal 5 2 10 4 3" xfId="42995"/>
    <cellStyle name="Normal 5 2 10 4 4" xfId="32981"/>
    <cellStyle name="Normal 5 2 10 5" xfId="9531"/>
    <cellStyle name="Normal 5 2 10 5 2" xfId="22152"/>
    <cellStyle name="Normal 5 2 10 5 2 2" xfId="57368"/>
    <cellStyle name="Normal 5 2 10 5 3" xfId="44771"/>
    <cellStyle name="Normal 5 2 10 5 4" xfId="34757"/>
    <cellStyle name="Normal 5 2 10 6" xfId="11325"/>
    <cellStyle name="Normal 5 2 10 6 2" xfId="23928"/>
    <cellStyle name="Normal 5 2 10 6 2 2" xfId="59144"/>
    <cellStyle name="Normal 5 2 10 6 3" xfId="46547"/>
    <cellStyle name="Normal 5 2 10 6 4" xfId="36533"/>
    <cellStyle name="Normal 5 2 10 7" xfId="15692"/>
    <cellStyle name="Normal 5 2 10 7 2" xfId="50908"/>
    <cellStyle name="Normal 5 2 10 7 3" xfId="28297"/>
    <cellStyle name="Normal 5 2 10 8" xfId="12783"/>
    <cellStyle name="Normal 5 2 10 8 2" xfId="48001"/>
    <cellStyle name="Normal 5 2 10 9" xfId="38311"/>
    <cellStyle name="Normal 5 2 11" xfId="2840"/>
    <cellStyle name="Normal 5 2 11 10" xfId="25228"/>
    <cellStyle name="Normal 5 2 11 11" xfId="60763"/>
    <cellStyle name="Normal 5 2 11 2" xfId="4659"/>
    <cellStyle name="Normal 5 2 11 2 2" xfId="17306"/>
    <cellStyle name="Normal 5 2 11 2 2 2" xfId="52522"/>
    <cellStyle name="Normal 5 2 11 2 2 3" xfId="29911"/>
    <cellStyle name="Normal 5 2 11 2 3" xfId="13752"/>
    <cellStyle name="Normal 5 2 11 2 3 2" xfId="48970"/>
    <cellStyle name="Normal 5 2 11 2 4" xfId="39925"/>
    <cellStyle name="Normal 5 2 11 2 5" xfId="26359"/>
    <cellStyle name="Normal 5 2 11 3" xfId="6129"/>
    <cellStyle name="Normal 5 2 11 3 2" xfId="18760"/>
    <cellStyle name="Normal 5 2 11 3 2 2" xfId="53976"/>
    <cellStyle name="Normal 5 2 11 3 3" xfId="41379"/>
    <cellStyle name="Normal 5 2 11 3 4" xfId="31365"/>
    <cellStyle name="Normal 5 2 11 4" xfId="7588"/>
    <cellStyle name="Normal 5 2 11 4 2" xfId="20214"/>
    <cellStyle name="Normal 5 2 11 4 2 2" xfId="55430"/>
    <cellStyle name="Normal 5 2 11 4 3" xfId="42833"/>
    <cellStyle name="Normal 5 2 11 4 4" xfId="32819"/>
    <cellStyle name="Normal 5 2 11 5" xfId="9369"/>
    <cellStyle name="Normal 5 2 11 5 2" xfId="21990"/>
    <cellStyle name="Normal 5 2 11 5 2 2" xfId="57206"/>
    <cellStyle name="Normal 5 2 11 5 3" xfId="44609"/>
    <cellStyle name="Normal 5 2 11 5 4" xfId="34595"/>
    <cellStyle name="Normal 5 2 11 6" xfId="11163"/>
    <cellStyle name="Normal 5 2 11 6 2" xfId="23766"/>
    <cellStyle name="Normal 5 2 11 6 2 2" xfId="58982"/>
    <cellStyle name="Normal 5 2 11 6 3" xfId="46385"/>
    <cellStyle name="Normal 5 2 11 6 4" xfId="36371"/>
    <cellStyle name="Normal 5 2 11 7" xfId="15530"/>
    <cellStyle name="Normal 5 2 11 7 2" xfId="50746"/>
    <cellStyle name="Normal 5 2 11 7 3" xfId="28135"/>
    <cellStyle name="Normal 5 2 11 8" xfId="12621"/>
    <cellStyle name="Normal 5 2 11 8 2" xfId="47839"/>
    <cellStyle name="Normal 5 2 11 9" xfId="38149"/>
    <cellStyle name="Normal 5 2 12" xfId="3350"/>
    <cellStyle name="Normal 5 2 12 10" xfId="26846"/>
    <cellStyle name="Normal 5 2 12 11" xfId="61250"/>
    <cellStyle name="Normal 5 2 12 2" xfId="5146"/>
    <cellStyle name="Normal 5 2 12 2 2" xfId="17793"/>
    <cellStyle name="Normal 5 2 12 2 2 2" xfId="53009"/>
    <cellStyle name="Normal 5 2 12 2 3" xfId="40412"/>
    <cellStyle name="Normal 5 2 12 2 4" xfId="30398"/>
    <cellStyle name="Normal 5 2 12 3" xfId="6616"/>
    <cellStyle name="Normal 5 2 12 3 2" xfId="19247"/>
    <cellStyle name="Normal 5 2 12 3 2 2" xfId="54463"/>
    <cellStyle name="Normal 5 2 12 3 3" xfId="41866"/>
    <cellStyle name="Normal 5 2 12 3 4" xfId="31852"/>
    <cellStyle name="Normal 5 2 12 4" xfId="8075"/>
    <cellStyle name="Normal 5 2 12 4 2" xfId="20701"/>
    <cellStyle name="Normal 5 2 12 4 2 2" xfId="55917"/>
    <cellStyle name="Normal 5 2 12 4 3" xfId="43320"/>
    <cellStyle name="Normal 5 2 12 4 4" xfId="33306"/>
    <cellStyle name="Normal 5 2 12 5" xfId="9856"/>
    <cellStyle name="Normal 5 2 12 5 2" xfId="22477"/>
    <cellStyle name="Normal 5 2 12 5 2 2" xfId="57693"/>
    <cellStyle name="Normal 5 2 12 5 3" xfId="45096"/>
    <cellStyle name="Normal 5 2 12 5 4" xfId="35082"/>
    <cellStyle name="Normal 5 2 12 6" xfId="11650"/>
    <cellStyle name="Normal 5 2 12 6 2" xfId="24253"/>
    <cellStyle name="Normal 5 2 12 6 2 2" xfId="59469"/>
    <cellStyle name="Normal 5 2 12 6 3" xfId="46872"/>
    <cellStyle name="Normal 5 2 12 6 4" xfId="36858"/>
    <cellStyle name="Normal 5 2 12 7" xfId="16017"/>
    <cellStyle name="Normal 5 2 12 7 2" xfId="51233"/>
    <cellStyle name="Normal 5 2 12 7 3" xfId="28622"/>
    <cellStyle name="Normal 5 2 12 8" xfId="14239"/>
    <cellStyle name="Normal 5 2 12 8 2" xfId="49457"/>
    <cellStyle name="Normal 5 2 12 9" xfId="38636"/>
    <cellStyle name="Normal 5 2 13" xfId="2510"/>
    <cellStyle name="Normal 5 2 13 10" xfId="26037"/>
    <cellStyle name="Normal 5 2 13 11" xfId="60441"/>
    <cellStyle name="Normal 5 2 13 2" xfId="4337"/>
    <cellStyle name="Normal 5 2 13 2 2" xfId="16984"/>
    <cellStyle name="Normal 5 2 13 2 2 2" xfId="52200"/>
    <cellStyle name="Normal 5 2 13 2 3" xfId="39603"/>
    <cellStyle name="Normal 5 2 13 2 4" xfId="29589"/>
    <cellStyle name="Normal 5 2 13 3" xfId="5807"/>
    <cellStyle name="Normal 5 2 13 3 2" xfId="18438"/>
    <cellStyle name="Normal 5 2 13 3 2 2" xfId="53654"/>
    <cellStyle name="Normal 5 2 13 3 3" xfId="41057"/>
    <cellStyle name="Normal 5 2 13 3 4" xfId="31043"/>
    <cellStyle name="Normal 5 2 13 4" xfId="7266"/>
    <cellStyle name="Normal 5 2 13 4 2" xfId="19892"/>
    <cellStyle name="Normal 5 2 13 4 2 2" xfId="55108"/>
    <cellStyle name="Normal 5 2 13 4 3" xfId="42511"/>
    <cellStyle name="Normal 5 2 13 4 4" xfId="32497"/>
    <cellStyle name="Normal 5 2 13 5" xfId="9047"/>
    <cellStyle name="Normal 5 2 13 5 2" xfId="21668"/>
    <cellStyle name="Normal 5 2 13 5 2 2" xfId="56884"/>
    <cellStyle name="Normal 5 2 13 5 3" xfId="44287"/>
    <cellStyle name="Normal 5 2 13 5 4" xfId="34273"/>
    <cellStyle name="Normal 5 2 13 6" xfId="10841"/>
    <cellStyle name="Normal 5 2 13 6 2" xfId="23444"/>
    <cellStyle name="Normal 5 2 13 6 2 2" xfId="58660"/>
    <cellStyle name="Normal 5 2 13 6 3" xfId="46063"/>
    <cellStyle name="Normal 5 2 13 6 4" xfId="36049"/>
    <cellStyle name="Normal 5 2 13 7" xfId="15208"/>
    <cellStyle name="Normal 5 2 13 7 2" xfId="50424"/>
    <cellStyle name="Normal 5 2 13 7 3" xfId="27813"/>
    <cellStyle name="Normal 5 2 13 8" xfId="13430"/>
    <cellStyle name="Normal 5 2 13 8 2" xfId="48648"/>
    <cellStyle name="Normal 5 2 13 9" xfId="37827"/>
    <cellStyle name="Normal 5 2 14" xfId="3674"/>
    <cellStyle name="Normal 5 2 14 2" xfId="8398"/>
    <cellStyle name="Normal 5 2 14 2 2" xfId="21024"/>
    <cellStyle name="Normal 5 2 14 2 2 2" xfId="56240"/>
    <cellStyle name="Normal 5 2 14 2 3" xfId="43643"/>
    <cellStyle name="Normal 5 2 14 2 4" xfId="33629"/>
    <cellStyle name="Normal 5 2 14 3" xfId="10179"/>
    <cellStyle name="Normal 5 2 14 3 2" xfId="22800"/>
    <cellStyle name="Normal 5 2 14 3 2 2" xfId="58016"/>
    <cellStyle name="Normal 5 2 14 3 3" xfId="45419"/>
    <cellStyle name="Normal 5 2 14 3 4" xfId="35405"/>
    <cellStyle name="Normal 5 2 14 4" xfId="11975"/>
    <cellStyle name="Normal 5 2 14 4 2" xfId="24576"/>
    <cellStyle name="Normal 5 2 14 4 2 2" xfId="59792"/>
    <cellStyle name="Normal 5 2 14 4 3" xfId="47195"/>
    <cellStyle name="Normal 5 2 14 4 4" xfId="37181"/>
    <cellStyle name="Normal 5 2 14 5" xfId="16340"/>
    <cellStyle name="Normal 5 2 14 5 2" xfId="51556"/>
    <cellStyle name="Normal 5 2 14 5 3" xfId="28945"/>
    <cellStyle name="Normal 5 2 14 6" xfId="14562"/>
    <cellStyle name="Normal 5 2 14 6 2" xfId="49780"/>
    <cellStyle name="Normal 5 2 14 7" xfId="38959"/>
    <cellStyle name="Normal 5 2 14 8" xfId="27169"/>
    <cellStyle name="Normal 5 2 15" xfId="4006"/>
    <cellStyle name="Normal 5 2 15 2" xfId="16662"/>
    <cellStyle name="Normal 5 2 15 2 2" xfId="51878"/>
    <cellStyle name="Normal 5 2 15 2 3" xfId="29267"/>
    <cellStyle name="Normal 5 2 15 3" xfId="13108"/>
    <cellStyle name="Normal 5 2 15 3 2" xfId="48326"/>
    <cellStyle name="Normal 5 2 15 4" xfId="39281"/>
    <cellStyle name="Normal 5 2 15 5" xfId="25715"/>
    <cellStyle name="Normal 5 2 16" xfId="5485"/>
    <cellStyle name="Normal 5 2 16 2" xfId="18116"/>
    <cellStyle name="Normal 5 2 16 2 2" xfId="53332"/>
    <cellStyle name="Normal 5 2 16 3" xfId="40735"/>
    <cellStyle name="Normal 5 2 16 4" xfId="30721"/>
    <cellStyle name="Normal 5 2 17" xfId="6941"/>
    <cellStyle name="Normal 5 2 17 2" xfId="19570"/>
    <cellStyle name="Normal 5 2 17 2 2" xfId="54786"/>
    <cellStyle name="Normal 5 2 17 3" xfId="42189"/>
    <cellStyle name="Normal 5 2 17 4" xfId="32175"/>
    <cellStyle name="Normal 5 2 18" xfId="8723"/>
    <cellStyle name="Normal 5 2 18 2" xfId="21346"/>
    <cellStyle name="Normal 5 2 18 2 2" xfId="56562"/>
    <cellStyle name="Normal 5 2 18 3" xfId="43965"/>
    <cellStyle name="Normal 5 2 18 4" xfId="33951"/>
    <cellStyle name="Normal 5 2 19" xfId="10714"/>
    <cellStyle name="Normal 5 2 19 2" xfId="23325"/>
    <cellStyle name="Normal 5 2 19 2 2" xfId="58541"/>
    <cellStyle name="Normal 5 2 19 3" xfId="45944"/>
    <cellStyle name="Normal 5 2 19 4" xfId="35930"/>
    <cellStyle name="Normal 5 2 2" xfId="632"/>
    <cellStyle name="Normal 5 2 2 2" xfId="1801"/>
    <cellStyle name="Normal 5 2 2_District Target Attainment" xfId="1177"/>
    <cellStyle name="Normal 5 2 20" xfId="14885"/>
    <cellStyle name="Normal 5 2 20 2" xfId="50102"/>
    <cellStyle name="Normal 5 2 20 3" xfId="27491"/>
    <cellStyle name="Normal 5 2 21" xfId="12299"/>
    <cellStyle name="Normal 5 2 21 2" xfId="47517"/>
    <cellStyle name="Normal 5 2 22" xfId="37504"/>
    <cellStyle name="Normal 5 2 23" xfId="24906"/>
    <cellStyle name="Normal 5 2 24" xfId="60119"/>
    <cellStyle name="Normal 5 2 3" xfId="633"/>
    <cellStyle name="Normal 5 2 3 10" xfId="5486"/>
    <cellStyle name="Normal 5 2 3 10 2" xfId="18117"/>
    <cellStyle name="Normal 5 2 3 10 2 2" xfId="53333"/>
    <cellStyle name="Normal 5 2 3 10 3" xfId="40736"/>
    <cellStyle name="Normal 5 2 3 10 4" xfId="30722"/>
    <cellStyle name="Normal 5 2 3 11" xfId="6942"/>
    <cellStyle name="Normal 5 2 3 11 2" xfId="19571"/>
    <cellStyle name="Normal 5 2 3 11 2 2" xfId="54787"/>
    <cellStyle name="Normal 5 2 3 11 3" xfId="42190"/>
    <cellStyle name="Normal 5 2 3 11 4" xfId="32176"/>
    <cellStyle name="Normal 5 2 3 12" xfId="8724"/>
    <cellStyle name="Normal 5 2 3 12 2" xfId="21347"/>
    <cellStyle name="Normal 5 2 3 12 2 2" xfId="56563"/>
    <cellStyle name="Normal 5 2 3 12 3" xfId="43966"/>
    <cellStyle name="Normal 5 2 3 12 4" xfId="33952"/>
    <cellStyle name="Normal 5 2 3 13" xfId="10715"/>
    <cellStyle name="Normal 5 2 3 13 2" xfId="23326"/>
    <cellStyle name="Normal 5 2 3 13 2 2" xfId="58542"/>
    <cellStyle name="Normal 5 2 3 13 3" xfId="45945"/>
    <cellStyle name="Normal 5 2 3 13 4" xfId="35931"/>
    <cellStyle name="Normal 5 2 3 14" xfId="14886"/>
    <cellStyle name="Normal 5 2 3 14 2" xfId="50103"/>
    <cellStyle name="Normal 5 2 3 14 3" xfId="27492"/>
    <cellStyle name="Normal 5 2 3 15" xfId="12300"/>
    <cellStyle name="Normal 5 2 3 15 2" xfId="47518"/>
    <cellStyle name="Normal 5 2 3 16" xfId="37505"/>
    <cellStyle name="Normal 5 2 3 17" xfId="24907"/>
    <cellStyle name="Normal 5 2 3 18" xfId="60120"/>
    <cellStyle name="Normal 5 2 3 2" xfId="1802"/>
    <cellStyle name="Normal 5 2 3 2 10" xfId="7016"/>
    <cellStyle name="Normal 5 2 3 2 10 2" xfId="19643"/>
    <cellStyle name="Normal 5 2 3 2 10 2 2" xfId="54859"/>
    <cellStyle name="Normal 5 2 3 2 10 3" xfId="42262"/>
    <cellStyle name="Normal 5 2 3 2 10 4" xfId="32248"/>
    <cellStyle name="Normal 5 2 3 2 11" xfId="8797"/>
    <cellStyle name="Normal 5 2 3 2 11 2" xfId="21419"/>
    <cellStyle name="Normal 5 2 3 2 11 2 2" xfId="56635"/>
    <cellStyle name="Normal 5 2 3 2 11 3" xfId="44038"/>
    <cellStyle name="Normal 5 2 3 2 11 4" xfId="34024"/>
    <cellStyle name="Normal 5 2 3 2 12" xfId="10716"/>
    <cellStyle name="Normal 5 2 3 2 12 2" xfId="23327"/>
    <cellStyle name="Normal 5 2 3 2 12 2 2" xfId="58543"/>
    <cellStyle name="Normal 5 2 3 2 12 3" xfId="45946"/>
    <cellStyle name="Normal 5 2 3 2 12 4" xfId="35932"/>
    <cellStyle name="Normal 5 2 3 2 13" xfId="14958"/>
    <cellStyle name="Normal 5 2 3 2 13 2" xfId="50175"/>
    <cellStyle name="Normal 5 2 3 2 13 3" xfId="27564"/>
    <cellStyle name="Normal 5 2 3 2 14" xfId="12372"/>
    <cellStyle name="Normal 5 2 3 2 14 2" xfId="47590"/>
    <cellStyle name="Normal 5 2 3 2 15" xfId="37577"/>
    <cellStyle name="Normal 5 2 3 2 16" xfId="24979"/>
    <cellStyle name="Normal 5 2 3 2 17" xfId="60192"/>
    <cellStyle name="Normal 5 2 3 2 2" xfId="2402"/>
    <cellStyle name="Normal 5 2 3 2 2 10" xfId="10717"/>
    <cellStyle name="Normal 5 2 3 2 2 10 2" xfId="23328"/>
    <cellStyle name="Normal 5 2 3 2 2 10 2 2" xfId="58544"/>
    <cellStyle name="Normal 5 2 3 2 2 10 3" xfId="45947"/>
    <cellStyle name="Normal 5 2 3 2 2 10 4" xfId="35933"/>
    <cellStyle name="Normal 5 2 3 2 2 11" xfId="15113"/>
    <cellStyle name="Normal 5 2 3 2 2 11 2" xfId="50329"/>
    <cellStyle name="Normal 5 2 3 2 2 11 3" xfId="27718"/>
    <cellStyle name="Normal 5 2 3 2 2 12" xfId="12526"/>
    <cellStyle name="Normal 5 2 3 2 2 12 2" xfId="47744"/>
    <cellStyle name="Normal 5 2 3 2 2 13" xfId="37732"/>
    <cellStyle name="Normal 5 2 3 2 2 14" xfId="25133"/>
    <cellStyle name="Normal 5 2 3 2 2 15" xfId="60346"/>
    <cellStyle name="Normal 5 2 3 2 2 2" xfId="3248"/>
    <cellStyle name="Normal 5 2 3 2 2 2 10" xfId="25617"/>
    <cellStyle name="Normal 5 2 3 2 2 2 11" xfId="61152"/>
    <cellStyle name="Normal 5 2 3 2 2 2 2" xfId="5048"/>
    <cellStyle name="Normal 5 2 3 2 2 2 2 2" xfId="17695"/>
    <cellStyle name="Normal 5 2 3 2 2 2 2 2 2" xfId="52911"/>
    <cellStyle name="Normal 5 2 3 2 2 2 2 2 3" xfId="30300"/>
    <cellStyle name="Normal 5 2 3 2 2 2 2 3" xfId="14141"/>
    <cellStyle name="Normal 5 2 3 2 2 2 2 3 2" xfId="49359"/>
    <cellStyle name="Normal 5 2 3 2 2 2 2 4" xfId="40314"/>
    <cellStyle name="Normal 5 2 3 2 2 2 2 5" xfId="26748"/>
    <cellStyle name="Normal 5 2 3 2 2 2 3" xfId="6518"/>
    <cellStyle name="Normal 5 2 3 2 2 2 3 2" xfId="19149"/>
    <cellStyle name="Normal 5 2 3 2 2 2 3 2 2" xfId="54365"/>
    <cellStyle name="Normal 5 2 3 2 2 2 3 3" xfId="41768"/>
    <cellStyle name="Normal 5 2 3 2 2 2 3 4" xfId="31754"/>
    <cellStyle name="Normal 5 2 3 2 2 2 4" xfId="7977"/>
    <cellStyle name="Normal 5 2 3 2 2 2 4 2" xfId="20603"/>
    <cellStyle name="Normal 5 2 3 2 2 2 4 2 2" xfId="55819"/>
    <cellStyle name="Normal 5 2 3 2 2 2 4 3" xfId="43222"/>
    <cellStyle name="Normal 5 2 3 2 2 2 4 4" xfId="33208"/>
    <cellStyle name="Normal 5 2 3 2 2 2 5" xfId="9758"/>
    <cellStyle name="Normal 5 2 3 2 2 2 5 2" xfId="22379"/>
    <cellStyle name="Normal 5 2 3 2 2 2 5 2 2" xfId="57595"/>
    <cellStyle name="Normal 5 2 3 2 2 2 5 3" xfId="44998"/>
    <cellStyle name="Normal 5 2 3 2 2 2 5 4" xfId="34984"/>
    <cellStyle name="Normal 5 2 3 2 2 2 6" xfId="11552"/>
    <cellStyle name="Normal 5 2 3 2 2 2 6 2" xfId="24155"/>
    <cellStyle name="Normal 5 2 3 2 2 2 6 2 2" xfId="59371"/>
    <cellStyle name="Normal 5 2 3 2 2 2 6 3" xfId="46774"/>
    <cellStyle name="Normal 5 2 3 2 2 2 6 4" xfId="36760"/>
    <cellStyle name="Normal 5 2 3 2 2 2 7" xfId="15919"/>
    <cellStyle name="Normal 5 2 3 2 2 2 7 2" xfId="51135"/>
    <cellStyle name="Normal 5 2 3 2 2 2 7 3" xfId="28524"/>
    <cellStyle name="Normal 5 2 3 2 2 2 8" xfId="13010"/>
    <cellStyle name="Normal 5 2 3 2 2 2 8 2" xfId="48228"/>
    <cellStyle name="Normal 5 2 3 2 2 2 9" xfId="38538"/>
    <cellStyle name="Normal 5 2 3 2 2 3" xfId="3577"/>
    <cellStyle name="Normal 5 2 3 2 2 3 10" xfId="27073"/>
    <cellStyle name="Normal 5 2 3 2 2 3 11" xfId="61477"/>
    <cellStyle name="Normal 5 2 3 2 2 3 2" xfId="5373"/>
    <cellStyle name="Normal 5 2 3 2 2 3 2 2" xfId="18020"/>
    <cellStyle name="Normal 5 2 3 2 2 3 2 2 2" xfId="53236"/>
    <cellStyle name="Normal 5 2 3 2 2 3 2 3" xfId="40639"/>
    <cellStyle name="Normal 5 2 3 2 2 3 2 4" xfId="30625"/>
    <cellStyle name="Normal 5 2 3 2 2 3 3" xfId="6843"/>
    <cellStyle name="Normal 5 2 3 2 2 3 3 2" xfId="19474"/>
    <cellStyle name="Normal 5 2 3 2 2 3 3 2 2" xfId="54690"/>
    <cellStyle name="Normal 5 2 3 2 2 3 3 3" xfId="42093"/>
    <cellStyle name="Normal 5 2 3 2 2 3 3 4" xfId="32079"/>
    <cellStyle name="Normal 5 2 3 2 2 3 4" xfId="8302"/>
    <cellStyle name="Normal 5 2 3 2 2 3 4 2" xfId="20928"/>
    <cellStyle name="Normal 5 2 3 2 2 3 4 2 2" xfId="56144"/>
    <cellStyle name="Normal 5 2 3 2 2 3 4 3" xfId="43547"/>
    <cellStyle name="Normal 5 2 3 2 2 3 4 4" xfId="33533"/>
    <cellStyle name="Normal 5 2 3 2 2 3 5" xfId="10083"/>
    <cellStyle name="Normal 5 2 3 2 2 3 5 2" xfId="22704"/>
    <cellStyle name="Normal 5 2 3 2 2 3 5 2 2" xfId="57920"/>
    <cellStyle name="Normal 5 2 3 2 2 3 5 3" xfId="45323"/>
    <cellStyle name="Normal 5 2 3 2 2 3 5 4" xfId="35309"/>
    <cellStyle name="Normal 5 2 3 2 2 3 6" xfId="11877"/>
    <cellStyle name="Normal 5 2 3 2 2 3 6 2" xfId="24480"/>
    <cellStyle name="Normal 5 2 3 2 2 3 6 2 2" xfId="59696"/>
    <cellStyle name="Normal 5 2 3 2 2 3 6 3" xfId="47099"/>
    <cellStyle name="Normal 5 2 3 2 2 3 6 4" xfId="37085"/>
    <cellStyle name="Normal 5 2 3 2 2 3 7" xfId="16244"/>
    <cellStyle name="Normal 5 2 3 2 2 3 7 2" xfId="51460"/>
    <cellStyle name="Normal 5 2 3 2 2 3 7 3" xfId="28849"/>
    <cellStyle name="Normal 5 2 3 2 2 3 8" xfId="14466"/>
    <cellStyle name="Normal 5 2 3 2 2 3 8 2" xfId="49684"/>
    <cellStyle name="Normal 5 2 3 2 2 3 9" xfId="38863"/>
    <cellStyle name="Normal 5 2 3 2 2 4" xfId="2738"/>
    <cellStyle name="Normal 5 2 3 2 2 4 10" xfId="26264"/>
    <cellStyle name="Normal 5 2 3 2 2 4 11" xfId="60668"/>
    <cellStyle name="Normal 5 2 3 2 2 4 2" xfId="4564"/>
    <cellStyle name="Normal 5 2 3 2 2 4 2 2" xfId="17211"/>
    <cellStyle name="Normal 5 2 3 2 2 4 2 2 2" xfId="52427"/>
    <cellStyle name="Normal 5 2 3 2 2 4 2 3" xfId="39830"/>
    <cellStyle name="Normal 5 2 3 2 2 4 2 4" xfId="29816"/>
    <cellStyle name="Normal 5 2 3 2 2 4 3" xfId="6034"/>
    <cellStyle name="Normal 5 2 3 2 2 4 3 2" xfId="18665"/>
    <cellStyle name="Normal 5 2 3 2 2 4 3 2 2" xfId="53881"/>
    <cellStyle name="Normal 5 2 3 2 2 4 3 3" xfId="41284"/>
    <cellStyle name="Normal 5 2 3 2 2 4 3 4" xfId="31270"/>
    <cellStyle name="Normal 5 2 3 2 2 4 4" xfId="7493"/>
    <cellStyle name="Normal 5 2 3 2 2 4 4 2" xfId="20119"/>
    <cellStyle name="Normal 5 2 3 2 2 4 4 2 2" xfId="55335"/>
    <cellStyle name="Normal 5 2 3 2 2 4 4 3" xfId="42738"/>
    <cellStyle name="Normal 5 2 3 2 2 4 4 4" xfId="32724"/>
    <cellStyle name="Normal 5 2 3 2 2 4 5" xfId="9274"/>
    <cellStyle name="Normal 5 2 3 2 2 4 5 2" xfId="21895"/>
    <cellStyle name="Normal 5 2 3 2 2 4 5 2 2" xfId="57111"/>
    <cellStyle name="Normal 5 2 3 2 2 4 5 3" xfId="44514"/>
    <cellStyle name="Normal 5 2 3 2 2 4 5 4" xfId="34500"/>
    <cellStyle name="Normal 5 2 3 2 2 4 6" xfId="11068"/>
    <cellStyle name="Normal 5 2 3 2 2 4 6 2" xfId="23671"/>
    <cellStyle name="Normal 5 2 3 2 2 4 6 2 2" xfId="58887"/>
    <cellStyle name="Normal 5 2 3 2 2 4 6 3" xfId="46290"/>
    <cellStyle name="Normal 5 2 3 2 2 4 6 4" xfId="36276"/>
    <cellStyle name="Normal 5 2 3 2 2 4 7" xfId="15435"/>
    <cellStyle name="Normal 5 2 3 2 2 4 7 2" xfId="50651"/>
    <cellStyle name="Normal 5 2 3 2 2 4 7 3" xfId="28040"/>
    <cellStyle name="Normal 5 2 3 2 2 4 8" xfId="13657"/>
    <cellStyle name="Normal 5 2 3 2 2 4 8 2" xfId="48875"/>
    <cellStyle name="Normal 5 2 3 2 2 4 9" xfId="38054"/>
    <cellStyle name="Normal 5 2 3 2 2 5" xfId="3902"/>
    <cellStyle name="Normal 5 2 3 2 2 5 2" xfId="8625"/>
    <cellStyle name="Normal 5 2 3 2 2 5 2 2" xfId="21251"/>
    <cellStyle name="Normal 5 2 3 2 2 5 2 2 2" xfId="56467"/>
    <cellStyle name="Normal 5 2 3 2 2 5 2 3" xfId="43870"/>
    <cellStyle name="Normal 5 2 3 2 2 5 2 4" xfId="33856"/>
    <cellStyle name="Normal 5 2 3 2 2 5 3" xfId="10406"/>
    <cellStyle name="Normal 5 2 3 2 2 5 3 2" xfId="23027"/>
    <cellStyle name="Normal 5 2 3 2 2 5 3 2 2" xfId="58243"/>
    <cellStyle name="Normal 5 2 3 2 2 5 3 3" xfId="45646"/>
    <cellStyle name="Normal 5 2 3 2 2 5 3 4" xfId="35632"/>
    <cellStyle name="Normal 5 2 3 2 2 5 4" xfId="12202"/>
    <cellStyle name="Normal 5 2 3 2 2 5 4 2" xfId="24803"/>
    <cellStyle name="Normal 5 2 3 2 2 5 4 2 2" xfId="60019"/>
    <cellStyle name="Normal 5 2 3 2 2 5 4 3" xfId="47422"/>
    <cellStyle name="Normal 5 2 3 2 2 5 4 4" xfId="37408"/>
    <cellStyle name="Normal 5 2 3 2 2 5 5" xfId="16567"/>
    <cellStyle name="Normal 5 2 3 2 2 5 5 2" xfId="51783"/>
    <cellStyle name="Normal 5 2 3 2 2 5 5 3" xfId="29172"/>
    <cellStyle name="Normal 5 2 3 2 2 5 6" xfId="14789"/>
    <cellStyle name="Normal 5 2 3 2 2 5 6 2" xfId="50007"/>
    <cellStyle name="Normal 5 2 3 2 2 5 7" xfId="39186"/>
    <cellStyle name="Normal 5 2 3 2 2 5 8" xfId="27396"/>
    <cellStyle name="Normal 5 2 3 2 2 6" xfId="4242"/>
    <cellStyle name="Normal 5 2 3 2 2 6 2" xfId="16889"/>
    <cellStyle name="Normal 5 2 3 2 2 6 2 2" xfId="52105"/>
    <cellStyle name="Normal 5 2 3 2 2 6 2 3" xfId="29494"/>
    <cellStyle name="Normal 5 2 3 2 2 6 3" xfId="13335"/>
    <cellStyle name="Normal 5 2 3 2 2 6 3 2" xfId="48553"/>
    <cellStyle name="Normal 5 2 3 2 2 6 4" xfId="39508"/>
    <cellStyle name="Normal 5 2 3 2 2 6 5" xfId="25942"/>
    <cellStyle name="Normal 5 2 3 2 2 7" xfId="5712"/>
    <cellStyle name="Normal 5 2 3 2 2 7 2" xfId="18343"/>
    <cellStyle name="Normal 5 2 3 2 2 7 2 2" xfId="53559"/>
    <cellStyle name="Normal 5 2 3 2 2 7 3" xfId="40962"/>
    <cellStyle name="Normal 5 2 3 2 2 7 4" xfId="30948"/>
    <cellStyle name="Normal 5 2 3 2 2 8" xfId="7171"/>
    <cellStyle name="Normal 5 2 3 2 2 8 2" xfId="19797"/>
    <cellStyle name="Normal 5 2 3 2 2 8 2 2" xfId="55013"/>
    <cellStyle name="Normal 5 2 3 2 2 8 3" xfId="42416"/>
    <cellStyle name="Normal 5 2 3 2 2 8 4" xfId="32402"/>
    <cellStyle name="Normal 5 2 3 2 2 9" xfId="8952"/>
    <cellStyle name="Normal 5 2 3 2 2 9 2" xfId="21573"/>
    <cellStyle name="Normal 5 2 3 2 2 9 2 2" xfId="56789"/>
    <cellStyle name="Normal 5 2 3 2 2 9 3" xfId="44192"/>
    <cellStyle name="Normal 5 2 3 2 2 9 4" xfId="34178"/>
    <cellStyle name="Normal 5 2 3 2 3" xfId="3088"/>
    <cellStyle name="Normal 5 2 3 2 3 10" xfId="25460"/>
    <cellStyle name="Normal 5 2 3 2 3 11" xfId="60995"/>
    <cellStyle name="Normal 5 2 3 2 3 2" xfId="4891"/>
    <cellStyle name="Normal 5 2 3 2 3 2 2" xfId="17538"/>
    <cellStyle name="Normal 5 2 3 2 3 2 2 2" xfId="52754"/>
    <cellStyle name="Normal 5 2 3 2 3 2 2 3" xfId="30143"/>
    <cellStyle name="Normal 5 2 3 2 3 2 3" xfId="13984"/>
    <cellStyle name="Normal 5 2 3 2 3 2 3 2" xfId="49202"/>
    <cellStyle name="Normal 5 2 3 2 3 2 4" xfId="40157"/>
    <cellStyle name="Normal 5 2 3 2 3 2 5" xfId="26591"/>
    <cellStyle name="Normal 5 2 3 2 3 3" xfId="6361"/>
    <cellStyle name="Normal 5 2 3 2 3 3 2" xfId="18992"/>
    <cellStyle name="Normal 5 2 3 2 3 3 2 2" xfId="54208"/>
    <cellStyle name="Normal 5 2 3 2 3 3 3" xfId="41611"/>
    <cellStyle name="Normal 5 2 3 2 3 3 4" xfId="31597"/>
    <cellStyle name="Normal 5 2 3 2 3 4" xfId="7820"/>
    <cellStyle name="Normal 5 2 3 2 3 4 2" xfId="20446"/>
    <cellStyle name="Normal 5 2 3 2 3 4 2 2" xfId="55662"/>
    <cellStyle name="Normal 5 2 3 2 3 4 3" xfId="43065"/>
    <cellStyle name="Normal 5 2 3 2 3 4 4" xfId="33051"/>
    <cellStyle name="Normal 5 2 3 2 3 5" xfId="9601"/>
    <cellStyle name="Normal 5 2 3 2 3 5 2" xfId="22222"/>
    <cellStyle name="Normal 5 2 3 2 3 5 2 2" xfId="57438"/>
    <cellStyle name="Normal 5 2 3 2 3 5 3" xfId="44841"/>
    <cellStyle name="Normal 5 2 3 2 3 5 4" xfId="34827"/>
    <cellStyle name="Normal 5 2 3 2 3 6" xfId="11395"/>
    <cellStyle name="Normal 5 2 3 2 3 6 2" xfId="23998"/>
    <cellStyle name="Normal 5 2 3 2 3 6 2 2" xfId="59214"/>
    <cellStyle name="Normal 5 2 3 2 3 6 3" xfId="46617"/>
    <cellStyle name="Normal 5 2 3 2 3 6 4" xfId="36603"/>
    <cellStyle name="Normal 5 2 3 2 3 7" xfId="15762"/>
    <cellStyle name="Normal 5 2 3 2 3 7 2" xfId="50978"/>
    <cellStyle name="Normal 5 2 3 2 3 7 3" xfId="28367"/>
    <cellStyle name="Normal 5 2 3 2 3 8" xfId="12853"/>
    <cellStyle name="Normal 5 2 3 2 3 8 2" xfId="48071"/>
    <cellStyle name="Normal 5 2 3 2 3 9" xfId="38381"/>
    <cellStyle name="Normal 5 2 3 2 4" xfId="2914"/>
    <cellStyle name="Normal 5 2 3 2 4 10" xfId="25301"/>
    <cellStyle name="Normal 5 2 3 2 4 11" xfId="60836"/>
    <cellStyle name="Normal 5 2 3 2 4 2" xfId="4732"/>
    <cellStyle name="Normal 5 2 3 2 4 2 2" xfId="17379"/>
    <cellStyle name="Normal 5 2 3 2 4 2 2 2" xfId="52595"/>
    <cellStyle name="Normal 5 2 3 2 4 2 2 3" xfId="29984"/>
    <cellStyle name="Normal 5 2 3 2 4 2 3" xfId="13825"/>
    <cellStyle name="Normal 5 2 3 2 4 2 3 2" xfId="49043"/>
    <cellStyle name="Normal 5 2 3 2 4 2 4" xfId="39998"/>
    <cellStyle name="Normal 5 2 3 2 4 2 5" xfId="26432"/>
    <cellStyle name="Normal 5 2 3 2 4 3" xfId="6202"/>
    <cellStyle name="Normal 5 2 3 2 4 3 2" xfId="18833"/>
    <cellStyle name="Normal 5 2 3 2 4 3 2 2" xfId="54049"/>
    <cellStyle name="Normal 5 2 3 2 4 3 3" xfId="41452"/>
    <cellStyle name="Normal 5 2 3 2 4 3 4" xfId="31438"/>
    <cellStyle name="Normal 5 2 3 2 4 4" xfId="7661"/>
    <cellStyle name="Normal 5 2 3 2 4 4 2" xfId="20287"/>
    <cellStyle name="Normal 5 2 3 2 4 4 2 2" xfId="55503"/>
    <cellStyle name="Normal 5 2 3 2 4 4 3" xfId="42906"/>
    <cellStyle name="Normal 5 2 3 2 4 4 4" xfId="32892"/>
    <cellStyle name="Normal 5 2 3 2 4 5" xfId="9442"/>
    <cellStyle name="Normal 5 2 3 2 4 5 2" xfId="22063"/>
    <cellStyle name="Normal 5 2 3 2 4 5 2 2" xfId="57279"/>
    <cellStyle name="Normal 5 2 3 2 4 5 3" xfId="44682"/>
    <cellStyle name="Normal 5 2 3 2 4 5 4" xfId="34668"/>
    <cellStyle name="Normal 5 2 3 2 4 6" xfId="11236"/>
    <cellStyle name="Normal 5 2 3 2 4 6 2" xfId="23839"/>
    <cellStyle name="Normal 5 2 3 2 4 6 2 2" xfId="59055"/>
    <cellStyle name="Normal 5 2 3 2 4 6 3" xfId="46458"/>
    <cellStyle name="Normal 5 2 3 2 4 6 4" xfId="36444"/>
    <cellStyle name="Normal 5 2 3 2 4 7" xfId="15603"/>
    <cellStyle name="Normal 5 2 3 2 4 7 2" xfId="50819"/>
    <cellStyle name="Normal 5 2 3 2 4 7 3" xfId="28208"/>
    <cellStyle name="Normal 5 2 3 2 4 8" xfId="12694"/>
    <cellStyle name="Normal 5 2 3 2 4 8 2" xfId="47912"/>
    <cellStyle name="Normal 5 2 3 2 4 9" xfId="38222"/>
    <cellStyle name="Normal 5 2 3 2 5" xfId="3423"/>
    <cellStyle name="Normal 5 2 3 2 5 10" xfId="26919"/>
    <cellStyle name="Normal 5 2 3 2 5 11" xfId="61323"/>
    <cellStyle name="Normal 5 2 3 2 5 2" xfId="5219"/>
    <cellStyle name="Normal 5 2 3 2 5 2 2" xfId="17866"/>
    <cellStyle name="Normal 5 2 3 2 5 2 2 2" xfId="53082"/>
    <cellStyle name="Normal 5 2 3 2 5 2 3" xfId="40485"/>
    <cellStyle name="Normal 5 2 3 2 5 2 4" xfId="30471"/>
    <cellStyle name="Normal 5 2 3 2 5 3" xfId="6689"/>
    <cellStyle name="Normal 5 2 3 2 5 3 2" xfId="19320"/>
    <cellStyle name="Normal 5 2 3 2 5 3 2 2" xfId="54536"/>
    <cellStyle name="Normal 5 2 3 2 5 3 3" xfId="41939"/>
    <cellStyle name="Normal 5 2 3 2 5 3 4" xfId="31925"/>
    <cellStyle name="Normal 5 2 3 2 5 4" xfId="8148"/>
    <cellStyle name="Normal 5 2 3 2 5 4 2" xfId="20774"/>
    <cellStyle name="Normal 5 2 3 2 5 4 2 2" xfId="55990"/>
    <cellStyle name="Normal 5 2 3 2 5 4 3" xfId="43393"/>
    <cellStyle name="Normal 5 2 3 2 5 4 4" xfId="33379"/>
    <cellStyle name="Normal 5 2 3 2 5 5" xfId="9929"/>
    <cellStyle name="Normal 5 2 3 2 5 5 2" xfId="22550"/>
    <cellStyle name="Normal 5 2 3 2 5 5 2 2" xfId="57766"/>
    <cellStyle name="Normal 5 2 3 2 5 5 3" xfId="45169"/>
    <cellStyle name="Normal 5 2 3 2 5 5 4" xfId="35155"/>
    <cellStyle name="Normal 5 2 3 2 5 6" xfId="11723"/>
    <cellStyle name="Normal 5 2 3 2 5 6 2" xfId="24326"/>
    <cellStyle name="Normal 5 2 3 2 5 6 2 2" xfId="59542"/>
    <cellStyle name="Normal 5 2 3 2 5 6 3" xfId="46945"/>
    <cellStyle name="Normal 5 2 3 2 5 6 4" xfId="36931"/>
    <cellStyle name="Normal 5 2 3 2 5 7" xfId="16090"/>
    <cellStyle name="Normal 5 2 3 2 5 7 2" xfId="51306"/>
    <cellStyle name="Normal 5 2 3 2 5 7 3" xfId="28695"/>
    <cellStyle name="Normal 5 2 3 2 5 8" xfId="14312"/>
    <cellStyle name="Normal 5 2 3 2 5 8 2" xfId="49530"/>
    <cellStyle name="Normal 5 2 3 2 5 9" xfId="38709"/>
    <cellStyle name="Normal 5 2 3 2 6" xfId="2583"/>
    <cellStyle name="Normal 5 2 3 2 6 10" xfId="26110"/>
    <cellStyle name="Normal 5 2 3 2 6 11" xfId="60514"/>
    <cellStyle name="Normal 5 2 3 2 6 2" xfId="4410"/>
    <cellStyle name="Normal 5 2 3 2 6 2 2" xfId="17057"/>
    <cellStyle name="Normal 5 2 3 2 6 2 2 2" xfId="52273"/>
    <cellStyle name="Normal 5 2 3 2 6 2 3" xfId="39676"/>
    <cellStyle name="Normal 5 2 3 2 6 2 4" xfId="29662"/>
    <cellStyle name="Normal 5 2 3 2 6 3" xfId="5880"/>
    <cellStyle name="Normal 5 2 3 2 6 3 2" xfId="18511"/>
    <cellStyle name="Normal 5 2 3 2 6 3 2 2" xfId="53727"/>
    <cellStyle name="Normal 5 2 3 2 6 3 3" xfId="41130"/>
    <cellStyle name="Normal 5 2 3 2 6 3 4" xfId="31116"/>
    <cellStyle name="Normal 5 2 3 2 6 4" xfId="7339"/>
    <cellStyle name="Normal 5 2 3 2 6 4 2" xfId="19965"/>
    <cellStyle name="Normal 5 2 3 2 6 4 2 2" xfId="55181"/>
    <cellStyle name="Normal 5 2 3 2 6 4 3" xfId="42584"/>
    <cellStyle name="Normal 5 2 3 2 6 4 4" xfId="32570"/>
    <cellStyle name="Normal 5 2 3 2 6 5" xfId="9120"/>
    <cellStyle name="Normal 5 2 3 2 6 5 2" xfId="21741"/>
    <cellStyle name="Normal 5 2 3 2 6 5 2 2" xfId="56957"/>
    <cellStyle name="Normal 5 2 3 2 6 5 3" xfId="44360"/>
    <cellStyle name="Normal 5 2 3 2 6 5 4" xfId="34346"/>
    <cellStyle name="Normal 5 2 3 2 6 6" xfId="10914"/>
    <cellStyle name="Normal 5 2 3 2 6 6 2" xfId="23517"/>
    <cellStyle name="Normal 5 2 3 2 6 6 2 2" xfId="58733"/>
    <cellStyle name="Normal 5 2 3 2 6 6 3" xfId="46136"/>
    <cellStyle name="Normal 5 2 3 2 6 6 4" xfId="36122"/>
    <cellStyle name="Normal 5 2 3 2 6 7" xfId="15281"/>
    <cellStyle name="Normal 5 2 3 2 6 7 2" xfId="50497"/>
    <cellStyle name="Normal 5 2 3 2 6 7 3" xfId="27886"/>
    <cellStyle name="Normal 5 2 3 2 6 8" xfId="13503"/>
    <cellStyle name="Normal 5 2 3 2 6 8 2" xfId="48721"/>
    <cellStyle name="Normal 5 2 3 2 6 9" xfId="37900"/>
    <cellStyle name="Normal 5 2 3 2 7" xfId="3747"/>
    <cellStyle name="Normal 5 2 3 2 7 2" xfId="8471"/>
    <cellStyle name="Normal 5 2 3 2 7 2 2" xfId="21097"/>
    <cellStyle name="Normal 5 2 3 2 7 2 2 2" xfId="56313"/>
    <cellStyle name="Normal 5 2 3 2 7 2 3" xfId="43716"/>
    <cellStyle name="Normal 5 2 3 2 7 2 4" xfId="33702"/>
    <cellStyle name="Normal 5 2 3 2 7 3" xfId="10252"/>
    <cellStyle name="Normal 5 2 3 2 7 3 2" xfId="22873"/>
    <cellStyle name="Normal 5 2 3 2 7 3 2 2" xfId="58089"/>
    <cellStyle name="Normal 5 2 3 2 7 3 3" xfId="45492"/>
    <cellStyle name="Normal 5 2 3 2 7 3 4" xfId="35478"/>
    <cellStyle name="Normal 5 2 3 2 7 4" xfId="12048"/>
    <cellStyle name="Normal 5 2 3 2 7 4 2" xfId="24649"/>
    <cellStyle name="Normal 5 2 3 2 7 4 2 2" xfId="59865"/>
    <cellStyle name="Normal 5 2 3 2 7 4 3" xfId="47268"/>
    <cellStyle name="Normal 5 2 3 2 7 4 4" xfId="37254"/>
    <cellStyle name="Normal 5 2 3 2 7 5" xfId="16413"/>
    <cellStyle name="Normal 5 2 3 2 7 5 2" xfId="51629"/>
    <cellStyle name="Normal 5 2 3 2 7 5 3" xfId="29018"/>
    <cellStyle name="Normal 5 2 3 2 7 6" xfId="14635"/>
    <cellStyle name="Normal 5 2 3 2 7 6 2" xfId="49853"/>
    <cellStyle name="Normal 5 2 3 2 7 7" xfId="39032"/>
    <cellStyle name="Normal 5 2 3 2 7 8" xfId="27242"/>
    <cellStyle name="Normal 5 2 3 2 8" xfId="4085"/>
    <cellStyle name="Normal 5 2 3 2 8 2" xfId="16735"/>
    <cellStyle name="Normal 5 2 3 2 8 2 2" xfId="51951"/>
    <cellStyle name="Normal 5 2 3 2 8 2 3" xfId="29340"/>
    <cellStyle name="Normal 5 2 3 2 8 3" xfId="13181"/>
    <cellStyle name="Normal 5 2 3 2 8 3 2" xfId="48399"/>
    <cellStyle name="Normal 5 2 3 2 8 4" xfId="39354"/>
    <cellStyle name="Normal 5 2 3 2 8 5" xfId="25788"/>
    <cellStyle name="Normal 5 2 3 2 9" xfId="5558"/>
    <cellStyle name="Normal 5 2 3 2 9 2" xfId="18189"/>
    <cellStyle name="Normal 5 2 3 2 9 2 2" xfId="53405"/>
    <cellStyle name="Normal 5 2 3 2 9 3" xfId="40808"/>
    <cellStyle name="Normal 5 2 3 2 9 4" xfId="30794"/>
    <cellStyle name="Normal 5 2 3 3" xfId="2327"/>
    <cellStyle name="Normal 5 2 3 3 10" xfId="10718"/>
    <cellStyle name="Normal 5 2 3 3 10 2" xfId="23329"/>
    <cellStyle name="Normal 5 2 3 3 10 2 2" xfId="58545"/>
    <cellStyle name="Normal 5 2 3 3 10 3" xfId="45948"/>
    <cellStyle name="Normal 5 2 3 3 10 4" xfId="35934"/>
    <cellStyle name="Normal 5 2 3 3 11" xfId="15039"/>
    <cellStyle name="Normal 5 2 3 3 11 2" xfId="50255"/>
    <cellStyle name="Normal 5 2 3 3 11 3" xfId="27644"/>
    <cellStyle name="Normal 5 2 3 3 12" xfId="12452"/>
    <cellStyle name="Normal 5 2 3 3 12 2" xfId="47670"/>
    <cellStyle name="Normal 5 2 3 3 13" xfId="37658"/>
    <cellStyle name="Normal 5 2 3 3 14" xfId="25059"/>
    <cellStyle name="Normal 5 2 3 3 15" xfId="60272"/>
    <cellStyle name="Normal 5 2 3 3 2" xfId="3174"/>
    <cellStyle name="Normal 5 2 3 3 2 10" xfId="25543"/>
    <cellStyle name="Normal 5 2 3 3 2 11" xfId="61078"/>
    <cellStyle name="Normal 5 2 3 3 2 2" xfId="4974"/>
    <cellStyle name="Normal 5 2 3 3 2 2 2" xfId="17621"/>
    <cellStyle name="Normal 5 2 3 3 2 2 2 2" xfId="52837"/>
    <cellStyle name="Normal 5 2 3 3 2 2 2 3" xfId="30226"/>
    <cellStyle name="Normal 5 2 3 3 2 2 3" xfId="14067"/>
    <cellStyle name="Normal 5 2 3 3 2 2 3 2" xfId="49285"/>
    <cellStyle name="Normal 5 2 3 3 2 2 4" xfId="40240"/>
    <cellStyle name="Normal 5 2 3 3 2 2 5" xfId="26674"/>
    <cellStyle name="Normal 5 2 3 3 2 3" xfId="6444"/>
    <cellStyle name="Normal 5 2 3 3 2 3 2" xfId="19075"/>
    <cellStyle name="Normal 5 2 3 3 2 3 2 2" xfId="54291"/>
    <cellStyle name="Normal 5 2 3 3 2 3 3" xfId="41694"/>
    <cellStyle name="Normal 5 2 3 3 2 3 4" xfId="31680"/>
    <cellStyle name="Normal 5 2 3 3 2 4" xfId="7903"/>
    <cellStyle name="Normal 5 2 3 3 2 4 2" xfId="20529"/>
    <cellStyle name="Normal 5 2 3 3 2 4 2 2" xfId="55745"/>
    <cellStyle name="Normal 5 2 3 3 2 4 3" xfId="43148"/>
    <cellStyle name="Normal 5 2 3 3 2 4 4" xfId="33134"/>
    <cellStyle name="Normal 5 2 3 3 2 5" xfId="9684"/>
    <cellStyle name="Normal 5 2 3 3 2 5 2" xfId="22305"/>
    <cellStyle name="Normal 5 2 3 3 2 5 2 2" xfId="57521"/>
    <cellStyle name="Normal 5 2 3 3 2 5 3" xfId="44924"/>
    <cellStyle name="Normal 5 2 3 3 2 5 4" xfId="34910"/>
    <cellStyle name="Normal 5 2 3 3 2 6" xfId="11478"/>
    <cellStyle name="Normal 5 2 3 3 2 6 2" xfId="24081"/>
    <cellStyle name="Normal 5 2 3 3 2 6 2 2" xfId="59297"/>
    <cellStyle name="Normal 5 2 3 3 2 6 3" xfId="46700"/>
    <cellStyle name="Normal 5 2 3 3 2 6 4" xfId="36686"/>
    <cellStyle name="Normal 5 2 3 3 2 7" xfId="15845"/>
    <cellStyle name="Normal 5 2 3 3 2 7 2" xfId="51061"/>
    <cellStyle name="Normal 5 2 3 3 2 7 3" xfId="28450"/>
    <cellStyle name="Normal 5 2 3 3 2 8" xfId="12936"/>
    <cellStyle name="Normal 5 2 3 3 2 8 2" xfId="48154"/>
    <cellStyle name="Normal 5 2 3 3 2 9" xfId="38464"/>
    <cellStyle name="Normal 5 2 3 3 3" xfId="3503"/>
    <cellStyle name="Normal 5 2 3 3 3 10" xfId="26999"/>
    <cellStyle name="Normal 5 2 3 3 3 11" xfId="61403"/>
    <cellStyle name="Normal 5 2 3 3 3 2" xfId="5299"/>
    <cellStyle name="Normal 5 2 3 3 3 2 2" xfId="17946"/>
    <cellStyle name="Normal 5 2 3 3 3 2 2 2" xfId="53162"/>
    <cellStyle name="Normal 5 2 3 3 3 2 3" xfId="40565"/>
    <cellStyle name="Normal 5 2 3 3 3 2 4" xfId="30551"/>
    <cellStyle name="Normal 5 2 3 3 3 3" xfId="6769"/>
    <cellStyle name="Normal 5 2 3 3 3 3 2" xfId="19400"/>
    <cellStyle name="Normal 5 2 3 3 3 3 2 2" xfId="54616"/>
    <cellStyle name="Normal 5 2 3 3 3 3 3" xfId="42019"/>
    <cellStyle name="Normal 5 2 3 3 3 3 4" xfId="32005"/>
    <cellStyle name="Normal 5 2 3 3 3 4" xfId="8228"/>
    <cellStyle name="Normal 5 2 3 3 3 4 2" xfId="20854"/>
    <cellStyle name="Normal 5 2 3 3 3 4 2 2" xfId="56070"/>
    <cellStyle name="Normal 5 2 3 3 3 4 3" xfId="43473"/>
    <cellStyle name="Normal 5 2 3 3 3 4 4" xfId="33459"/>
    <cellStyle name="Normal 5 2 3 3 3 5" xfId="10009"/>
    <cellStyle name="Normal 5 2 3 3 3 5 2" xfId="22630"/>
    <cellStyle name="Normal 5 2 3 3 3 5 2 2" xfId="57846"/>
    <cellStyle name="Normal 5 2 3 3 3 5 3" xfId="45249"/>
    <cellStyle name="Normal 5 2 3 3 3 5 4" xfId="35235"/>
    <cellStyle name="Normal 5 2 3 3 3 6" xfId="11803"/>
    <cellStyle name="Normal 5 2 3 3 3 6 2" xfId="24406"/>
    <cellStyle name="Normal 5 2 3 3 3 6 2 2" xfId="59622"/>
    <cellStyle name="Normal 5 2 3 3 3 6 3" xfId="47025"/>
    <cellStyle name="Normal 5 2 3 3 3 6 4" xfId="37011"/>
    <cellStyle name="Normal 5 2 3 3 3 7" xfId="16170"/>
    <cellStyle name="Normal 5 2 3 3 3 7 2" xfId="51386"/>
    <cellStyle name="Normal 5 2 3 3 3 7 3" xfId="28775"/>
    <cellStyle name="Normal 5 2 3 3 3 8" xfId="14392"/>
    <cellStyle name="Normal 5 2 3 3 3 8 2" xfId="49610"/>
    <cellStyle name="Normal 5 2 3 3 3 9" xfId="38789"/>
    <cellStyle name="Normal 5 2 3 3 4" xfId="2664"/>
    <cellStyle name="Normal 5 2 3 3 4 10" xfId="26190"/>
    <cellStyle name="Normal 5 2 3 3 4 11" xfId="60594"/>
    <cellStyle name="Normal 5 2 3 3 4 2" xfId="4490"/>
    <cellStyle name="Normal 5 2 3 3 4 2 2" xfId="17137"/>
    <cellStyle name="Normal 5 2 3 3 4 2 2 2" xfId="52353"/>
    <cellStyle name="Normal 5 2 3 3 4 2 3" xfId="39756"/>
    <cellStyle name="Normal 5 2 3 3 4 2 4" xfId="29742"/>
    <cellStyle name="Normal 5 2 3 3 4 3" xfId="5960"/>
    <cellStyle name="Normal 5 2 3 3 4 3 2" xfId="18591"/>
    <cellStyle name="Normal 5 2 3 3 4 3 2 2" xfId="53807"/>
    <cellStyle name="Normal 5 2 3 3 4 3 3" xfId="41210"/>
    <cellStyle name="Normal 5 2 3 3 4 3 4" xfId="31196"/>
    <cellStyle name="Normal 5 2 3 3 4 4" xfId="7419"/>
    <cellStyle name="Normal 5 2 3 3 4 4 2" xfId="20045"/>
    <cellStyle name="Normal 5 2 3 3 4 4 2 2" xfId="55261"/>
    <cellStyle name="Normal 5 2 3 3 4 4 3" xfId="42664"/>
    <cellStyle name="Normal 5 2 3 3 4 4 4" xfId="32650"/>
    <cellStyle name="Normal 5 2 3 3 4 5" xfId="9200"/>
    <cellStyle name="Normal 5 2 3 3 4 5 2" xfId="21821"/>
    <cellStyle name="Normal 5 2 3 3 4 5 2 2" xfId="57037"/>
    <cellStyle name="Normal 5 2 3 3 4 5 3" xfId="44440"/>
    <cellStyle name="Normal 5 2 3 3 4 5 4" xfId="34426"/>
    <cellStyle name="Normal 5 2 3 3 4 6" xfId="10994"/>
    <cellStyle name="Normal 5 2 3 3 4 6 2" xfId="23597"/>
    <cellStyle name="Normal 5 2 3 3 4 6 2 2" xfId="58813"/>
    <cellStyle name="Normal 5 2 3 3 4 6 3" xfId="46216"/>
    <cellStyle name="Normal 5 2 3 3 4 6 4" xfId="36202"/>
    <cellStyle name="Normal 5 2 3 3 4 7" xfId="15361"/>
    <cellStyle name="Normal 5 2 3 3 4 7 2" xfId="50577"/>
    <cellStyle name="Normal 5 2 3 3 4 7 3" xfId="27966"/>
    <cellStyle name="Normal 5 2 3 3 4 8" xfId="13583"/>
    <cellStyle name="Normal 5 2 3 3 4 8 2" xfId="48801"/>
    <cellStyle name="Normal 5 2 3 3 4 9" xfId="37980"/>
    <cellStyle name="Normal 5 2 3 3 5" xfId="3828"/>
    <cellStyle name="Normal 5 2 3 3 5 2" xfId="8551"/>
    <cellStyle name="Normal 5 2 3 3 5 2 2" xfId="21177"/>
    <cellStyle name="Normal 5 2 3 3 5 2 2 2" xfId="56393"/>
    <cellStyle name="Normal 5 2 3 3 5 2 3" xfId="43796"/>
    <cellStyle name="Normal 5 2 3 3 5 2 4" xfId="33782"/>
    <cellStyle name="Normal 5 2 3 3 5 3" xfId="10332"/>
    <cellStyle name="Normal 5 2 3 3 5 3 2" xfId="22953"/>
    <cellStyle name="Normal 5 2 3 3 5 3 2 2" xfId="58169"/>
    <cellStyle name="Normal 5 2 3 3 5 3 3" xfId="45572"/>
    <cellStyle name="Normal 5 2 3 3 5 3 4" xfId="35558"/>
    <cellStyle name="Normal 5 2 3 3 5 4" xfId="12128"/>
    <cellStyle name="Normal 5 2 3 3 5 4 2" xfId="24729"/>
    <cellStyle name="Normal 5 2 3 3 5 4 2 2" xfId="59945"/>
    <cellStyle name="Normal 5 2 3 3 5 4 3" xfId="47348"/>
    <cellStyle name="Normal 5 2 3 3 5 4 4" xfId="37334"/>
    <cellStyle name="Normal 5 2 3 3 5 5" xfId="16493"/>
    <cellStyle name="Normal 5 2 3 3 5 5 2" xfId="51709"/>
    <cellStyle name="Normal 5 2 3 3 5 5 3" xfId="29098"/>
    <cellStyle name="Normal 5 2 3 3 5 6" xfId="14715"/>
    <cellStyle name="Normal 5 2 3 3 5 6 2" xfId="49933"/>
    <cellStyle name="Normal 5 2 3 3 5 7" xfId="39112"/>
    <cellStyle name="Normal 5 2 3 3 5 8" xfId="27322"/>
    <cellStyle name="Normal 5 2 3 3 6" xfId="4168"/>
    <cellStyle name="Normal 5 2 3 3 6 2" xfId="16815"/>
    <cellStyle name="Normal 5 2 3 3 6 2 2" xfId="52031"/>
    <cellStyle name="Normal 5 2 3 3 6 2 3" xfId="29420"/>
    <cellStyle name="Normal 5 2 3 3 6 3" xfId="13261"/>
    <cellStyle name="Normal 5 2 3 3 6 3 2" xfId="48479"/>
    <cellStyle name="Normal 5 2 3 3 6 4" xfId="39434"/>
    <cellStyle name="Normal 5 2 3 3 6 5" xfId="25868"/>
    <cellStyle name="Normal 5 2 3 3 7" xfId="5638"/>
    <cellStyle name="Normal 5 2 3 3 7 2" xfId="18269"/>
    <cellStyle name="Normal 5 2 3 3 7 2 2" xfId="53485"/>
    <cellStyle name="Normal 5 2 3 3 7 3" xfId="40888"/>
    <cellStyle name="Normal 5 2 3 3 7 4" xfId="30874"/>
    <cellStyle name="Normal 5 2 3 3 8" xfId="7097"/>
    <cellStyle name="Normal 5 2 3 3 8 2" xfId="19723"/>
    <cellStyle name="Normal 5 2 3 3 8 2 2" xfId="54939"/>
    <cellStyle name="Normal 5 2 3 3 8 3" xfId="42342"/>
    <cellStyle name="Normal 5 2 3 3 8 4" xfId="32328"/>
    <cellStyle name="Normal 5 2 3 3 9" xfId="8878"/>
    <cellStyle name="Normal 5 2 3 3 9 2" xfId="21499"/>
    <cellStyle name="Normal 5 2 3 3 9 2 2" xfId="56715"/>
    <cellStyle name="Normal 5 2 3 3 9 3" xfId="44118"/>
    <cellStyle name="Normal 5 2 3 3 9 4" xfId="34104"/>
    <cellStyle name="Normal 5 2 3 4" xfId="3009"/>
    <cellStyle name="Normal 5 2 3 4 10" xfId="25384"/>
    <cellStyle name="Normal 5 2 3 4 11" xfId="60919"/>
    <cellStyle name="Normal 5 2 3 4 2" xfId="4815"/>
    <cellStyle name="Normal 5 2 3 4 2 2" xfId="17462"/>
    <cellStyle name="Normal 5 2 3 4 2 2 2" xfId="52678"/>
    <cellStyle name="Normal 5 2 3 4 2 2 3" xfId="30067"/>
    <cellStyle name="Normal 5 2 3 4 2 3" xfId="13908"/>
    <cellStyle name="Normal 5 2 3 4 2 3 2" xfId="49126"/>
    <cellStyle name="Normal 5 2 3 4 2 4" xfId="40081"/>
    <cellStyle name="Normal 5 2 3 4 2 5" xfId="26515"/>
    <cellStyle name="Normal 5 2 3 4 3" xfId="6285"/>
    <cellStyle name="Normal 5 2 3 4 3 2" xfId="18916"/>
    <cellStyle name="Normal 5 2 3 4 3 2 2" xfId="54132"/>
    <cellStyle name="Normal 5 2 3 4 3 3" xfId="41535"/>
    <cellStyle name="Normal 5 2 3 4 3 4" xfId="31521"/>
    <cellStyle name="Normal 5 2 3 4 4" xfId="7744"/>
    <cellStyle name="Normal 5 2 3 4 4 2" xfId="20370"/>
    <cellStyle name="Normal 5 2 3 4 4 2 2" xfId="55586"/>
    <cellStyle name="Normal 5 2 3 4 4 3" xfId="42989"/>
    <cellStyle name="Normal 5 2 3 4 4 4" xfId="32975"/>
    <cellStyle name="Normal 5 2 3 4 5" xfId="9525"/>
    <cellStyle name="Normal 5 2 3 4 5 2" xfId="22146"/>
    <cellStyle name="Normal 5 2 3 4 5 2 2" xfId="57362"/>
    <cellStyle name="Normal 5 2 3 4 5 3" xfId="44765"/>
    <cellStyle name="Normal 5 2 3 4 5 4" xfId="34751"/>
    <cellStyle name="Normal 5 2 3 4 6" xfId="11319"/>
    <cellStyle name="Normal 5 2 3 4 6 2" xfId="23922"/>
    <cellStyle name="Normal 5 2 3 4 6 2 2" xfId="59138"/>
    <cellStyle name="Normal 5 2 3 4 6 3" xfId="46541"/>
    <cellStyle name="Normal 5 2 3 4 6 4" xfId="36527"/>
    <cellStyle name="Normal 5 2 3 4 7" xfId="15686"/>
    <cellStyle name="Normal 5 2 3 4 7 2" xfId="50902"/>
    <cellStyle name="Normal 5 2 3 4 7 3" xfId="28291"/>
    <cellStyle name="Normal 5 2 3 4 8" xfId="12777"/>
    <cellStyle name="Normal 5 2 3 4 8 2" xfId="47995"/>
    <cellStyle name="Normal 5 2 3 4 9" xfId="38305"/>
    <cellStyle name="Normal 5 2 3 5" xfId="2841"/>
    <cellStyle name="Normal 5 2 3 5 10" xfId="25229"/>
    <cellStyle name="Normal 5 2 3 5 11" xfId="60764"/>
    <cellStyle name="Normal 5 2 3 5 2" xfId="4660"/>
    <cellStyle name="Normal 5 2 3 5 2 2" xfId="17307"/>
    <cellStyle name="Normal 5 2 3 5 2 2 2" xfId="52523"/>
    <cellStyle name="Normal 5 2 3 5 2 2 3" xfId="29912"/>
    <cellStyle name="Normal 5 2 3 5 2 3" xfId="13753"/>
    <cellStyle name="Normal 5 2 3 5 2 3 2" xfId="48971"/>
    <cellStyle name="Normal 5 2 3 5 2 4" xfId="39926"/>
    <cellStyle name="Normal 5 2 3 5 2 5" xfId="26360"/>
    <cellStyle name="Normal 5 2 3 5 3" xfId="6130"/>
    <cellStyle name="Normal 5 2 3 5 3 2" xfId="18761"/>
    <cellStyle name="Normal 5 2 3 5 3 2 2" xfId="53977"/>
    <cellStyle name="Normal 5 2 3 5 3 3" xfId="41380"/>
    <cellStyle name="Normal 5 2 3 5 3 4" xfId="31366"/>
    <cellStyle name="Normal 5 2 3 5 4" xfId="7589"/>
    <cellStyle name="Normal 5 2 3 5 4 2" xfId="20215"/>
    <cellStyle name="Normal 5 2 3 5 4 2 2" xfId="55431"/>
    <cellStyle name="Normal 5 2 3 5 4 3" xfId="42834"/>
    <cellStyle name="Normal 5 2 3 5 4 4" xfId="32820"/>
    <cellStyle name="Normal 5 2 3 5 5" xfId="9370"/>
    <cellStyle name="Normal 5 2 3 5 5 2" xfId="21991"/>
    <cellStyle name="Normal 5 2 3 5 5 2 2" xfId="57207"/>
    <cellStyle name="Normal 5 2 3 5 5 3" xfId="44610"/>
    <cellStyle name="Normal 5 2 3 5 5 4" xfId="34596"/>
    <cellStyle name="Normal 5 2 3 5 6" xfId="11164"/>
    <cellStyle name="Normal 5 2 3 5 6 2" xfId="23767"/>
    <cellStyle name="Normal 5 2 3 5 6 2 2" xfId="58983"/>
    <cellStyle name="Normal 5 2 3 5 6 3" xfId="46386"/>
    <cellStyle name="Normal 5 2 3 5 6 4" xfId="36372"/>
    <cellStyle name="Normal 5 2 3 5 7" xfId="15531"/>
    <cellStyle name="Normal 5 2 3 5 7 2" xfId="50747"/>
    <cellStyle name="Normal 5 2 3 5 7 3" xfId="28136"/>
    <cellStyle name="Normal 5 2 3 5 8" xfId="12622"/>
    <cellStyle name="Normal 5 2 3 5 8 2" xfId="47840"/>
    <cellStyle name="Normal 5 2 3 5 9" xfId="38150"/>
    <cellStyle name="Normal 5 2 3 6" xfId="3351"/>
    <cellStyle name="Normal 5 2 3 6 10" xfId="26847"/>
    <cellStyle name="Normal 5 2 3 6 11" xfId="61251"/>
    <cellStyle name="Normal 5 2 3 6 2" xfId="5147"/>
    <cellStyle name="Normal 5 2 3 6 2 2" xfId="17794"/>
    <cellStyle name="Normal 5 2 3 6 2 2 2" xfId="53010"/>
    <cellStyle name="Normal 5 2 3 6 2 3" xfId="40413"/>
    <cellStyle name="Normal 5 2 3 6 2 4" xfId="30399"/>
    <cellStyle name="Normal 5 2 3 6 3" xfId="6617"/>
    <cellStyle name="Normal 5 2 3 6 3 2" xfId="19248"/>
    <cellStyle name="Normal 5 2 3 6 3 2 2" xfId="54464"/>
    <cellStyle name="Normal 5 2 3 6 3 3" xfId="41867"/>
    <cellStyle name="Normal 5 2 3 6 3 4" xfId="31853"/>
    <cellStyle name="Normal 5 2 3 6 4" xfId="8076"/>
    <cellStyle name="Normal 5 2 3 6 4 2" xfId="20702"/>
    <cellStyle name="Normal 5 2 3 6 4 2 2" xfId="55918"/>
    <cellStyle name="Normal 5 2 3 6 4 3" xfId="43321"/>
    <cellStyle name="Normal 5 2 3 6 4 4" xfId="33307"/>
    <cellStyle name="Normal 5 2 3 6 5" xfId="9857"/>
    <cellStyle name="Normal 5 2 3 6 5 2" xfId="22478"/>
    <cellStyle name="Normal 5 2 3 6 5 2 2" xfId="57694"/>
    <cellStyle name="Normal 5 2 3 6 5 3" xfId="45097"/>
    <cellStyle name="Normal 5 2 3 6 5 4" xfId="35083"/>
    <cellStyle name="Normal 5 2 3 6 6" xfId="11651"/>
    <cellStyle name="Normal 5 2 3 6 6 2" xfId="24254"/>
    <cellStyle name="Normal 5 2 3 6 6 2 2" xfId="59470"/>
    <cellStyle name="Normal 5 2 3 6 6 3" xfId="46873"/>
    <cellStyle name="Normal 5 2 3 6 6 4" xfId="36859"/>
    <cellStyle name="Normal 5 2 3 6 7" xfId="16018"/>
    <cellStyle name="Normal 5 2 3 6 7 2" xfId="51234"/>
    <cellStyle name="Normal 5 2 3 6 7 3" xfId="28623"/>
    <cellStyle name="Normal 5 2 3 6 8" xfId="14240"/>
    <cellStyle name="Normal 5 2 3 6 8 2" xfId="49458"/>
    <cellStyle name="Normal 5 2 3 6 9" xfId="38637"/>
    <cellStyle name="Normal 5 2 3 7" xfId="2511"/>
    <cellStyle name="Normal 5 2 3 7 10" xfId="26038"/>
    <cellStyle name="Normal 5 2 3 7 11" xfId="60442"/>
    <cellStyle name="Normal 5 2 3 7 2" xfId="4338"/>
    <cellStyle name="Normal 5 2 3 7 2 2" xfId="16985"/>
    <cellStyle name="Normal 5 2 3 7 2 2 2" xfId="52201"/>
    <cellStyle name="Normal 5 2 3 7 2 3" xfId="39604"/>
    <cellStyle name="Normal 5 2 3 7 2 4" xfId="29590"/>
    <cellStyle name="Normal 5 2 3 7 3" xfId="5808"/>
    <cellStyle name="Normal 5 2 3 7 3 2" xfId="18439"/>
    <cellStyle name="Normal 5 2 3 7 3 2 2" xfId="53655"/>
    <cellStyle name="Normal 5 2 3 7 3 3" xfId="41058"/>
    <cellStyle name="Normal 5 2 3 7 3 4" xfId="31044"/>
    <cellStyle name="Normal 5 2 3 7 4" xfId="7267"/>
    <cellStyle name="Normal 5 2 3 7 4 2" xfId="19893"/>
    <cellStyle name="Normal 5 2 3 7 4 2 2" xfId="55109"/>
    <cellStyle name="Normal 5 2 3 7 4 3" xfId="42512"/>
    <cellStyle name="Normal 5 2 3 7 4 4" xfId="32498"/>
    <cellStyle name="Normal 5 2 3 7 5" xfId="9048"/>
    <cellStyle name="Normal 5 2 3 7 5 2" xfId="21669"/>
    <cellStyle name="Normal 5 2 3 7 5 2 2" xfId="56885"/>
    <cellStyle name="Normal 5 2 3 7 5 3" xfId="44288"/>
    <cellStyle name="Normal 5 2 3 7 5 4" xfId="34274"/>
    <cellStyle name="Normal 5 2 3 7 6" xfId="10842"/>
    <cellStyle name="Normal 5 2 3 7 6 2" xfId="23445"/>
    <cellStyle name="Normal 5 2 3 7 6 2 2" xfId="58661"/>
    <cellStyle name="Normal 5 2 3 7 6 3" xfId="46064"/>
    <cellStyle name="Normal 5 2 3 7 6 4" xfId="36050"/>
    <cellStyle name="Normal 5 2 3 7 7" xfId="15209"/>
    <cellStyle name="Normal 5 2 3 7 7 2" xfId="50425"/>
    <cellStyle name="Normal 5 2 3 7 7 3" xfId="27814"/>
    <cellStyle name="Normal 5 2 3 7 8" xfId="13431"/>
    <cellStyle name="Normal 5 2 3 7 8 2" xfId="48649"/>
    <cellStyle name="Normal 5 2 3 7 9" xfId="37828"/>
    <cellStyle name="Normal 5 2 3 8" xfId="3675"/>
    <cellStyle name="Normal 5 2 3 8 2" xfId="8399"/>
    <cellStyle name="Normal 5 2 3 8 2 2" xfId="21025"/>
    <cellStyle name="Normal 5 2 3 8 2 2 2" xfId="56241"/>
    <cellStyle name="Normal 5 2 3 8 2 3" xfId="43644"/>
    <cellStyle name="Normal 5 2 3 8 2 4" xfId="33630"/>
    <cellStyle name="Normal 5 2 3 8 3" xfId="10180"/>
    <cellStyle name="Normal 5 2 3 8 3 2" xfId="22801"/>
    <cellStyle name="Normal 5 2 3 8 3 2 2" xfId="58017"/>
    <cellStyle name="Normal 5 2 3 8 3 3" xfId="45420"/>
    <cellStyle name="Normal 5 2 3 8 3 4" xfId="35406"/>
    <cellStyle name="Normal 5 2 3 8 4" xfId="11976"/>
    <cellStyle name="Normal 5 2 3 8 4 2" xfId="24577"/>
    <cellStyle name="Normal 5 2 3 8 4 2 2" xfId="59793"/>
    <cellStyle name="Normal 5 2 3 8 4 3" xfId="47196"/>
    <cellStyle name="Normal 5 2 3 8 4 4" xfId="37182"/>
    <cellStyle name="Normal 5 2 3 8 5" xfId="16341"/>
    <cellStyle name="Normal 5 2 3 8 5 2" xfId="51557"/>
    <cellStyle name="Normal 5 2 3 8 5 3" xfId="28946"/>
    <cellStyle name="Normal 5 2 3 8 6" xfId="14563"/>
    <cellStyle name="Normal 5 2 3 8 6 2" xfId="49781"/>
    <cellStyle name="Normal 5 2 3 8 7" xfId="38960"/>
    <cellStyle name="Normal 5 2 3 8 8" xfId="27170"/>
    <cellStyle name="Normal 5 2 3 9" xfId="4007"/>
    <cellStyle name="Normal 5 2 3 9 2" xfId="16663"/>
    <cellStyle name="Normal 5 2 3 9 2 2" xfId="51879"/>
    <cellStyle name="Normal 5 2 3 9 2 3" xfId="29268"/>
    <cellStyle name="Normal 5 2 3 9 3" xfId="13109"/>
    <cellStyle name="Normal 5 2 3 9 3 2" xfId="48327"/>
    <cellStyle name="Normal 5 2 3 9 4" xfId="39282"/>
    <cellStyle name="Normal 5 2 3 9 5" xfId="25716"/>
    <cellStyle name="Normal 5 2 3_District Target Attainment" xfId="1178"/>
    <cellStyle name="Normal 5 2 4" xfId="1800"/>
    <cellStyle name="Normal 5 2 4 10" xfId="7015"/>
    <cellStyle name="Normal 5 2 4 10 2" xfId="19642"/>
    <cellStyle name="Normal 5 2 4 10 2 2" xfId="54858"/>
    <cellStyle name="Normal 5 2 4 10 3" xfId="42261"/>
    <cellStyle name="Normal 5 2 4 10 4" xfId="32247"/>
    <cellStyle name="Normal 5 2 4 11" xfId="8796"/>
    <cellStyle name="Normal 5 2 4 11 2" xfId="21418"/>
    <cellStyle name="Normal 5 2 4 11 2 2" xfId="56634"/>
    <cellStyle name="Normal 5 2 4 11 3" xfId="44037"/>
    <cellStyle name="Normal 5 2 4 11 4" xfId="34023"/>
    <cellStyle name="Normal 5 2 4 12" xfId="10719"/>
    <cellStyle name="Normal 5 2 4 12 2" xfId="23330"/>
    <cellStyle name="Normal 5 2 4 12 2 2" xfId="58546"/>
    <cellStyle name="Normal 5 2 4 12 3" xfId="45949"/>
    <cellStyle name="Normal 5 2 4 12 4" xfId="35935"/>
    <cellStyle name="Normal 5 2 4 13" xfId="14957"/>
    <cellStyle name="Normal 5 2 4 13 2" xfId="50174"/>
    <cellStyle name="Normal 5 2 4 13 3" xfId="27563"/>
    <cellStyle name="Normal 5 2 4 14" xfId="12371"/>
    <cellStyle name="Normal 5 2 4 14 2" xfId="47589"/>
    <cellStyle name="Normal 5 2 4 15" xfId="37576"/>
    <cellStyle name="Normal 5 2 4 16" xfId="24978"/>
    <cellStyle name="Normal 5 2 4 17" xfId="60191"/>
    <cellStyle name="Normal 5 2 4 2" xfId="2401"/>
    <cellStyle name="Normal 5 2 4 2 10" xfId="10720"/>
    <cellStyle name="Normal 5 2 4 2 10 2" xfId="23331"/>
    <cellStyle name="Normal 5 2 4 2 10 2 2" xfId="58547"/>
    <cellStyle name="Normal 5 2 4 2 10 3" xfId="45950"/>
    <cellStyle name="Normal 5 2 4 2 10 4" xfId="35936"/>
    <cellStyle name="Normal 5 2 4 2 11" xfId="15112"/>
    <cellStyle name="Normal 5 2 4 2 11 2" xfId="50328"/>
    <cellStyle name="Normal 5 2 4 2 11 3" xfId="27717"/>
    <cellStyle name="Normal 5 2 4 2 12" xfId="12525"/>
    <cellStyle name="Normal 5 2 4 2 12 2" xfId="47743"/>
    <cellStyle name="Normal 5 2 4 2 13" xfId="37731"/>
    <cellStyle name="Normal 5 2 4 2 14" xfId="25132"/>
    <cellStyle name="Normal 5 2 4 2 15" xfId="60345"/>
    <cellStyle name="Normal 5 2 4 2 2" xfId="3247"/>
    <cellStyle name="Normal 5 2 4 2 2 10" xfId="25616"/>
    <cellStyle name="Normal 5 2 4 2 2 11" xfId="61151"/>
    <cellStyle name="Normal 5 2 4 2 2 2" xfId="5047"/>
    <cellStyle name="Normal 5 2 4 2 2 2 2" xfId="17694"/>
    <cellStyle name="Normal 5 2 4 2 2 2 2 2" xfId="52910"/>
    <cellStyle name="Normal 5 2 4 2 2 2 2 3" xfId="30299"/>
    <cellStyle name="Normal 5 2 4 2 2 2 3" xfId="14140"/>
    <cellStyle name="Normal 5 2 4 2 2 2 3 2" xfId="49358"/>
    <cellStyle name="Normal 5 2 4 2 2 2 4" xfId="40313"/>
    <cellStyle name="Normal 5 2 4 2 2 2 5" xfId="26747"/>
    <cellStyle name="Normal 5 2 4 2 2 3" xfId="6517"/>
    <cellStyle name="Normal 5 2 4 2 2 3 2" xfId="19148"/>
    <cellStyle name="Normal 5 2 4 2 2 3 2 2" xfId="54364"/>
    <cellStyle name="Normal 5 2 4 2 2 3 3" xfId="41767"/>
    <cellStyle name="Normal 5 2 4 2 2 3 4" xfId="31753"/>
    <cellStyle name="Normal 5 2 4 2 2 4" xfId="7976"/>
    <cellStyle name="Normal 5 2 4 2 2 4 2" xfId="20602"/>
    <cellStyle name="Normal 5 2 4 2 2 4 2 2" xfId="55818"/>
    <cellStyle name="Normal 5 2 4 2 2 4 3" xfId="43221"/>
    <cellStyle name="Normal 5 2 4 2 2 4 4" xfId="33207"/>
    <cellStyle name="Normal 5 2 4 2 2 5" xfId="9757"/>
    <cellStyle name="Normal 5 2 4 2 2 5 2" xfId="22378"/>
    <cellStyle name="Normal 5 2 4 2 2 5 2 2" xfId="57594"/>
    <cellStyle name="Normal 5 2 4 2 2 5 3" xfId="44997"/>
    <cellStyle name="Normal 5 2 4 2 2 5 4" xfId="34983"/>
    <cellStyle name="Normal 5 2 4 2 2 6" xfId="11551"/>
    <cellStyle name="Normal 5 2 4 2 2 6 2" xfId="24154"/>
    <cellStyle name="Normal 5 2 4 2 2 6 2 2" xfId="59370"/>
    <cellStyle name="Normal 5 2 4 2 2 6 3" xfId="46773"/>
    <cellStyle name="Normal 5 2 4 2 2 6 4" xfId="36759"/>
    <cellStyle name="Normal 5 2 4 2 2 7" xfId="15918"/>
    <cellStyle name="Normal 5 2 4 2 2 7 2" xfId="51134"/>
    <cellStyle name="Normal 5 2 4 2 2 7 3" xfId="28523"/>
    <cellStyle name="Normal 5 2 4 2 2 8" xfId="13009"/>
    <cellStyle name="Normal 5 2 4 2 2 8 2" xfId="48227"/>
    <cellStyle name="Normal 5 2 4 2 2 9" xfId="38537"/>
    <cellStyle name="Normal 5 2 4 2 3" xfId="3576"/>
    <cellStyle name="Normal 5 2 4 2 3 10" xfId="27072"/>
    <cellStyle name="Normal 5 2 4 2 3 11" xfId="61476"/>
    <cellStyle name="Normal 5 2 4 2 3 2" xfId="5372"/>
    <cellStyle name="Normal 5 2 4 2 3 2 2" xfId="18019"/>
    <cellStyle name="Normal 5 2 4 2 3 2 2 2" xfId="53235"/>
    <cellStyle name="Normal 5 2 4 2 3 2 3" xfId="40638"/>
    <cellStyle name="Normal 5 2 4 2 3 2 4" xfId="30624"/>
    <cellStyle name="Normal 5 2 4 2 3 3" xfId="6842"/>
    <cellStyle name="Normal 5 2 4 2 3 3 2" xfId="19473"/>
    <cellStyle name="Normal 5 2 4 2 3 3 2 2" xfId="54689"/>
    <cellStyle name="Normal 5 2 4 2 3 3 3" xfId="42092"/>
    <cellStyle name="Normal 5 2 4 2 3 3 4" xfId="32078"/>
    <cellStyle name="Normal 5 2 4 2 3 4" xfId="8301"/>
    <cellStyle name="Normal 5 2 4 2 3 4 2" xfId="20927"/>
    <cellStyle name="Normal 5 2 4 2 3 4 2 2" xfId="56143"/>
    <cellStyle name="Normal 5 2 4 2 3 4 3" xfId="43546"/>
    <cellStyle name="Normal 5 2 4 2 3 4 4" xfId="33532"/>
    <cellStyle name="Normal 5 2 4 2 3 5" xfId="10082"/>
    <cellStyle name="Normal 5 2 4 2 3 5 2" xfId="22703"/>
    <cellStyle name="Normal 5 2 4 2 3 5 2 2" xfId="57919"/>
    <cellStyle name="Normal 5 2 4 2 3 5 3" xfId="45322"/>
    <cellStyle name="Normal 5 2 4 2 3 5 4" xfId="35308"/>
    <cellStyle name="Normal 5 2 4 2 3 6" xfId="11876"/>
    <cellStyle name="Normal 5 2 4 2 3 6 2" xfId="24479"/>
    <cellStyle name="Normal 5 2 4 2 3 6 2 2" xfId="59695"/>
    <cellStyle name="Normal 5 2 4 2 3 6 3" xfId="47098"/>
    <cellStyle name="Normal 5 2 4 2 3 6 4" xfId="37084"/>
    <cellStyle name="Normal 5 2 4 2 3 7" xfId="16243"/>
    <cellStyle name="Normal 5 2 4 2 3 7 2" xfId="51459"/>
    <cellStyle name="Normal 5 2 4 2 3 7 3" xfId="28848"/>
    <cellStyle name="Normal 5 2 4 2 3 8" xfId="14465"/>
    <cellStyle name="Normal 5 2 4 2 3 8 2" xfId="49683"/>
    <cellStyle name="Normal 5 2 4 2 3 9" xfId="38862"/>
    <cellStyle name="Normal 5 2 4 2 4" xfId="2737"/>
    <cellStyle name="Normal 5 2 4 2 4 10" xfId="26263"/>
    <cellStyle name="Normal 5 2 4 2 4 11" xfId="60667"/>
    <cellStyle name="Normal 5 2 4 2 4 2" xfId="4563"/>
    <cellStyle name="Normal 5 2 4 2 4 2 2" xfId="17210"/>
    <cellStyle name="Normal 5 2 4 2 4 2 2 2" xfId="52426"/>
    <cellStyle name="Normal 5 2 4 2 4 2 3" xfId="39829"/>
    <cellStyle name="Normal 5 2 4 2 4 2 4" xfId="29815"/>
    <cellStyle name="Normal 5 2 4 2 4 3" xfId="6033"/>
    <cellStyle name="Normal 5 2 4 2 4 3 2" xfId="18664"/>
    <cellStyle name="Normal 5 2 4 2 4 3 2 2" xfId="53880"/>
    <cellStyle name="Normal 5 2 4 2 4 3 3" xfId="41283"/>
    <cellStyle name="Normal 5 2 4 2 4 3 4" xfId="31269"/>
    <cellStyle name="Normal 5 2 4 2 4 4" xfId="7492"/>
    <cellStyle name="Normal 5 2 4 2 4 4 2" xfId="20118"/>
    <cellStyle name="Normal 5 2 4 2 4 4 2 2" xfId="55334"/>
    <cellStyle name="Normal 5 2 4 2 4 4 3" xfId="42737"/>
    <cellStyle name="Normal 5 2 4 2 4 4 4" xfId="32723"/>
    <cellStyle name="Normal 5 2 4 2 4 5" xfId="9273"/>
    <cellStyle name="Normal 5 2 4 2 4 5 2" xfId="21894"/>
    <cellStyle name="Normal 5 2 4 2 4 5 2 2" xfId="57110"/>
    <cellStyle name="Normal 5 2 4 2 4 5 3" xfId="44513"/>
    <cellStyle name="Normal 5 2 4 2 4 5 4" xfId="34499"/>
    <cellStyle name="Normal 5 2 4 2 4 6" xfId="11067"/>
    <cellStyle name="Normal 5 2 4 2 4 6 2" xfId="23670"/>
    <cellStyle name="Normal 5 2 4 2 4 6 2 2" xfId="58886"/>
    <cellStyle name="Normal 5 2 4 2 4 6 3" xfId="46289"/>
    <cellStyle name="Normal 5 2 4 2 4 6 4" xfId="36275"/>
    <cellStyle name="Normal 5 2 4 2 4 7" xfId="15434"/>
    <cellStyle name="Normal 5 2 4 2 4 7 2" xfId="50650"/>
    <cellStyle name="Normal 5 2 4 2 4 7 3" xfId="28039"/>
    <cellStyle name="Normal 5 2 4 2 4 8" xfId="13656"/>
    <cellStyle name="Normal 5 2 4 2 4 8 2" xfId="48874"/>
    <cellStyle name="Normal 5 2 4 2 4 9" xfId="38053"/>
    <cellStyle name="Normal 5 2 4 2 5" xfId="3901"/>
    <cellStyle name="Normal 5 2 4 2 5 2" xfId="8624"/>
    <cellStyle name="Normal 5 2 4 2 5 2 2" xfId="21250"/>
    <cellStyle name="Normal 5 2 4 2 5 2 2 2" xfId="56466"/>
    <cellStyle name="Normal 5 2 4 2 5 2 3" xfId="43869"/>
    <cellStyle name="Normal 5 2 4 2 5 2 4" xfId="33855"/>
    <cellStyle name="Normal 5 2 4 2 5 3" xfId="10405"/>
    <cellStyle name="Normal 5 2 4 2 5 3 2" xfId="23026"/>
    <cellStyle name="Normal 5 2 4 2 5 3 2 2" xfId="58242"/>
    <cellStyle name="Normal 5 2 4 2 5 3 3" xfId="45645"/>
    <cellStyle name="Normal 5 2 4 2 5 3 4" xfId="35631"/>
    <cellStyle name="Normal 5 2 4 2 5 4" xfId="12201"/>
    <cellStyle name="Normal 5 2 4 2 5 4 2" xfId="24802"/>
    <cellStyle name="Normal 5 2 4 2 5 4 2 2" xfId="60018"/>
    <cellStyle name="Normal 5 2 4 2 5 4 3" xfId="47421"/>
    <cellStyle name="Normal 5 2 4 2 5 4 4" xfId="37407"/>
    <cellStyle name="Normal 5 2 4 2 5 5" xfId="16566"/>
    <cellStyle name="Normal 5 2 4 2 5 5 2" xfId="51782"/>
    <cellStyle name="Normal 5 2 4 2 5 5 3" xfId="29171"/>
    <cellStyle name="Normal 5 2 4 2 5 6" xfId="14788"/>
    <cellStyle name="Normal 5 2 4 2 5 6 2" xfId="50006"/>
    <cellStyle name="Normal 5 2 4 2 5 7" xfId="39185"/>
    <cellStyle name="Normal 5 2 4 2 5 8" xfId="27395"/>
    <cellStyle name="Normal 5 2 4 2 6" xfId="4241"/>
    <cellStyle name="Normal 5 2 4 2 6 2" xfId="16888"/>
    <cellStyle name="Normal 5 2 4 2 6 2 2" xfId="52104"/>
    <cellStyle name="Normal 5 2 4 2 6 2 3" xfId="29493"/>
    <cellStyle name="Normal 5 2 4 2 6 3" xfId="13334"/>
    <cellStyle name="Normal 5 2 4 2 6 3 2" xfId="48552"/>
    <cellStyle name="Normal 5 2 4 2 6 4" xfId="39507"/>
    <cellStyle name="Normal 5 2 4 2 6 5" xfId="25941"/>
    <cellStyle name="Normal 5 2 4 2 7" xfId="5711"/>
    <cellStyle name="Normal 5 2 4 2 7 2" xfId="18342"/>
    <cellStyle name="Normal 5 2 4 2 7 2 2" xfId="53558"/>
    <cellStyle name="Normal 5 2 4 2 7 3" xfId="40961"/>
    <cellStyle name="Normal 5 2 4 2 7 4" xfId="30947"/>
    <cellStyle name="Normal 5 2 4 2 8" xfId="7170"/>
    <cellStyle name="Normal 5 2 4 2 8 2" xfId="19796"/>
    <cellStyle name="Normal 5 2 4 2 8 2 2" xfId="55012"/>
    <cellStyle name="Normal 5 2 4 2 8 3" xfId="42415"/>
    <cellStyle name="Normal 5 2 4 2 8 4" xfId="32401"/>
    <cellStyle name="Normal 5 2 4 2 9" xfId="8951"/>
    <cellStyle name="Normal 5 2 4 2 9 2" xfId="21572"/>
    <cellStyle name="Normal 5 2 4 2 9 2 2" xfId="56788"/>
    <cellStyle name="Normal 5 2 4 2 9 3" xfId="44191"/>
    <cellStyle name="Normal 5 2 4 2 9 4" xfId="34177"/>
    <cellStyle name="Normal 5 2 4 3" xfId="3087"/>
    <cellStyle name="Normal 5 2 4 3 10" xfId="25459"/>
    <cellStyle name="Normal 5 2 4 3 11" xfId="60994"/>
    <cellStyle name="Normal 5 2 4 3 2" xfId="4890"/>
    <cellStyle name="Normal 5 2 4 3 2 2" xfId="17537"/>
    <cellStyle name="Normal 5 2 4 3 2 2 2" xfId="52753"/>
    <cellStyle name="Normal 5 2 4 3 2 2 3" xfId="30142"/>
    <cellStyle name="Normal 5 2 4 3 2 3" xfId="13983"/>
    <cellStyle name="Normal 5 2 4 3 2 3 2" xfId="49201"/>
    <cellStyle name="Normal 5 2 4 3 2 4" xfId="40156"/>
    <cellStyle name="Normal 5 2 4 3 2 5" xfId="26590"/>
    <cellStyle name="Normal 5 2 4 3 3" xfId="6360"/>
    <cellStyle name="Normal 5 2 4 3 3 2" xfId="18991"/>
    <cellStyle name="Normal 5 2 4 3 3 2 2" xfId="54207"/>
    <cellStyle name="Normal 5 2 4 3 3 3" xfId="41610"/>
    <cellStyle name="Normal 5 2 4 3 3 4" xfId="31596"/>
    <cellStyle name="Normal 5 2 4 3 4" xfId="7819"/>
    <cellStyle name="Normal 5 2 4 3 4 2" xfId="20445"/>
    <cellStyle name="Normal 5 2 4 3 4 2 2" xfId="55661"/>
    <cellStyle name="Normal 5 2 4 3 4 3" xfId="43064"/>
    <cellStyle name="Normal 5 2 4 3 4 4" xfId="33050"/>
    <cellStyle name="Normal 5 2 4 3 5" xfId="9600"/>
    <cellStyle name="Normal 5 2 4 3 5 2" xfId="22221"/>
    <cellStyle name="Normal 5 2 4 3 5 2 2" xfId="57437"/>
    <cellStyle name="Normal 5 2 4 3 5 3" xfId="44840"/>
    <cellStyle name="Normal 5 2 4 3 5 4" xfId="34826"/>
    <cellStyle name="Normal 5 2 4 3 6" xfId="11394"/>
    <cellStyle name="Normal 5 2 4 3 6 2" xfId="23997"/>
    <cellStyle name="Normal 5 2 4 3 6 2 2" xfId="59213"/>
    <cellStyle name="Normal 5 2 4 3 6 3" xfId="46616"/>
    <cellStyle name="Normal 5 2 4 3 6 4" xfId="36602"/>
    <cellStyle name="Normal 5 2 4 3 7" xfId="15761"/>
    <cellStyle name="Normal 5 2 4 3 7 2" xfId="50977"/>
    <cellStyle name="Normal 5 2 4 3 7 3" xfId="28366"/>
    <cellStyle name="Normal 5 2 4 3 8" xfId="12852"/>
    <cellStyle name="Normal 5 2 4 3 8 2" xfId="48070"/>
    <cellStyle name="Normal 5 2 4 3 9" xfId="38380"/>
    <cellStyle name="Normal 5 2 4 4" xfId="2913"/>
    <cellStyle name="Normal 5 2 4 4 10" xfId="25300"/>
    <cellStyle name="Normal 5 2 4 4 11" xfId="60835"/>
    <cellStyle name="Normal 5 2 4 4 2" xfId="4731"/>
    <cellStyle name="Normal 5 2 4 4 2 2" xfId="17378"/>
    <cellStyle name="Normal 5 2 4 4 2 2 2" xfId="52594"/>
    <cellStyle name="Normal 5 2 4 4 2 2 3" xfId="29983"/>
    <cellStyle name="Normal 5 2 4 4 2 3" xfId="13824"/>
    <cellStyle name="Normal 5 2 4 4 2 3 2" xfId="49042"/>
    <cellStyle name="Normal 5 2 4 4 2 4" xfId="39997"/>
    <cellStyle name="Normal 5 2 4 4 2 5" xfId="26431"/>
    <cellStyle name="Normal 5 2 4 4 3" xfId="6201"/>
    <cellStyle name="Normal 5 2 4 4 3 2" xfId="18832"/>
    <cellStyle name="Normal 5 2 4 4 3 2 2" xfId="54048"/>
    <cellStyle name="Normal 5 2 4 4 3 3" xfId="41451"/>
    <cellStyle name="Normal 5 2 4 4 3 4" xfId="31437"/>
    <cellStyle name="Normal 5 2 4 4 4" xfId="7660"/>
    <cellStyle name="Normal 5 2 4 4 4 2" xfId="20286"/>
    <cellStyle name="Normal 5 2 4 4 4 2 2" xfId="55502"/>
    <cellStyle name="Normal 5 2 4 4 4 3" xfId="42905"/>
    <cellStyle name="Normal 5 2 4 4 4 4" xfId="32891"/>
    <cellStyle name="Normal 5 2 4 4 5" xfId="9441"/>
    <cellStyle name="Normal 5 2 4 4 5 2" xfId="22062"/>
    <cellStyle name="Normal 5 2 4 4 5 2 2" xfId="57278"/>
    <cellStyle name="Normal 5 2 4 4 5 3" xfId="44681"/>
    <cellStyle name="Normal 5 2 4 4 5 4" xfId="34667"/>
    <cellStyle name="Normal 5 2 4 4 6" xfId="11235"/>
    <cellStyle name="Normal 5 2 4 4 6 2" xfId="23838"/>
    <cellStyle name="Normal 5 2 4 4 6 2 2" xfId="59054"/>
    <cellStyle name="Normal 5 2 4 4 6 3" xfId="46457"/>
    <cellStyle name="Normal 5 2 4 4 6 4" xfId="36443"/>
    <cellStyle name="Normal 5 2 4 4 7" xfId="15602"/>
    <cellStyle name="Normal 5 2 4 4 7 2" xfId="50818"/>
    <cellStyle name="Normal 5 2 4 4 7 3" xfId="28207"/>
    <cellStyle name="Normal 5 2 4 4 8" xfId="12693"/>
    <cellStyle name="Normal 5 2 4 4 8 2" xfId="47911"/>
    <cellStyle name="Normal 5 2 4 4 9" xfId="38221"/>
    <cellStyle name="Normal 5 2 4 5" xfId="3422"/>
    <cellStyle name="Normal 5 2 4 5 10" xfId="26918"/>
    <cellStyle name="Normal 5 2 4 5 11" xfId="61322"/>
    <cellStyle name="Normal 5 2 4 5 2" xfId="5218"/>
    <cellStyle name="Normal 5 2 4 5 2 2" xfId="17865"/>
    <cellStyle name="Normal 5 2 4 5 2 2 2" xfId="53081"/>
    <cellStyle name="Normal 5 2 4 5 2 3" xfId="40484"/>
    <cellStyle name="Normal 5 2 4 5 2 4" xfId="30470"/>
    <cellStyle name="Normal 5 2 4 5 3" xfId="6688"/>
    <cellStyle name="Normal 5 2 4 5 3 2" xfId="19319"/>
    <cellStyle name="Normal 5 2 4 5 3 2 2" xfId="54535"/>
    <cellStyle name="Normal 5 2 4 5 3 3" xfId="41938"/>
    <cellStyle name="Normal 5 2 4 5 3 4" xfId="31924"/>
    <cellStyle name="Normal 5 2 4 5 4" xfId="8147"/>
    <cellStyle name="Normal 5 2 4 5 4 2" xfId="20773"/>
    <cellStyle name="Normal 5 2 4 5 4 2 2" xfId="55989"/>
    <cellStyle name="Normal 5 2 4 5 4 3" xfId="43392"/>
    <cellStyle name="Normal 5 2 4 5 4 4" xfId="33378"/>
    <cellStyle name="Normal 5 2 4 5 5" xfId="9928"/>
    <cellStyle name="Normal 5 2 4 5 5 2" xfId="22549"/>
    <cellStyle name="Normal 5 2 4 5 5 2 2" xfId="57765"/>
    <cellStyle name="Normal 5 2 4 5 5 3" xfId="45168"/>
    <cellStyle name="Normal 5 2 4 5 5 4" xfId="35154"/>
    <cellStyle name="Normal 5 2 4 5 6" xfId="11722"/>
    <cellStyle name="Normal 5 2 4 5 6 2" xfId="24325"/>
    <cellStyle name="Normal 5 2 4 5 6 2 2" xfId="59541"/>
    <cellStyle name="Normal 5 2 4 5 6 3" xfId="46944"/>
    <cellStyle name="Normal 5 2 4 5 6 4" xfId="36930"/>
    <cellStyle name="Normal 5 2 4 5 7" xfId="16089"/>
    <cellStyle name="Normal 5 2 4 5 7 2" xfId="51305"/>
    <cellStyle name="Normal 5 2 4 5 7 3" xfId="28694"/>
    <cellStyle name="Normal 5 2 4 5 8" xfId="14311"/>
    <cellStyle name="Normal 5 2 4 5 8 2" xfId="49529"/>
    <cellStyle name="Normal 5 2 4 5 9" xfId="38708"/>
    <cellStyle name="Normal 5 2 4 6" xfId="2582"/>
    <cellStyle name="Normal 5 2 4 6 10" xfId="26109"/>
    <cellStyle name="Normal 5 2 4 6 11" xfId="60513"/>
    <cellStyle name="Normal 5 2 4 6 2" xfId="4409"/>
    <cellStyle name="Normal 5 2 4 6 2 2" xfId="17056"/>
    <cellStyle name="Normal 5 2 4 6 2 2 2" xfId="52272"/>
    <cellStyle name="Normal 5 2 4 6 2 3" xfId="39675"/>
    <cellStyle name="Normal 5 2 4 6 2 4" xfId="29661"/>
    <cellStyle name="Normal 5 2 4 6 3" xfId="5879"/>
    <cellStyle name="Normal 5 2 4 6 3 2" xfId="18510"/>
    <cellStyle name="Normal 5 2 4 6 3 2 2" xfId="53726"/>
    <cellStyle name="Normal 5 2 4 6 3 3" xfId="41129"/>
    <cellStyle name="Normal 5 2 4 6 3 4" xfId="31115"/>
    <cellStyle name="Normal 5 2 4 6 4" xfId="7338"/>
    <cellStyle name="Normal 5 2 4 6 4 2" xfId="19964"/>
    <cellStyle name="Normal 5 2 4 6 4 2 2" xfId="55180"/>
    <cellStyle name="Normal 5 2 4 6 4 3" xfId="42583"/>
    <cellStyle name="Normal 5 2 4 6 4 4" xfId="32569"/>
    <cellStyle name="Normal 5 2 4 6 5" xfId="9119"/>
    <cellStyle name="Normal 5 2 4 6 5 2" xfId="21740"/>
    <cellStyle name="Normal 5 2 4 6 5 2 2" xfId="56956"/>
    <cellStyle name="Normal 5 2 4 6 5 3" xfId="44359"/>
    <cellStyle name="Normal 5 2 4 6 5 4" xfId="34345"/>
    <cellStyle name="Normal 5 2 4 6 6" xfId="10913"/>
    <cellStyle name="Normal 5 2 4 6 6 2" xfId="23516"/>
    <cellStyle name="Normal 5 2 4 6 6 2 2" xfId="58732"/>
    <cellStyle name="Normal 5 2 4 6 6 3" xfId="46135"/>
    <cellStyle name="Normal 5 2 4 6 6 4" xfId="36121"/>
    <cellStyle name="Normal 5 2 4 6 7" xfId="15280"/>
    <cellStyle name="Normal 5 2 4 6 7 2" xfId="50496"/>
    <cellStyle name="Normal 5 2 4 6 7 3" xfId="27885"/>
    <cellStyle name="Normal 5 2 4 6 8" xfId="13502"/>
    <cellStyle name="Normal 5 2 4 6 8 2" xfId="48720"/>
    <cellStyle name="Normal 5 2 4 6 9" xfId="37899"/>
    <cellStyle name="Normal 5 2 4 7" xfId="3746"/>
    <cellStyle name="Normal 5 2 4 7 2" xfId="8470"/>
    <cellStyle name="Normal 5 2 4 7 2 2" xfId="21096"/>
    <cellStyle name="Normal 5 2 4 7 2 2 2" xfId="56312"/>
    <cellStyle name="Normal 5 2 4 7 2 3" xfId="43715"/>
    <cellStyle name="Normal 5 2 4 7 2 4" xfId="33701"/>
    <cellStyle name="Normal 5 2 4 7 3" xfId="10251"/>
    <cellStyle name="Normal 5 2 4 7 3 2" xfId="22872"/>
    <cellStyle name="Normal 5 2 4 7 3 2 2" xfId="58088"/>
    <cellStyle name="Normal 5 2 4 7 3 3" xfId="45491"/>
    <cellStyle name="Normal 5 2 4 7 3 4" xfId="35477"/>
    <cellStyle name="Normal 5 2 4 7 4" xfId="12047"/>
    <cellStyle name="Normal 5 2 4 7 4 2" xfId="24648"/>
    <cellStyle name="Normal 5 2 4 7 4 2 2" xfId="59864"/>
    <cellStyle name="Normal 5 2 4 7 4 3" xfId="47267"/>
    <cellStyle name="Normal 5 2 4 7 4 4" xfId="37253"/>
    <cellStyle name="Normal 5 2 4 7 5" xfId="16412"/>
    <cellStyle name="Normal 5 2 4 7 5 2" xfId="51628"/>
    <cellStyle name="Normal 5 2 4 7 5 3" xfId="29017"/>
    <cellStyle name="Normal 5 2 4 7 6" xfId="14634"/>
    <cellStyle name="Normal 5 2 4 7 6 2" xfId="49852"/>
    <cellStyle name="Normal 5 2 4 7 7" xfId="39031"/>
    <cellStyle name="Normal 5 2 4 7 8" xfId="27241"/>
    <cellStyle name="Normal 5 2 4 8" xfId="4084"/>
    <cellStyle name="Normal 5 2 4 8 2" xfId="16734"/>
    <cellStyle name="Normal 5 2 4 8 2 2" xfId="51950"/>
    <cellStyle name="Normal 5 2 4 8 2 3" xfId="29339"/>
    <cellStyle name="Normal 5 2 4 8 3" xfId="13180"/>
    <cellStyle name="Normal 5 2 4 8 3 2" xfId="48398"/>
    <cellStyle name="Normal 5 2 4 8 4" xfId="39353"/>
    <cellStyle name="Normal 5 2 4 8 5" xfId="25787"/>
    <cellStyle name="Normal 5 2 4 9" xfId="5557"/>
    <cellStyle name="Normal 5 2 4 9 2" xfId="18188"/>
    <cellStyle name="Normal 5 2 4 9 2 2" xfId="53404"/>
    <cellStyle name="Normal 5 2 4 9 3" xfId="40807"/>
    <cellStyle name="Normal 5 2 4 9 4" xfId="30793"/>
    <cellStyle name="Normal 5 2 5" xfId="2252"/>
    <cellStyle name="Normal 5 2 5 10" xfId="7031"/>
    <cellStyle name="Normal 5 2 5 10 2" xfId="19657"/>
    <cellStyle name="Normal 5 2 5 10 2 2" xfId="54873"/>
    <cellStyle name="Normal 5 2 5 10 3" xfId="42276"/>
    <cellStyle name="Normal 5 2 5 10 4" xfId="32262"/>
    <cellStyle name="Normal 5 2 5 11" xfId="8812"/>
    <cellStyle name="Normal 5 2 5 11 2" xfId="21433"/>
    <cellStyle name="Normal 5 2 5 11 2 2" xfId="56649"/>
    <cellStyle name="Normal 5 2 5 11 3" xfId="44052"/>
    <cellStyle name="Normal 5 2 5 11 4" xfId="34038"/>
    <cellStyle name="Normal 5 2 5 12" xfId="10721"/>
    <cellStyle name="Normal 5 2 5 12 2" xfId="23332"/>
    <cellStyle name="Normal 5 2 5 12 2 2" xfId="58548"/>
    <cellStyle name="Normal 5 2 5 12 3" xfId="45951"/>
    <cellStyle name="Normal 5 2 5 12 4" xfId="35937"/>
    <cellStyle name="Normal 5 2 5 13" xfId="14973"/>
    <cellStyle name="Normal 5 2 5 13 2" xfId="50189"/>
    <cellStyle name="Normal 5 2 5 13 3" xfId="27578"/>
    <cellStyle name="Normal 5 2 5 14" xfId="12386"/>
    <cellStyle name="Normal 5 2 5 14 2" xfId="47604"/>
    <cellStyle name="Normal 5 2 5 15" xfId="37592"/>
    <cellStyle name="Normal 5 2 5 16" xfId="24993"/>
    <cellStyle name="Normal 5 2 5 17" xfId="60206"/>
    <cellStyle name="Normal 5 2 5 2" xfId="2425"/>
    <cellStyle name="Normal 5 2 5 2 10" xfId="10722"/>
    <cellStyle name="Normal 5 2 5 2 10 2" xfId="23333"/>
    <cellStyle name="Normal 5 2 5 2 10 2 2" xfId="58549"/>
    <cellStyle name="Normal 5 2 5 2 10 3" xfId="45952"/>
    <cellStyle name="Normal 5 2 5 2 10 4" xfId="35938"/>
    <cellStyle name="Normal 5 2 5 2 11" xfId="15130"/>
    <cellStyle name="Normal 5 2 5 2 11 2" xfId="50346"/>
    <cellStyle name="Normal 5 2 5 2 11 3" xfId="27735"/>
    <cellStyle name="Normal 5 2 5 2 12" xfId="12543"/>
    <cellStyle name="Normal 5 2 5 2 12 2" xfId="47761"/>
    <cellStyle name="Normal 5 2 5 2 13" xfId="37749"/>
    <cellStyle name="Normal 5 2 5 2 14" xfId="25150"/>
    <cellStyle name="Normal 5 2 5 2 15" xfId="60363"/>
    <cellStyle name="Normal 5 2 5 2 2" xfId="3265"/>
    <cellStyle name="Normal 5 2 5 2 2 10" xfId="25634"/>
    <cellStyle name="Normal 5 2 5 2 2 11" xfId="61169"/>
    <cellStyle name="Normal 5 2 5 2 2 2" xfId="5065"/>
    <cellStyle name="Normal 5 2 5 2 2 2 2" xfId="17712"/>
    <cellStyle name="Normal 5 2 5 2 2 2 2 2" xfId="52928"/>
    <cellStyle name="Normal 5 2 5 2 2 2 2 3" xfId="30317"/>
    <cellStyle name="Normal 5 2 5 2 2 2 3" xfId="14158"/>
    <cellStyle name="Normal 5 2 5 2 2 2 3 2" xfId="49376"/>
    <cellStyle name="Normal 5 2 5 2 2 2 4" xfId="40331"/>
    <cellStyle name="Normal 5 2 5 2 2 2 5" xfId="26765"/>
    <cellStyle name="Normal 5 2 5 2 2 3" xfId="6535"/>
    <cellStyle name="Normal 5 2 5 2 2 3 2" xfId="19166"/>
    <cellStyle name="Normal 5 2 5 2 2 3 2 2" xfId="54382"/>
    <cellStyle name="Normal 5 2 5 2 2 3 3" xfId="41785"/>
    <cellStyle name="Normal 5 2 5 2 2 3 4" xfId="31771"/>
    <cellStyle name="Normal 5 2 5 2 2 4" xfId="7994"/>
    <cellStyle name="Normal 5 2 5 2 2 4 2" xfId="20620"/>
    <cellStyle name="Normal 5 2 5 2 2 4 2 2" xfId="55836"/>
    <cellStyle name="Normal 5 2 5 2 2 4 3" xfId="43239"/>
    <cellStyle name="Normal 5 2 5 2 2 4 4" xfId="33225"/>
    <cellStyle name="Normal 5 2 5 2 2 5" xfId="9775"/>
    <cellStyle name="Normal 5 2 5 2 2 5 2" xfId="22396"/>
    <cellStyle name="Normal 5 2 5 2 2 5 2 2" xfId="57612"/>
    <cellStyle name="Normal 5 2 5 2 2 5 3" xfId="45015"/>
    <cellStyle name="Normal 5 2 5 2 2 5 4" xfId="35001"/>
    <cellStyle name="Normal 5 2 5 2 2 6" xfId="11569"/>
    <cellStyle name="Normal 5 2 5 2 2 6 2" xfId="24172"/>
    <cellStyle name="Normal 5 2 5 2 2 6 2 2" xfId="59388"/>
    <cellStyle name="Normal 5 2 5 2 2 6 3" xfId="46791"/>
    <cellStyle name="Normal 5 2 5 2 2 6 4" xfId="36777"/>
    <cellStyle name="Normal 5 2 5 2 2 7" xfId="15936"/>
    <cellStyle name="Normal 5 2 5 2 2 7 2" xfId="51152"/>
    <cellStyle name="Normal 5 2 5 2 2 7 3" xfId="28541"/>
    <cellStyle name="Normal 5 2 5 2 2 8" xfId="13027"/>
    <cellStyle name="Normal 5 2 5 2 2 8 2" xfId="48245"/>
    <cellStyle name="Normal 5 2 5 2 2 9" xfId="38555"/>
    <cellStyle name="Normal 5 2 5 2 3" xfId="3594"/>
    <cellStyle name="Normal 5 2 5 2 3 10" xfId="27090"/>
    <cellStyle name="Normal 5 2 5 2 3 11" xfId="61494"/>
    <cellStyle name="Normal 5 2 5 2 3 2" xfId="5390"/>
    <cellStyle name="Normal 5 2 5 2 3 2 2" xfId="18037"/>
    <cellStyle name="Normal 5 2 5 2 3 2 2 2" xfId="53253"/>
    <cellStyle name="Normal 5 2 5 2 3 2 3" xfId="40656"/>
    <cellStyle name="Normal 5 2 5 2 3 2 4" xfId="30642"/>
    <cellStyle name="Normal 5 2 5 2 3 3" xfId="6860"/>
    <cellStyle name="Normal 5 2 5 2 3 3 2" xfId="19491"/>
    <cellStyle name="Normal 5 2 5 2 3 3 2 2" xfId="54707"/>
    <cellStyle name="Normal 5 2 5 2 3 3 3" xfId="42110"/>
    <cellStyle name="Normal 5 2 5 2 3 3 4" xfId="32096"/>
    <cellStyle name="Normal 5 2 5 2 3 4" xfId="8319"/>
    <cellStyle name="Normal 5 2 5 2 3 4 2" xfId="20945"/>
    <cellStyle name="Normal 5 2 5 2 3 4 2 2" xfId="56161"/>
    <cellStyle name="Normal 5 2 5 2 3 4 3" xfId="43564"/>
    <cellStyle name="Normal 5 2 5 2 3 4 4" xfId="33550"/>
    <cellStyle name="Normal 5 2 5 2 3 5" xfId="10100"/>
    <cellStyle name="Normal 5 2 5 2 3 5 2" xfId="22721"/>
    <cellStyle name="Normal 5 2 5 2 3 5 2 2" xfId="57937"/>
    <cellStyle name="Normal 5 2 5 2 3 5 3" xfId="45340"/>
    <cellStyle name="Normal 5 2 5 2 3 5 4" xfId="35326"/>
    <cellStyle name="Normal 5 2 5 2 3 6" xfId="11894"/>
    <cellStyle name="Normal 5 2 5 2 3 6 2" xfId="24497"/>
    <cellStyle name="Normal 5 2 5 2 3 6 2 2" xfId="59713"/>
    <cellStyle name="Normal 5 2 5 2 3 6 3" xfId="47116"/>
    <cellStyle name="Normal 5 2 5 2 3 6 4" xfId="37102"/>
    <cellStyle name="Normal 5 2 5 2 3 7" xfId="16261"/>
    <cellStyle name="Normal 5 2 5 2 3 7 2" xfId="51477"/>
    <cellStyle name="Normal 5 2 5 2 3 7 3" xfId="28866"/>
    <cellStyle name="Normal 5 2 5 2 3 8" xfId="14483"/>
    <cellStyle name="Normal 5 2 5 2 3 8 2" xfId="49701"/>
    <cellStyle name="Normal 5 2 5 2 3 9" xfId="38880"/>
    <cellStyle name="Normal 5 2 5 2 4" xfId="2755"/>
    <cellStyle name="Normal 5 2 5 2 4 10" xfId="26281"/>
    <cellStyle name="Normal 5 2 5 2 4 11" xfId="60685"/>
    <cellStyle name="Normal 5 2 5 2 4 2" xfId="4581"/>
    <cellStyle name="Normal 5 2 5 2 4 2 2" xfId="17228"/>
    <cellStyle name="Normal 5 2 5 2 4 2 2 2" xfId="52444"/>
    <cellStyle name="Normal 5 2 5 2 4 2 3" xfId="39847"/>
    <cellStyle name="Normal 5 2 5 2 4 2 4" xfId="29833"/>
    <cellStyle name="Normal 5 2 5 2 4 3" xfId="6051"/>
    <cellStyle name="Normal 5 2 5 2 4 3 2" xfId="18682"/>
    <cellStyle name="Normal 5 2 5 2 4 3 2 2" xfId="53898"/>
    <cellStyle name="Normal 5 2 5 2 4 3 3" xfId="41301"/>
    <cellStyle name="Normal 5 2 5 2 4 3 4" xfId="31287"/>
    <cellStyle name="Normal 5 2 5 2 4 4" xfId="7510"/>
    <cellStyle name="Normal 5 2 5 2 4 4 2" xfId="20136"/>
    <cellStyle name="Normal 5 2 5 2 4 4 2 2" xfId="55352"/>
    <cellStyle name="Normal 5 2 5 2 4 4 3" xfId="42755"/>
    <cellStyle name="Normal 5 2 5 2 4 4 4" xfId="32741"/>
    <cellStyle name="Normal 5 2 5 2 4 5" xfId="9291"/>
    <cellStyle name="Normal 5 2 5 2 4 5 2" xfId="21912"/>
    <cellStyle name="Normal 5 2 5 2 4 5 2 2" xfId="57128"/>
    <cellStyle name="Normal 5 2 5 2 4 5 3" xfId="44531"/>
    <cellStyle name="Normal 5 2 5 2 4 5 4" xfId="34517"/>
    <cellStyle name="Normal 5 2 5 2 4 6" xfId="11085"/>
    <cellStyle name="Normal 5 2 5 2 4 6 2" xfId="23688"/>
    <cellStyle name="Normal 5 2 5 2 4 6 2 2" xfId="58904"/>
    <cellStyle name="Normal 5 2 5 2 4 6 3" xfId="46307"/>
    <cellStyle name="Normal 5 2 5 2 4 6 4" xfId="36293"/>
    <cellStyle name="Normal 5 2 5 2 4 7" xfId="15452"/>
    <cellStyle name="Normal 5 2 5 2 4 7 2" xfId="50668"/>
    <cellStyle name="Normal 5 2 5 2 4 7 3" xfId="28057"/>
    <cellStyle name="Normal 5 2 5 2 4 8" xfId="13674"/>
    <cellStyle name="Normal 5 2 5 2 4 8 2" xfId="48892"/>
    <cellStyle name="Normal 5 2 5 2 4 9" xfId="38071"/>
    <cellStyle name="Normal 5 2 5 2 5" xfId="3919"/>
    <cellStyle name="Normal 5 2 5 2 5 2" xfId="8642"/>
    <cellStyle name="Normal 5 2 5 2 5 2 2" xfId="21268"/>
    <cellStyle name="Normal 5 2 5 2 5 2 2 2" xfId="56484"/>
    <cellStyle name="Normal 5 2 5 2 5 2 3" xfId="43887"/>
    <cellStyle name="Normal 5 2 5 2 5 2 4" xfId="33873"/>
    <cellStyle name="Normal 5 2 5 2 5 3" xfId="10423"/>
    <cellStyle name="Normal 5 2 5 2 5 3 2" xfId="23044"/>
    <cellStyle name="Normal 5 2 5 2 5 3 2 2" xfId="58260"/>
    <cellStyle name="Normal 5 2 5 2 5 3 3" xfId="45663"/>
    <cellStyle name="Normal 5 2 5 2 5 3 4" xfId="35649"/>
    <cellStyle name="Normal 5 2 5 2 5 4" xfId="12219"/>
    <cellStyle name="Normal 5 2 5 2 5 4 2" xfId="24820"/>
    <cellStyle name="Normal 5 2 5 2 5 4 2 2" xfId="60036"/>
    <cellStyle name="Normal 5 2 5 2 5 4 3" xfId="47439"/>
    <cellStyle name="Normal 5 2 5 2 5 4 4" xfId="37425"/>
    <cellStyle name="Normal 5 2 5 2 5 5" xfId="16584"/>
    <cellStyle name="Normal 5 2 5 2 5 5 2" xfId="51800"/>
    <cellStyle name="Normal 5 2 5 2 5 5 3" xfId="29189"/>
    <cellStyle name="Normal 5 2 5 2 5 6" xfId="14806"/>
    <cellStyle name="Normal 5 2 5 2 5 6 2" xfId="50024"/>
    <cellStyle name="Normal 5 2 5 2 5 7" xfId="39203"/>
    <cellStyle name="Normal 5 2 5 2 5 8" xfId="27413"/>
    <cellStyle name="Normal 5 2 5 2 6" xfId="4259"/>
    <cellStyle name="Normal 5 2 5 2 6 2" xfId="16906"/>
    <cellStyle name="Normal 5 2 5 2 6 2 2" xfId="52122"/>
    <cellStyle name="Normal 5 2 5 2 6 2 3" xfId="29511"/>
    <cellStyle name="Normal 5 2 5 2 6 3" xfId="13352"/>
    <cellStyle name="Normal 5 2 5 2 6 3 2" xfId="48570"/>
    <cellStyle name="Normal 5 2 5 2 6 4" xfId="39525"/>
    <cellStyle name="Normal 5 2 5 2 6 5" xfId="25959"/>
    <cellStyle name="Normal 5 2 5 2 7" xfId="5729"/>
    <cellStyle name="Normal 5 2 5 2 7 2" xfId="18360"/>
    <cellStyle name="Normal 5 2 5 2 7 2 2" xfId="53576"/>
    <cellStyle name="Normal 5 2 5 2 7 3" xfId="40979"/>
    <cellStyle name="Normal 5 2 5 2 7 4" xfId="30965"/>
    <cellStyle name="Normal 5 2 5 2 8" xfId="7188"/>
    <cellStyle name="Normal 5 2 5 2 8 2" xfId="19814"/>
    <cellStyle name="Normal 5 2 5 2 8 2 2" xfId="55030"/>
    <cellStyle name="Normal 5 2 5 2 8 3" xfId="42433"/>
    <cellStyle name="Normal 5 2 5 2 8 4" xfId="32419"/>
    <cellStyle name="Normal 5 2 5 2 9" xfId="8969"/>
    <cellStyle name="Normal 5 2 5 2 9 2" xfId="21590"/>
    <cellStyle name="Normal 5 2 5 2 9 2 2" xfId="56806"/>
    <cellStyle name="Normal 5 2 5 2 9 3" xfId="44209"/>
    <cellStyle name="Normal 5 2 5 2 9 4" xfId="34195"/>
    <cellStyle name="Normal 5 2 5 3" xfId="3108"/>
    <cellStyle name="Normal 5 2 5 3 10" xfId="25477"/>
    <cellStyle name="Normal 5 2 5 3 11" xfId="61012"/>
    <cellStyle name="Normal 5 2 5 3 2" xfId="4908"/>
    <cellStyle name="Normal 5 2 5 3 2 2" xfId="17555"/>
    <cellStyle name="Normal 5 2 5 3 2 2 2" xfId="52771"/>
    <cellStyle name="Normal 5 2 5 3 2 2 3" xfId="30160"/>
    <cellStyle name="Normal 5 2 5 3 2 3" xfId="14001"/>
    <cellStyle name="Normal 5 2 5 3 2 3 2" xfId="49219"/>
    <cellStyle name="Normal 5 2 5 3 2 4" xfId="40174"/>
    <cellStyle name="Normal 5 2 5 3 2 5" xfId="26608"/>
    <cellStyle name="Normal 5 2 5 3 3" xfId="6378"/>
    <cellStyle name="Normal 5 2 5 3 3 2" xfId="19009"/>
    <cellStyle name="Normal 5 2 5 3 3 2 2" xfId="54225"/>
    <cellStyle name="Normal 5 2 5 3 3 3" xfId="41628"/>
    <cellStyle name="Normal 5 2 5 3 3 4" xfId="31614"/>
    <cellStyle name="Normal 5 2 5 3 4" xfId="7837"/>
    <cellStyle name="Normal 5 2 5 3 4 2" xfId="20463"/>
    <cellStyle name="Normal 5 2 5 3 4 2 2" xfId="55679"/>
    <cellStyle name="Normal 5 2 5 3 4 3" xfId="43082"/>
    <cellStyle name="Normal 5 2 5 3 4 4" xfId="33068"/>
    <cellStyle name="Normal 5 2 5 3 5" xfId="9618"/>
    <cellStyle name="Normal 5 2 5 3 5 2" xfId="22239"/>
    <cellStyle name="Normal 5 2 5 3 5 2 2" xfId="57455"/>
    <cellStyle name="Normal 5 2 5 3 5 3" xfId="44858"/>
    <cellStyle name="Normal 5 2 5 3 5 4" xfId="34844"/>
    <cellStyle name="Normal 5 2 5 3 6" xfId="11412"/>
    <cellStyle name="Normal 5 2 5 3 6 2" xfId="24015"/>
    <cellStyle name="Normal 5 2 5 3 6 2 2" xfId="59231"/>
    <cellStyle name="Normal 5 2 5 3 6 3" xfId="46634"/>
    <cellStyle name="Normal 5 2 5 3 6 4" xfId="36620"/>
    <cellStyle name="Normal 5 2 5 3 7" xfId="15779"/>
    <cellStyle name="Normal 5 2 5 3 7 2" xfId="50995"/>
    <cellStyle name="Normal 5 2 5 3 7 3" xfId="28384"/>
    <cellStyle name="Normal 5 2 5 3 8" xfId="12870"/>
    <cellStyle name="Normal 5 2 5 3 8 2" xfId="48088"/>
    <cellStyle name="Normal 5 2 5 3 9" xfId="38398"/>
    <cellStyle name="Normal 5 2 5 4" xfId="2929"/>
    <cellStyle name="Normal 5 2 5 4 10" xfId="25315"/>
    <cellStyle name="Normal 5 2 5 4 11" xfId="60850"/>
    <cellStyle name="Normal 5 2 5 4 2" xfId="4746"/>
    <cellStyle name="Normal 5 2 5 4 2 2" xfId="17393"/>
    <cellStyle name="Normal 5 2 5 4 2 2 2" xfId="52609"/>
    <cellStyle name="Normal 5 2 5 4 2 2 3" xfId="29998"/>
    <cellStyle name="Normal 5 2 5 4 2 3" xfId="13839"/>
    <cellStyle name="Normal 5 2 5 4 2 3 2" xfId="49057"/>
    <cellStyle name="Normal 5 2 5 4 2 4" xfId="40012"/>
    <cellStyle name="Normal 5 2 5 4 2 5" xfId="26446"/>
    <cellStyle name="Normal 5 2 5 4 3" xfId="6216"/>
    <cellStyle name="Normal 5 2 5 4 3 2" xfId="18847"/>
    <cellStyle name="Normal 5 2 5 4 3 2 2" xfId="54063"/>
    <cellStyle name="Normal 5 2 5 4 3 3" xfId="41466"/>
    <cellStyle name="Normal 5 2 5 4 3 4" xfId="31452"/>
    <cellStyle name="Normal 5 2 5 4 4" xfId="7675"/>
    <cellStyle name="Normal 5 2 5 4 4 2" xfId="20301"/>
    <cellStyle name="Normal 5 2 5 4 4 2 2" xfId="55517"/>
    <cellStyle name="Normal 5 2 5 4 4 3" xfId="42920"/>
    <cellStyle name="Normal 5 2 5 4 4 4" xfId="32906"/>
    <cellStyle name="Normal 5 2 5 4 5" xfId="9456"/>
    <cellStyle name="Normal 5 2 5 4 5 2" xfId="22077"/>
    <cellStyle name="Normal 5 2 5 4 5 2 2" xfId="57293"/>
    <cellStyle name="Normal 5 2 5 4 5 3" xfId="44696"/>
    <cellStyle name="Normal 5 2 5 4 5 4" xfId="34682"/>
    <cellStyle name="Normal 5 2 5 4 6" xfId="11250"/>
    <cellStyle name="Normal 5 2 5 4 6 2" xfId="23853"/>
    <cellStyle name="Normal 5 2 5 4 6 2 2" xfId="59069"/>
    <cellStyle name="Normal 5 2 5 4 6 3" xfId="46472"/>
    <cellStyle name="Normal 5 2 5 4 6 4" xfId="36458"/>
    <cellStyle name="Normal 5 2 5 4 7" xfId="15617"/>
    <cellStyle name="Normal 5 2 5 4 7 2" xfId="50833"/>
    <cellStyle name="Normal 5 2 5 4 7 3" xfId="28222"/>
    <cellStyle name="Normal 5 2 5 4 8" xfId="12708"/>
    <cellStyle name="Normal 5 2 5 4 8 2" xfId="47926"/>
    <cellStyle name="Normal 5 2 5 4 9" xfId="38236"/>
    <cellStyle name="Normal 5 2 5 5" xfId="3437"/>
    <cellStyle name="Normal 5 2 5 5 10" xfId="26933"/>
    <cellStyle name="Normal 5 2 5 5 11" xfId="61337"/>
    <cellStyle name="Normal 5 2 5 5 2" xfId="5233"/>
    <cellStyle name="Normal 5 2 5 5 2 2" xfId="17880"/>
    <cellStyle name="Normal 5 2 5 5 2 2 2" xfId="53096"/>
    <cellStyle name="Normal 5 2 5 5 2 3" xfId="40499"/>
    <cellStyle name="Normal 5 2 5 5 2 4" xfId="30485"/>
    <cellStyle name="Normal 5 2 5 5 3" xfId="6703"/>
    <cellStyle name="Normal 5 2 5 5 3 2" xfId="19334"/>
    <cellStyle name="Normal 5 2 5 5 3 2 2" xfId="54550"/>
    <cellStyle name="Normal 5 2 5 5 3 3" xfId="41953"/>
    <cellStyle name="Normal 5 2 5 5 3 4" xfId="31939"/>
    <cellStyle name="Normal 5 2 5 5 4" xfId="8162"/>
    <cellStyle name="Normal 5 2 5 5 4 2" xfId="20788"/>
    <cellStyle name="Normal 5 2 5 5 4 2 2" xfId="56004"/>
    <cellStyle name="Normal 5 2 5 5 4 3" xfId="43407"/>
    <cellStyle name="Normal 5 2 5 5 4 4" xfId="33393"/>
    <cellStyle name="Normal 5 2 5 5 5" xfId="9943"/>
    <cellStyle name="Normal 5 2 5 5 5 2" xfId="22564"/>
    <cellStyle name="Normal 5 2 5 5 5 2 2" xfId="57780"/>
    <cellStyle name="Normal 5 2 5 5 5 3" xfId="45183"/>
    <cellStyle name="Normal 5 2 5 5 5 4" xfId="35169"/>
    <cellStyle name="Normal 5 2 5 5 6" xfId="11737"/>
    <cellStyle name="Normal 5 2 5 5 6 2" xfId="24340"/>
    <cellStyle name="Normal 5 2 5 5 6 2 2" xfId="59556"/>
    <cellStyle name="Normal 5 2 5 5 6 3" xfId="46959"/>
    <cellStyle name="Normal 5 2 5 5 6 4" xfId="36945"/>
    <cellStyle name="Normal 5 2 5 5 7" xfId="16104"/>
    <cellStyle name="Normal 5 2 5 5 7 2" xfId="51320"/>
    <cellStyle name="Normal 5 2 5 5 7 3" xfId="28709"/>
    <cellStyle name="Normal 5 2 5 5 8" xfId="14326"/>
    <cellStyle name="Normal 5 2 5 5 8 2" xfId="49544"/>
    <cellStyle name="Normal 5 2 5 5 9" xfId="38723"/>
    <cellStyle name="Normal 5 2 5 6" xfId="2598"/>
    <cellStyle name="Normal 5 2 5 6 10" xfId="26124"/>
    <cellStyle name="Normal 5 2 5 6 11" xfId="60528"/>
    <cellStyle name="Normal 5 2 5 6 2" xfId="4424"/>
    <cellStyle name="Normal 5 2 5 6 2 2" xfId="17071"/>
    <cellStyle name="Normal 5 2 5 6 2 2 2" xfId="52287"/>
    <cellStyle name="Normal 5 2 5 6 2 3" xfId="39690"/>
    <cellStyle name="Normal 5 2 5 6 2 4" xfId="29676"/>
    <cellStyle name="Normal 5 2 5 6 3" xfId="5894"/>
    <cellStyle name="Normal 5 2 5 6 3 2" xfId="18525"/>
    <cellStyle name="Normal 5 2 5 6 3 2 2" xfId="53741"/>
    <cellStyle name="Normal 5 2 5 6 3 3" xfId="41144"/>
    <cellStyle name="Normal 5 2 5 6 3 4" xfId="31130"/>
    <cellStyle name="Normal 5 2 5 6 4" xfId="7353"/>
    <cellStyle name="Normal 5 2 5 6 4 2" xfId="19979"/>
    <cellStyle name="Normal 5 2 5 6 4 2 2" xfId="55195"/>
    <cellStyle name="Normal 5 2 5 6 4 3" xfId="42598"/>
    <cellStyle name="Normal 5 2 5 6 4 4" xfId="32584"/>
    <cellStyle name="Normal 5 2 5 6 5" xfId="9134"/>
    <cellStyle name="Normal 5 2 5 6 5 2" xfId="21755"/>
    <cellStyle name="Normal 5 2 5 6 5 2 2" xfId="56971"/>
    <cellStyle name="Normal 5 2 5 6 5 3" xfId="44374"/>
    <cellStyle name="Normal 5 2 5 6 5 4" xfId="34360"/>
    <cellStyle name="Normal 5 2 5 6 6" xfId="10928"/>
    <cellStyle name="Normal 5 2 5 6 6 2" xfId="23531"/>
    <cellStyle name="Normal 5 2 5 6 6 2 2" xfId="58747"/>
    <cellStyle name="Normal 5 2 5 6 6 3" xfId="46150"/>
    <cellStyle name="Normal 5 2 5 6 6 4" xfId="36136"/>
    <cellStyle name="Normal 5 2 5 6 7" xfId="15295"/>
    <cellStyle name="Normal 5 2 5 6 7 2" xfId="50511"/>
    <cellStyle name="Normal 5 2 5 6 7 3" xfId="27900"/>
    <cellStyle name="Normal 5 2 5 6 8" xfId="13517"/>
    <cellStyle name="Normal 5 2 5 6 8 2" xfId="48735"/>
    <cellStyle name="Normal 5 2 5 6 9" xfId="37914"/>
    <cellStyle name="Normal 5 2 5 7" xfId="3762"/>
    <cellStyle name="Normal 5 2 5 7 2" xfId="8485"/>
    <cellStyle name="Normal 5 2 5 7 2 2" xfId="21111"/>
    <cellStyle name="Normal 5 2 5 7 2 2 2" xfId="56327"/>
    <cellStyle name="Normal 5 2 5 7 2 3" xfId="43730"/>
    <cellStyle name="Normal 5 2 5 7 2 4" xfId="33716"/>
    <cellStyle name="Normal 5 2 5 7 3" xfId="10266"/>
    <cellStyle name="Normal 5 2 5 7 3 2" xfId="22887"/>
    <cellStyle name="Normal 5 2 5 7 3 2 2" xfId="58103"/>
    <cellStyle name="Normal 5 2 5 7 3 3" xfId="45506"/>
    <cellStyle name="Normal 5 2 5 7 3 4" xfId="35492"/>
    <cellStyle name="Normal 5 2 5 7 4" xfId="12062"/>
    <cellStyle name="Normal 5 2 5 7 4 2" xfId="24663"/>
    <cellStyle name="Normal 5 2 5 7 4 2 2" xfId="59879"/>
    <cellStyle name="Normal 5 2 5 7 4 3" xfId="47282"/>
    <cellStyle name="Normal 5 2 5 7 4 4" xfId="37268"/>
    <cellStyle name="Normal 5 2 5 7 5" xfId="16427"/>
    <cellStyle name="Normal 5 2 5 7 5 2" xfId="51643"/>
    <cellStyle name="Normal 5 2 5 7 5 3" xfId="29032"/>
    <cellStyle name="Normal 5 2 5 7 6" xfId="14649"/>
    <cellStyle name="Normal 5 2 5 7 6 2" xfId="49867"/>
    <cellStyle name="Normal 5 2 5 7 7" xfId="39046"/>
    <cellStyle name="Normal 5 2 5 7 8" xfId="27256"/>
    <cellStyle name="Normal 5 2 5 8" xfId="4102"/>
    <cellStyle name="Normal 5 2 5 8 2" xfId="16749"/>
    <cellStyle name="Normal 5 2 5 8 2 2" xfId="51965"/>
    <cellStyle name="Normal 5 2 5 8 2 3" xfId="29354"/>
    <cellStyle name="Normal 5 2 5 8 3" xfId="13195"/>
    <cellStyle name="Normal 5 2 5 8 3 2" xfId="48413"/>
    <cellStyle name="Normal 5 2 5 8 4" xfId="39368"/>
    <cellStyle name="Normal 5 2 5 8 5" xfId="25802"/>
    <cellStyle name="Normal 5 2 5 9" xfId="5572"/>
    <cellStyle name="Normal 5 2 5 9 2" xfId="18203"/>
    <cellStyle name="Normal 5 2 5 9 2 2" xfId="53419"/>
    <cellStyle name="Normal 5 2 5 9 3" xfId="40822"/>
    <cellStyle name="Normal 5 2 5 9 4" xfId="30808"/>
    <cellStyle name="Normal 5 2 6" xfId="2326"/>
    <cellStyle name="Normal 5 2 6 10" xfId="10723"/>
    <cellStyle name="Normal 5 2 6 10 2" xfId="23334"/>
    <cellStyle name="Normal 5 2 6 10 2 2" xfId="58550"/>
    <cellStyle name="Normal 5 2 6 10 3" xfId="45953"/>
    <cellStyle name="Normal 5 2 6 10 4" xfId="35939"/>
    <cellStyle name="Normal 5 2 6 11" xfId="15038"/>
    <cellStyle name="Normal 5 2 6 11 2" xfId="50254"/>
    <cellStyle name="Normal 5 2 6 11 3" xfId="27643"/>
    <cellStyle name="Normal 5 2 6 12" xfId="12451"/>
    <cellStyle name="Normal 5 2 6 12 2" xfId="47669"/>
    <cellStyle name="Normal 5 2 6 13" xfId="37657"/>
    <cellStyle name="Normal 5 2 6 14" xfId="25058"/>
    <cellStyle name="Normal 5 2 6 15" xfId="60271"/>
    <cellStyle name="Normal 5 2 6 2" xfId="3173"/>
    <cellStyle name="Normal 5 2 6 2 10" xfId="25542"/>
    <cellStyle name="Normal 5 2 6 2 11" xfId="61077"/>
    <cellStyle name="Normal 5 2 6 2 2" xfId="4973"/>
    <cellStyle name="Normal 5 2 6 2 2 2" xfId="17620"/>
    <cellStyle name="Normal 5 2 6 2 2 2 2" xfId="52836"/>
    <cellStyle name="Normal 5 2 6 2 2 2 3" xfId="30225"/>
    <cellStyle name="Normal 5 2 6 2 2 3" xfId="14066"/>
    <cellStyle name="Normal 5 2 6 2 2 3 2" xfId="49284"/>
    <cellStyle name="Normal 5 2 6 2 2 4" xfId="40239"/>
    <cellStyle name="Normal 5 2 6 2 2 5" xfId="26673"/>
    <cellStyle name="Normal 5 2 6 2 3" xfId="6443"/>
    <cellStyle name="Normal 5 2 6 2 3 2" xfId="19074"/>
    <cellStyle name="Normal 5 2 6 2 3 2 2" xfId="54290"/>
    <cellStyle name="Normal 5 2 6 2 3 3" xfId="41693"/>
    <cellStyle name="Normal 5 2 6 2 3 4" xfId="31679"/>
    <cellStyle name="Normal 5 2 6 2 4" xfId="7902"/>
    <cellStyle name="Normal 5 2 6 2 4 2" xfId="20528"/>
    <cellStyle name="Normal 5 2 6 2 4 2 2" xfId="55744"/>
    <cellStyle name="Normal 5 2 6 2 4 3" xfId="43147"/>
    <cellStyle name="Normal 5 2 6 2 4 4" xfId="33133"/>
    <cellStyle name="Normal 5 2 6 2 5" xfId="9683"/>
    <cellStyle name="Normal 5 2 6 2 5 2" xfId="22304"/>
    <cellStyle name="Normal 5 2 6 2 5 2 2" xfId="57520"/>
    <cellStyle name="Normal 5 2 6 2 5 3" xfId="44923"/>
    <cellStyle name="Normal 5 2 6 2 5 4" xfId="34909"/>
    <cellStyle name="Normal 5 2 6 2 6" xfId="11477"/>
    <cellStyle name="Normal 5 2 6 2 6 2" xfId="24080"/>
    <cellStyle name="Normal 5 2 6 2 6 2 2" xfId="59296"/>
    <cellStyle name="Normal 5 2 6 2 6 3" xfId="46699"/>
    <cellStyle name="Normal 5 2 6 2 6 4" xfId="36685"/>
    <cellStyle name="Normal 5 2 6 2 7" xfId="15844"/>
    <cellStyle name="Normal 5 2 6 2 7 2" xfId="51060"/>
    <cellStyle name="Normal 5 2 6 2 7 3" xfId="28449"/>
    <cellStyle name="Normal 5 2 6 2 8" xfId="12935"/>
    <cellStyle name="Normal 5 2 6 2 8 2" xfId="48153"/>
    <cellStyle name="Normal 5 2 6 2 9" xfId="38463"/>
    <cellStyle name="Normal 5 2 6 3" xfId="3502"/>
    <cellStyle name="Normal 5 2 6 3 10" xfId="26998"/>
    <cellStyle name="Normal 5 2 6 3 11" xfId="61402"/>
    <cellStyle name="Normal 5 2 6 3 2" xfId="5298"/>
    <cellStyle name="Normal 5 2 6 3 2 2" xfId="17945"/>
    <cellStyle name="Normal 5 2 6 3 2 2 2" xfId="53161"/>
    <cellStyle name="Normal 5 2 6 3 2 3" xfId="40564"/>
    <cellStyle name="Normal 5 2 6 3 2 4" xfId="30550"/>
    <cellStyle name="Normal 5 2 6 3 3" xfId="6768"/>
    <cellStyle name="Normal 5 2 6 3 3 2" xfId="19399"/>
    <cellStyle name="Normal 5 2 6 3 3 2 2" xfId="54615"/>
    <cellStyle name="Normal 5 2 6 3 3 3" xfId="42018"/>
    <cellStyle name="Normal 5 2 6 3 3 4" xfId="32004"/>
    <cellStyle name="Normal 5 2 6 3 4" xfId="8227"/>
    <cellStyle name="Normal 5 2 6 3 4 2" xfId="20853"/>
    <cellStyle name="Normal 5 2 6 3 4 2 2" xfId="56069"/>
    <cellStyle name="Normal 5 2 6 3 4 3" xfId="43472"/>
    <cellStyle name="Normal 5 2 6 3 4 4" xfId="33458"/>
    <cellStyle name="Normal 5 2 6 3 5" xfId="10008"/>
    <cellStyle name="Normal 5 2 6 3 5 2" xfId="22629"/>
    <cellStyle name="Normal 5 2 6 3 5 2 2" xfId="57845"/>
    <cellStyle name="Normal 5 2 6 3 5 3" xfId="45248"/>
    <cellStyle name="Normal 5 2 6 3 5 4" xfId="35234"/>
    <cellStyle name="Normal 5 2 6 3 6" xfId="11802"/>
    <cellStyle name="Normal 5 2 6 3 6 2" xfId="24405"/>
    <cellStyle name="Normal 5 2 6 3 6 2 2" xfId="59621"/>
    <cellStyle name="Normal 5 2 6 3 6 3" xfId="47024"/>
    <cellStyle name="Normal 5 2 6 3 6 4" xfId="37010"/>
    <cellStyle name="Normal 5 2 6 3 7" xfId="16169"/>
    <cellStyle name="Normal 5 2 6 3 7 2" xfId="51385"/>
    <cellStyle name="Normal 5 2 6 3 7 3" xfId="28774"/>
    <cellStyle name="Normal 5 2 6 3 8" xfId="14391"/>
    <cellStyle name="Normal 5 2 6 3 8 2" xfId="49609"/>
    <cellStyle name="Normal 5 2 6 3 9" xfId="38788"/>
    <cellStyle name="Normal 5 2 6 4" xfId="2663"/>
    <cellStyle name="Normal 5 2 6 4 10" xfId="26189"/>
    <cellStyle name="Normal 5 2 6 4 11" xfId="60593"/>
    <cellStyle name="Normal 5 2 6 4 2" xfId="4489"/>
    <cellStyle name="Normal 5 2 6 4 2 2" xfId="17136"/>
    <cellStyle name="Normal 5 2 6 4 2 2 2" xfId="52352"/>
    <cellStyle name="Normal 5 2 6 4 2 3" xfId="39755"/>
    <cellStyle name="Normal 5 2 6 4 2 4" xfId="29741"/>
    <cellStyle name="Normal 5 2 6 4 3" xfId="5959"/>
    <cellStyle name="Normal 5 2 6 4 3 2" xfId="18590"/>
    <cellStyle name="Normal 5 2 6 4 3 2 2" xfId="53806"/>
    <cellStyle name="Normal 5 2 6 4 3 3" xfId="41209"/>
    <cellStyle name="Normal 5 2 6 4 3 4" xfId="31195"/>
    <cellStyle name="Normal 5 2 6 4 4" xfId="7418"/>
    <cellStyle name="Normal 5 2 6 4 4 2" xfId="20044"/>
    <cellStyle name="Normal 5 2 6 4 4 2 2" xfId="55260"/>
    <cellStyle name="Normal 5 2 6 4 4 3" xfId="42663"/>
    <cellStyle name="Normal 5 2 6 4 4 4" xfId="32649"/>
    <cellStyle name="Normal 5 2 6 4 5" xfId="9199"/>
    <cellStyle name="Normal 5 2 6 4 5 2" xfId="21820"/>
    <cellStyle name="Normal 5 2 6 4 5 2 2" xfId="57036"/>
    <cellStyle name="Normal 5 2 6 4 5 3" xfId="44439"/>
    <cellStyle name="Normal 5 2 6 4 5 4" xfId="34425"/>
    <cellStyle name="Normal 5 2 6 4 6" xfId="10993"/>
    <cellStyle name="Normal 5 2 6 4 6 2" xfId="23596"/>
    <cellStyle name="Normal 5 2 6 4 6 2 2" xfId="58812"/>
    <cellStyle name="Normal 5 2 6 4 6 3" xfId="46215"/>
    <cellStyle name="Normal 5 2 6 4 6 4" xfId="36201"/>
    <cellStyle name="Normal 5 2 6 4 7" xfId="15360"/>
    <cellStyle name="Normal 5 2 6 4 7 2" xfId="50576"/>
    <cellStyle name="Normal 5 2 6 4 7 3" xfId="27965"/>
    <cellStyle name="Normal 5 2 6 4 8" xfId="13582"/>
    <cellStyle name="Normal 5 2 6 4 8 2" xfId="48800"/>
    <cellStyle name="Normal 5 2 6 4 9" xfId="37979"/>
    <cellStyle name="Normal 5 2 6 5" xfId="3827"/>
    <cellStyle name="Normal 5 2 6 5 2" xfId="8550"/>
    <cellStyle name="Normal 5 2 6 5 2 2" xfId="21176"/>
    <cellStyle name="Normal 5 2 6 5 2 2 2" xfId="56392"/>
    <cellStyle name="Normal 5 2 6 5 2 3" xfId="43795"/>
    <cellStyle name="Normal 5 2 6 5 2 4" xfId="33781"/>
    <cellStyle name="Normal 5 2 6 5 3" xfId="10331"/>
    <cellStyle name="Normal 5 2 6 5 3 2" xfId="22952"/>
    <cellStyle name="Normal 5 2 6 5 3 2 2" xfId="58168"/>
    <cellStyle name="Normal 5 2 6 5 3 3" xfId="45571"/>
    <cellStyle name="Normal 5 2 6 5 3 4" xfId="35557"/>
    <cellStyle name="Normal 5 2 6 5 4" xfId="12127"/>
    <cellStyle name="Normal 5 2 6 5 4 2" xfId="24728"/>
    <cellStyle name="Normal 5 2 6 5 4 2 2" xfId="59944"/>
    <cellStyle name="Normal 5 2 6 5 4 3" xfId="47347"/>
    <cellStyle name="Normal 5 2 6 5 4 4" xfId="37333"/>
    <cellStyle name="Normal 5 2 6 5 5" xfId="16492"/>
    <cellStyle name="Normal 5 2 6 5 5 2" xfId="51708"/>
    <cellStyle name="Normal 5 2 6 5 5 3" xfId="29097"/>
    <cellStyle name="Normal 5 2 6 5 6" xfId="14714"/>
    <cellStyle name="Normal 5 2 6 5 6 2" xfId="49932"/>
    <cellStyle name="Normal 5 2 6 5 7" xfId="39111"/>
    <cellStyle name="Normal 5 2 6 5 8" xfId="27321"/>
    <cellStyle name="Normal 5 2 6 6" xfId="4167"/>
    <cellStyle name="Normal 5 2 6 6 2" xfId="16814"/>
    <cellStyle name="Normal 5 2 6 6 2 2" xfId="52030"/>
    <cellStyle name="Normal 5 2 6 6 2 3" xfId="29419"/>
    <cellStyle name="Normal 5 2 6 6 3" xfId="13260"/>
    <cellStyle name="Normal 5 2 6 6 3 2" xfId="48478"/>
    <cellStyle name="Normal 5 2 6 6 4" xfId="39433"/>
    <cellStyle name="Normal 5 2 6 6 5" xfId="25867"/>
    <cellStyle name="Normal 5 2 6 7" xfId="5637"/>
    <cellStyle name="Normal 5 2 6 7 2" xfId="18268"/>
    <cellStyle name="Normal 5 2 6 7 2 2" xfId="53484"/>
    <cellStyle name="Normal 5 2 6 7 3" xfId="40887"/>
    <cellStyle name="Normal 5 2 6 7 4" xfId="30873"/>
    <cellStyle name="Normal 5 2 6 8" xfId="7096"/>
    <cellStyle name="Normal 5 2 6 8 2" xfId="19722"/>
    <cellStyle name="Normal 5 2 6 8 2 2" xfId="54938"/>
    <cellStyle name="Normal 5 2 6 8 3" xfId="42341"/>
    <cellStyle name="Normal 5 2 6 8 4" xfId="32327"/>
    <cellStyle name="Normal 5 2 6 9" xfId="8877"/>
    <cellStyle name="Normal 5 2 6 9 2" xfId="21498"/>
    <cellStyle name="Normal 5 2 6 9 2 2" xfId="56714"/>
    <cellStyle name="Normal 5 2 6 9 3" xfId="44117"/>
    <cellStyle name="Normal 5 2 6 9 4" xfId="34103"/>
    <cellStyle name="Normal 5 2 7" xfId="2336"/>
    <cellStyle name="Normal 5 2 7 10" xfId="10724"/>
    <cellStyle name="Normal 5 2 7 10 2" xfId="23335"/>
    <cellStyle name="Normal 5 2 7 10 2 2" xfId="58551"/>
    <cellStyle name="Normal 5 2 7 10 3" xfId="45954"/>
    <cellStyle name="Normal 5 2 7 10 4" xfId="35940"/>
    <cellStyle name="Normal 5 2 7 11" xfId="15048"/>
    <cellStyle name="Normal 5 2 7 11 2" xfId="50264"/>
    <cellStyle name="Normal 5 2 7 11 3" xfId="27653"/>
    <cellStyle name="Normal 5 2 7 12" xfId="12461"/>
    <cellStyle name="Normal 5 2 7 12 2" xfId="47679"/>
    <cellStyle name="Normal 5 2 7 13" xfId="37667"/>
    <cellStyle name="Normal 5 2 7 14" xfId="25068"/>
    <cellStyle name="Normal 5 2 7 15" xfId="60281"/>
    <cellStyle name="Normal 5 2 7 2" xfId="3183"/>
    <cellStyle name="Normal 5 2 7 2 10" xfId="25552"/>
    <cellStyle name="Normal 5 2 7 2 11" xfId="61087"/>
    <cellStyle name="Normal 5 2 7 2 2" xfId="4983"/>
    <cellStyle name="Normal 5 2 7 2 2 2" xfId="17630"/>
    <cellStyle name="Normal 5 2 7 2 2 2 2" xfId="52846"/>
    <cellStyle name="Normal 5 2 7 2 2 2 3" xfId="30235"/>
    <cellStyle name="Normal 5 2 7 2 2 3" xfId="14076"/>
    <cellStyle name="Normal 5 2 7 2 2 3 2" xfId="49294"/>
    <cellStyle name="Normal 5 2 7 2 2 4" xfId="40249"/>
    <cellStyle name="Normal 5 2 7 2 2 5" xfId="26683"/>
    <cellStyle name="Normal 5 2 7 2 3" xfId="6453"/>
    <cellStyle name="Normal 5 2 7 2 3 2" xfId="19084"/>
    <cellStyle name="Normal 5 2 7 2 3 2 2" xfId="54300"/>
    <cellStyle name="Normal 5 2 7 2 3 3" xfId="41703"/>
    <cellStyle name="Normal 5 2 7 2 3 4" xfId="31689"/>
    <cellStyle name="Normal 5 2 7 2 4" xfId="7912"/>
    <cellStyle name="Normal 5 2 7 2 4 2" xfId="20538"/>
    <cellStyle name="Normal 5 2 7 2 4 2 2" xfId="55754"/>
    <cellStyle name="Normal 5 2 7 2 4 3" xfId="43157"/>
    <cellStyle name="Normal 5 2 7 2 4 4" xfId="33143"/>
    <cellStyle name="Normal 5 2 7 2 5" xfId="9693"/>
    <cellStyle name="Normal 5 2 7 2 5 2" xfId="22314"/>
    <cellStyle name="Normal 5 2 7 2 5 2 2" xfId="57530"/>
    <cellStyle name="Normal 5 2 7 2 5 3" xfId="44933"/>
    <cellStyle name="Normal 5 2 7 2 5 4" xfId="34919"/>
    <cellStyle name="Normal 5 2 7 2 6" xfId="11487"/>
    <cellStyle name="Normal 5 2 7 2 6 2" xfId="24090"/>
    <cellStyle name="Normal 5 2 7 2 6 2 2" xfId="59306"/>
    <cellStyle name="Normal 5 2 7 2 6 3" xfId="46709"/>
    <cellStyle name="Normal 5 2 7 2 6 4" xfId="36695"/>
    <cellStyle name="Normal 5 2 7 2 7" xfId="15854"/>
    <cellStyle name="Normal 5 2 7 2 7 2" xfId="51070"/>
    <cellStyle name="Normal 5 2 7 2 7 3" xfId="28459"/>
    <cellStyle name="Normal 5 2 7 2 8" xfId="12945"/>
    <cellStyle name="Normal 5 2 7 2 8 2" xfId="48163"/>
    <cellStyle name="Normal 5 2 7 2 9" xfId="38473"/>
    <cellStyle name="Normal 5 2 7 3" xfId="3512"/>
    <cellStyle name="Normal 5 2 7 3 10" xfId="27008"/>
    <cellStyle name="Normal 5 2 7 3 11" xfId="61412"/>
    <cellStyle name="Normal 5 2 7 3 2" xfId="5308"/>
    <cellStyle name="Normal 5 2 7 3 2 2" xfId="17955"/>
    <cellStyle name="Normal 5 2 7 3 2 2 2" xfId="53171"/>
    <cellStyle name="Normal 5 2 7 3 2 3" xfId="40574"/>
    <cellStyle name="Normal 5 2 7 3 2 4" xfId="30560"/>
    <cellStyle name="Normal 5 2 7 3 3" xfId="6778"/>
    <cellStyle name="Normal 5 2 7 3 3 2" xfId="19409"/>
    <cellStyle name="Normal 5 2 7 3 3 2 2" xfId="54625"/>
    <cellStyle name="Normal 5 2 7 3 3 3" xfId="42028"/>
    <cellStyle name="Normal 5 2 7 3 3 4" xfId="32014"/>
    <cellStyle name="Normal 5 2 7 3 4" xfId="8237"/>
    <cellStyle name="Normal 5 2 7 3 4 2" xfId="20863"/>
    <cellStyle name="Normal 5 2 7 3 4 2 2" xfId="56079"/>
    <cellStyle name="Normal 5 2 7 3 4 3" xfId="43482"/>
    <cellStyle name="Normal 5 2 7 3 4 4" xfId="33468"/>
    <cellStyle name="Normal 5 2 7 3 5" xfId="10018"/>
    <cellStyle name="Normal 5 2 7 3 5 2" xfId="22639"/>
    <cellStyle name="Normal 5 2 7 3 5 2 2" xfId="57855"/>
    <cellStyle name="Normal 5 2 7 3 5 3" xfId="45258"/>
    <cellStyle name="Normal 5 2 7 3 5 4" xfId="35244"/>
    <cellStyle name="Normal 5 2 7 3 6" xfId="11812"/>
    <cellStyle name="Normal 5 2 7 3 6 2" xfId="24415"/>
    <cellStyle name="Normal 5 2 7 3 6 2 2" xfId="59631"/>
    <cellStyle name="Normal 5 2 7 3 6 3" xfId="47034"/>
    <cellStyle name="Normal 5 2 7 3 6 4" xfId="37020"/>
    <cellStyle name="Normal 5 2 7 3 7" xfId="16179"/>
    <cellStyle name="Normal 5 2 7 3 7 2" xfId="51395"/>
    <cellStyle name="Normal 5 2 7 3 7 3" xfId="28784"/>
    <cellStyle name="Normal 5 2 7 3 8" xfId="14401"/>
    <cellStyle name="Normal 5 2 7 3 8 2" xfId="49619"/>
    <cellStyle name="Normal 5 2 7 3 9" xfId="38798"/>
    <cellStyle name="Normal 5 2 7 4" xfId="2673"/>
    <cellStyle name="Normal 5 2 7 4 10" xfId="26199"/>
    <cellStyle name="Normal 5 2 7 4 11" xfId="60603"/>
    <cellStyle name="Normal 5 2 7 4 2" xfId="4499"/>
    <cellStyle name="Normal 5 2 7 4 2 2" xfId="17146"/>
    <cellStyle name="Normal 5 2 7 4 2 2 2" xfId="52362"/>
    <cellStyle name="Normal 5 2 7 4 2 3" xfId="39765"/>
    <cellStyle name="Normal 5 2 7 4 2 4" xfId="29751"/>
    <cellStyle name="Normal 5 2 7 4 3" xfId="5969"/>
    <cellStyle name="Normal 5 2 7 4 3 2" xfId="18600"/>
    <cellStyle name="Normal 5 2 7 4 3 2 2" xfId="53816"/>
    <cellStyle name="Normal 5 2 7 4 3 3" xfId="41219"/>
    <cellStyle name="Normal 5 2 7 4 3 4" xfId="31205"/>
    <cellStyle name="Normal 5 2 7 4 4" xfId="7428"/>
    <cellStyle name="Normal 5 2 7 4 4 2" xfId="20054"/>
    <cellStyle name="Normal 5 2 7 4 4 2 2" xfId="55270"/>
    <cellStyle name="Normal 5 2 7 4 4 3" xfId="42673"/>
    <cellStyle name="Normal 5 2 7 4 4 4" xfId="32659"/>
    <cellStyle name="Normal 5 2 7 4 5" xfId="9209"/>
    <cellStyle name="Normal 5 2 7 4 5 2" xfId="21830"/>
    <cellStyle name="Normal 5 2 7 4 5 2 2" xfId="57046"/>
    <cellStyle name="Normal 5 2 7 4 5 3" xfId="44449"/>
    <cellStyle name="Normal 5 2 7 4 5 4" xfId="34435"/>
    <cellStyle name="Normal 5 2 7 4 6" xfId="11003"/>
    <cellStyle name="Normal 5 2 7 4 6 2" xfId="23606"/>
    <cellStyle name="Normal 5 2 7 4 6 2 2" xfId="58822"/>
    <cellStyle name="Normal 5 2 7 4 6 3" xfId="46225"/>
    <cellStyle name="Normal 5 2 7 4 6 4" xfId="36211"/>
    <cellStyle name="Normal 5 2 7 4 7" xfId="15370"/>
    <cellStyle name="Normal 5 2 7 4 7 2" xfId="50586"/>
    <cellStyle name="Normal 5 2 7 4 7 3" xfId="27975"/>
    <cellStyle name="Normal 5 2 7 4 8" xfId="13592"/>
    <cellStyle name="Normal 5 2 7 4 8 2" xfId="48810"/>
    <cellStyle name="Normal 5 2 7 4 9" xfId="37989"/>
    <cellStyle name="Normal 5 2 7 5" xfId="3837"/>
    <cellStyle name="Normal 5 2 7 5 2" xfId="8560"/>
    <cellStyle name="Normal 5 2 7 5 2 2" xfId="21186"/>
    <cellStyle name="Normal 5 2 7 5 2 2 2" xfId="56402"/>
    <cellStyle name="Normal 5 2 7 5 2 3" xfId="43805"/>
    <cellStyle name="Normal 5 2 7 5 2 4" xfId="33791"/>
    <cellStyle name="Normal 5 2 7 5 3" xfId="10341"/>
    <cellStyle name="Normal 5 2 7 5 3 2" xfId="22962"/>
    <cellStyle name="Normal 5 2 7 5 3 2 2" xfId="58178"/>
    <cellStyle name="Normal 5 2 7 5 3 3" xfId="45581"/>
    <cellStyle name="Normal 5 2 7 5 3 4" xfId="35567"/>
    <cellStyle name="Normal 5 2 7 5 4" xfId="12137"/>
    <cellStyle name="Normal 5 2 7 5 4 2" xfId="24738"/>
    <cellStyle name="Normal 5 2 7 5 4 2 2" xfId="59954"/>
    <cellStyle name="Normal 5 2 7 5 4 3" xfId="47357"/>
    <cellStyle name="Normal 5 2 7 5 4 4" xfId="37343"/>
    <cellStyle name="Normal 5 2 7 5 5" xfId="16502"/>
    <cellStyle name="Normal 5 2 7 5 5 2" xfId="51718"/>
    <cellStyle name="Normal 5 2 7 5 5 3" xfId="29107"/>
    <cellStyle name="Normal 5 2 7 5 6" xfId="14724"/>
    <cellStyle name="Normal 5 2 7 5 6 2" xfId="49942"/>
    <cellStyle name="Normal 5 2 7 5 7" xfId="39121"/>
    <cellStyle name="Normal 5 2 7 5 8" xfId="27331"/>
    <cellStyle name="Normal 5 2 7 6" xfId="4177"/>
    <cellStyle name="Normal 5 2 7 6 2" xfId="16824"/>
    <cellStyle name="Normal 5 2 7 6 2 2" xfId="52040"/>
    <cellStyle name="Normal 5 2 7 6 2 3" xfId="29429"/>
    <cellStyle name="Normal 5 2 7 6 3" xfId="13270"/>
    <cellStyle name="Normal 5 2 7 6 3 2" xfId="48488"/>
    <cellStyle name="Normal 5 2 7 6 4" xfId="39443"/>
    <cellStyle name="Normal 5 2 7 6 5" xfId="25877"/>
    <cellStyle name="Normal 5 2 7 7" xfId="5647"/>
    <cellStyle name="Normal 5 2 7 7 2" xfId="18278"/>
    <cellStyle name="Normal 5 2 7 7 2 2" xfId="53494"/>
    <cellStyle name="Normal 5 2 7 7 3" xfId="40897"/>
    <cellStyle name="Normal 5 2 7 7 4" xfId="30883"/>
    <cellStyle name="Normal 5 2 7 8" xfId="7106"/>
    <cellStyle name="Normal 5 2 7 8 2" xfId="19732"/>
    <cellStyle name="Normal 5 2 7 8 2 2" xfId="54948"/>
    <cellStyle name="Normal 5 2 7 8 3" xfId="42351"/>
    <cellStyle name="Normal 5 2 7 8 4" xfId="32337"/>
    <cellStyle name="Normal 5 2 7 9" xfId="8887"/>
    <cellStyle name="Normal 5 2 7 9 2" xfId="21508"/>
    <cellStyle name="Normal 5 2 7 9 2 2" xfId="56724"/>
    <cellStyle name="Normal 5 2 7 9 3" xfId="44127"/>
    <cellStyle name="Normal 5 2 7 9 4" xfId="34113"/>
    <cellStyle name="Normal 5 2 8" xfId="3008"/>
    <cellStyle name="Normal 5 2 8 10" xfId="25383"/>
    <cellStyle name="Normal 5 2 8 11" xfId="60918"/>
    <cellStyle name="Normal 5 2 8 2" xfId="4814"/>
    <cellStyle name="Normal 5 2 8 2 2" xfId="17461"/>
    <cellStyle name="Normal 5 2 8 2 2 2" xfId="52677"/>
    <cellStyle name="Normal 5 2 8 2 2 3" xfId="30066"/>
    <cellStyle name="Normal 5 2 8 2 3" xfId="13907"/>
    <cellStyle name="Normal 5 2 8 2 3 2" xfId="49125"/>
    <cellStyle name="Normal 5 2 8 2 4" xfId="40080"/>
    <cellStyle name="Normal 5 2 8 2 5" xfId="26514"/>
    <cellStyle name="Normal 5 2 8 3" xfId="6284"/>
    <cellStyle name="Normal 5 2 8 3 2" xfId="18915"/>
    <cellStyle name="Normal 5 2 8 3 2 2" xfId="54131"/>
    <cellStyle name="Normal 5 2 8 3 3" xfId="41534"/>
    <cellStyle name="Normal 5 2 8 3 4" xfId="31520"/>
    <cellStyle name="Normal 5 2 8 4" xfId="7743"/>
    <cellStyle name="Normal 5 2 8 4 2" xfId="20369"/>
    <cellStyle name="Normal 5 2 8 4 2 2" xfId="55585"/>
    <cellStyle name="Normal 5 2 8 4 3" xfId="42988"/>
    <cellStyle name="Normal 5 2 8 4 4" xfId="32974"/>
    <cellStyle name="Normal 5 2 8 5" xfId="9524"/>
    <cellStyle name="Normal 5 2 8 5 2" xfId="22145"/>
    <cellStyle name="Normal 5 2 8 5 2 2" xfId="57361"/>
    <cellStyle name="Normal 5 2 8 5 3" xfId="44764"/>
    <cellStyle name="Normal 5 2 8 5 4" xfId="34750"/>
    <cellStyle name="Normal 5 2 8 6" xfId="11318"/>
    <cellStyle name="Normal 5 2 8 6 2" xfId="23921"/>
    <cellStyle name="Normal 5 2 8 6 2 2" xfId="59137"/>
    <cellStyle name="Normal 5 2 8 6 3" xfId="46540"/>
    <cellStyle name="Normal 5 2 8 6 4" xfId="36526"/>
    <cellStyle name="Normal 5 2 8 7" xfId="15685"/>
    <cellStyle name="Normal 5 2 8 7 2" xfId="50901"/>
    <cellStyle name="Normal 5 2 8 7 3" xfId="28290"/>
    <cellStyle name="Normal 5 2 8 8" xfId="12776"/>
    <cellStyle name="Normal 5 2 8 8 2" xfId="47994"/>
    <cellStyle name="Normal 5 2 8 9" xfId="38304"/>
    <cellStyle name="Normal 5 2 9" xfId="3020"/>
    <cellStyle name="Normal 5 2 9 10" xfId="25395"/>
    <cellStyle name="Normal 5 2 9 11" xfId="60930"/>
    <cellStyle name="Normal 5 2 9 2" xfId="4826"/>
    <cellStyle name="Normal 5 2 9 2 2" xfId="17473"/>
    <cellStyle name="Normal 5 2 9 2 2 2" xfId="52689"/>
    <cellStyle name="Normal 5 2 9 2 2 3" xfId="30078"/>
    <cellStyle name="Normal 5 2 9 2 3" xfId="13919"/>
    <cellStyle name="Normal 5 2 9 2 3 2" xfId="49137"/>
    <cellStyle name="Normal 5 2 9 2 4" xfId="40092"/>
    <cellStyle name="Normal 5 2 9 2 5" xfId="26526"/>
    <cellStyle name="Normal 5 2 9 3" xfId="6296"/>
    <cellStyle name="Normal 5 2 9 3 2" xfId="18927"/>
    <cellStyle name="Normal 5 2 9 3 2 2" xfId="54143"/>
    <cellStyle name="Normal 5 2 9 3 3" xfId="41546"/>
    <cellStyle name="Normal 5 2 9 3 4" xfId="31532"/>
    <cellStyle name="Normal 5 2 9 4" xfId="7755"/>
    <cellStyle name="Normal 5 2 9 4 2" xfId="20381"/>
    <cellStyle name="Normal 5 2 9 4 2 2" xfId="55597"/>
    <cellStyle name="Normal 5 2 9 4 3" xfId="43000"/>
    <cellStyle name="Normal 5 2 9 4 4" xfId="32986"/>
    <cellStyle name="Normal 5 2 9 5" xfId="9536"/>
    <cellStyle name="Normal 5 2 9 5 2" xfId="22157"/>
    <cellStyle name="Normal 5 2 9 5 2 2" xfId="57373"/>
    <cellStyle name="Normal 5 2 9 5 3" xfId="44776"/>
    <cellStyle name="Normal 5 2 9 5 4" xfId="34762"/>
    <cellStyle name="Normal 5 2 9 6" xfId="11330"/>
    <cellStyle name="Normal 5 2 9 6 2" xfId="23933"/>
    <cellStyle name="Normal 5 2 9 6 2 2" xfId="59149"/>
    <cellStyle name="Normal 5 2 9 6 3" xfId="46552"/>
    <cellStyle name="Normal 5 2 9 6 4" xfId="36538"/>
    <cellStyle name="Normal 5 2 9 7" xfId="15697"/>
    <cellStyle name="Normal 5 2 9 7 2" xfId="50913"/>
    <cellStyle name="Normal 5 2 9 7 3" xfId="28302"/>
    <cellStyle name="Normal 5 2 9 8" xfId="12788"/>
    <cellStyle name="Normal 5 2 9 8 2" xfId="48006"/>
    <cellStyle name="Normal 5 2 9 9" xfId="38316"/>
    <cellStyle name="Normal 5 2_District Target Attainment" xfId="1176"/>
    <cellStyle name="Normal 5 3" xfId="634"/>
    <cellStyle name="Normal 5 3 10" xfId="3676"/>
    <cellStyle name="Normal 5 3 10 2" xfId="8400"/>
    <cellStyle name="Normal 5 3 10 2 2" xfId="21026"/>
    <cellStyle name="Normal 5 3 10 2 2 2" xfId="56242"/>
    <cellStyle name="Normal 5 3 10 2 3" xfId="43645"/>
    <cellStyle name="Normal 5 3 10 2 4" xfId="33631"/>
    <cellStyle name="Normal 5 3 10 3" xfId="10181"/>
    <cellStyle name="Normal 5 3 10 3 2" xfId="22802"/>
    <cellStyle name="Normal 5 3 10 3 2 2" xfId="58018"/>
    <cellStyle name="Normal 5 3 10 3 3" xfId="45421"/>
    <cellStyle name="Normal 5 3 10 3 4" xfId="35407"/>
    <cellStyle name="Normal 5 3 10 4" xfId="11977"/>
    <cellStyle name="Normal 5 3 10 4 2" xfId="24578"/>
    <cellStyle name="Normal 5 3 10 4 2 2" xfId="59794"/>
    <cellStyle name="Normal 5 3 10 4 3" xfId="47197"/>
    <cellStyle name="Normal 5 3 10 4 4" xfId="37183"/>
    <cellStyle name="Normal 5 3 10 5" xfId="16342"/>
    <cellStyle name="Normal 5 3 10 5 2" xfId="51558"/>
    <cellStyle name="Normal 5 3 10 5 3" xfId="28947"/>
    <cellStyle name="Normal 5 3 10 6" xfId="14564"/>
    <cellStyle name="Normal 5 3 10 6 2" xfId="49782"/>
    <cellStyle name="Normal 5 3 10 7" xfId="38961"/>
    <cellStyle name="Normal 5 3 10 8" xfId="27171"/>
    <cellStyle name="Normal 5 3 11" xfId="4008"/>
    <cellStyle name="Normal 5 3 11 2" xfId="16664"/>
    <cellStyle name="Normal 5 3 11 2 2" xfId="51880"/>
    <cellStyle name="Normal 5 3 11 2 3" xfId="29269"/>
    <cellStyle name="Normal 5 3 11 3" xfId="13110"/>
    <cellStyle name="Normal 5 3 11 3 2" xfId="48328"/>
    <cellStyle name="Normal 5 3 11 4" xfId="39283"/>
    <cellStyle name="Normal 5 3 11 5" xfId="25717"/>
    <cellStyle name="Normal 5 3 12" xfId="5487"/>
    <cellStyle name="Normal 5 3 12 2" xfId="18118"/>
    <cellStyle name="Normal 5 3 12 2 2" xfId="53334"/>
    <cellStyle name="Normal 5 3 12 3" xfId="40737"/>
    <cellStyle name="Normal 5 3 12 4" xfId="30723"/>
    <cellStyle name="Normal 5 3 13" xfId="6943"/>
    <cellStyle name="Normal 5 3 13 2" xfId="19572"/>
    <cellStyle name="Normal 5 3 13 2 2" xfId="54788"/>
    <cellStyle name="Normal 5 3 13 3" xfId="42191"/>
    <cellStyle name="Normal 5 3 13 4" xfId="32177"/>
    <cellStyle name="Normal 5 3 14" xfId="8725"/>
    <cellStyle name="Normal 5 3 14 2" xfId="21348"/>
    <cellStyle name="Normal 5 3 14 2 2" xfId="56564"/>
    <cellStyle name="Normal 5 3 14 3" xfId="43967"/>
    <cellStyle name="Normal 5 3 14 4" xfId="33953"/>
    <cellStyle name="Normal 5 3 15" xfId="10725"/>
    <cellStyle name="Normal 5 3 15 2" xfId="23336"/>
    <cellStyle name="Normal 5 3 15 2 2" xfId="58552"/>
    <cellStyle name="Normal 5 3 15 3" xfId="45955"/>
    <cellStyle name="Normal 5 3 15 4" xfId="35941"/>
    <cellStyle name="Normal 5 3 16" xfId="14887"/>
    <cellStyle name="Normal 5 3 16 2" xfId="50104"/>
    <cellStyle name="Normal 5 3 16 3" xfId="27493"/>
    <cellStyle name="Normal 5 3 17" xfId="12301"/>
    <cellStyle name="Normal 5 3 17 2" xfId="47519"/>
    <cellStyle name="Normal 5 3 18" xfId="37506"/>
    <cellStyle name="Normal 5 3 19" xfId="24908"/>
    <cellStyle name="Normal 5 3 2" xfId="635"/>
    <cellStyle name="Normal 5 3 2 10" xfId="5488"/>
    <cellStyle name="Normal 5 3 2 10 2" xfId="18119"/>
    <cellStyle name="Normal 5 3 2 10 2 2" xfId="53335"/>
    <cellStyle name="Normal 5 3 2 10 3" xfId="40738"/>
    <cellStyle name="Normal 5 3 2 10 4" xfId="30724"/>
    <cellStyle name="Normal 5 3 2 11" xfId="6944"/>
    <cellStyle name="Normal 5 3 2 11 2" xfId="19573"/>
    <cellStyle name="Normal 5 3 2 11 2 2" xfId="54789"/>
    <cellStyle name="Normal 5 3 2 11 3" xfId="42192"/>
    <cellStyle name="Normal 5 3 2 11 4" xfId="32178"/>
    <cellStyle name="Normal 5 3 2 12" xfId="8726"/>
    <cellStyle name="Normal 5 3 2 12 2" xfId="21349"/>
    <cellStyle name="Normal 5 3 2 12 2 2" xfId="56565"/>
    <cellStyle name="Normal 5 3 2 12 3" xfId="43968"/>
    <cellStyle name="Normal 5 3 2 12 4" xfId="33954"/>
    <cellStyle name="Normal 5 3 2 13" xfId="10726"/>
    <cellStyle name="Normal 5 3 2 13 2" xfId="23337"/>
    <cellStyle name="Normal 5 3 2 13 2 2" xfId="58553"/>
    <cellStyle name="Normal 5 3 2 13 3" xfId="45956"/>
    <cellStyle name="Normal 5 3 2 13 4" xfId="35942"/>
    <cellStyle name="Normal 5 3 2 14" xfId="14888"/>
    <cellStyle name="Normal 5 3 2 14 2" xfId="50105"/>
    <cellStyle name="Normal 5 3 2 14 3" xfId="27494"/>
    <cellStyle name="Normal 5 3 2 15" xfId="12302"/>
    <cellStyle name="Normal 5 3 2 15 2" xfId="47520"/>
    <cellStyle name="Normal 5 3 2 16" xfId="37507"/>
    <cellStyle name="Normal 5 3 2 17" xfId="24909"/>
    <cellStyle name="Normal 5 3 2 18" xfId="60122"/>
    <cellStyle name="Normal 5 3 2 2" xfId="1804"/>
    <cellStyle name="Normal 5 3 2 2 10" xfId="7018"/>
    <cellStyle name="Normal 5 3 2 2 10 2" xfId="19645"/>
    <cellStyle name="Normal 5 3 2 2 10 2 2" xfId="54861"/>
    <cellStyle name="Normal 5 3 2 2 10 3" xfId="42264"/>
    <cellStyle name="Normal 5 3 2 2 10 4" xfId="32250"/>
    <cellStyle name="Normal 5 3 2 2 11" xfId="8799"/>
    <cellStyle name="Normal 5 3 2 2 11 2" xfId="21421"/>
    <cellStyle name="Normal 5 3 2 2 11 2 2" xfId="56637"/>
    <cellStyle name="Normal 5 3 2 2 11 3" xfId="44040"/>
    <cellStyle name="Normal 5 3 2 2 11 4" xfId="34026"/>
    <cellStyle name="Normal 5 3 2 2 12" xfId="10727"/>
    <cellStyle name="Normal 5 3 2 2 12 2" xfId="23338"/>
    <cellStyle name="Normal 5 3 2 2 12 2 2" xfId="58554"/>
    <cellStyle name="Normal 5 3 2 2 12 3" xfId="45957"/>
    <cellStyle name="Normal 5 3 2 2 12 4" xfId="35943"/>
    <cellStyle name="Normal 5 3 2 2 13" xfId="14960"/>
    <cellStyle name="Normal 5 3 2 2 13 2" xfId="50177"/>
    <cellStyle name="Normal 5 3 2 2 13 3" xfId="27566"/>
    <cellStyle name="Normal 5 3 2 2 14" xfId="12374"/>
    <cellStyle name="Normal 5 3 2 2 14 2" xfId="47592"/>
    <cellStyle name="Normal 5 3 2 2 15" xfId="37579"/>
    <cellStyle name="Normal 5 3 2 2 16" xfId="24981"/>
    <cellStyle name="Normal 5 3 2 2 17" xfId="60194"/>
    <cellStyle name="Normal 5 3 2 2 2" xfId="2404"/>
    <cellStyle name="Normal 5 3 2 2 2 10" xfId="10728"/>
    <cellStyle name="Normal 5 3 2 2 2 10 2" xfId="23339"/>
    <cellStyle name="Normal 5 3 2 2 2 10 2 2" xfId="58555"/>
    <cellStyle name="Normal 5 3 2 2 2 10 3" xfId="45958"/>
    <cellStyle name="Normal 5 3 2 2 2 10 4" xfId="35944"/>
    <cellStyle name="Normal 5 3 2 2 2 11" xfId="15115"/>
    <cellStyle name="Normal 5 3 2 2 2 11 2" xfId="50331"/>
    <cellStyle name="Normal 5 3 2 2 2 11 3" xfId="27720"/>
    <cellStyle name="Normal 5 3 2 2 2 12" xfId="12528"/>
    <cellStyle name="Normal 5 3 2 2 2 12 2" xfId="47746"/>
    <cellStyle name="Normal 5 3 2 2 2 13" xfId="37734"/>
    <cellStyle name="Normal 5 3 2 2 2 14" xfId="25135"/>
    <cellStyle name="Normal 5 3 2 2 2 15" xfId="60348"/>
    <cellStyle name="Normal 5 3 2 2 2 2" xfId="3250"/>
    <cellStyle name="Normal 5 3 2 2 2 2 10" xfId="25619"/>
    <cellStyle name="Normal 5 3 2 2 2 2 11" xfId="61154"/>
    <cellStyle name="Normal 5 3 2 2 2 2 2" xfId="5050"/>
    <cellStyle name="Normal 5 3 2 2 2 2 2 2" xfId="17697"/>
    <cellStyle name="Normal 5 3 2 2 2 2 2 2 2" xfId="52913"/>
    <cellStyle name="Normal 5 3 2 2 2 2 2 2 3" xfId="30302"/>
    <cellStyle name="Normal 5 3 2 2 2 2 2 3" xfId="14143"/>
    <cellStyle name="Normal 5 3 2 2 2 2 2 3 2" xfId="49361"/>
    <cellStyle name="Normal 5 3 2 2 2 2 2 4" xfId="40316"/>
    <cellStyle name="Normal 5 3 2 2 2 2 2 5" xfId="26750"/>
    <cellStyle name="Normal 5 3 2 2 2 2 3" xfId="6520"/>
    <cellStyle name="Normal 5 3 2 2 2 2 3 2" xfId="19151"/>
    <cellStyle name="Normal 5 3 2 2 2 2 3 2 2" xfId="54367"/>
    <cellStyle name="Normal 5 3 2 2 2 2 3 3" xfId="41770"/>
    <cellStyle name="Normal 5 3 2 2 2 2 3 4" xfId="31756"/>
    <cellStyle name="Normal 5 3 2 2 2 2 4" xfId="7979"/>
    <cellStyle name="Normal 5 3 2 2 2 2 4 2" xfId="20605"/>
    <cellStyle name="Normal 5 3 2 2 2 2 4 2 2" xfId="55821"/>
    <cellStyle name="Normal 5 3 2 2 2 2 4 3" xfId="43224"/>
    <cellStyle name="Normal 5 3 2 2 2 2 4 4" xfId="33210"/>
    <cellStyle name="Normal 5 3 2 2 2 2 5" xfId="9760"/>
    <cellStyle name="Normal 5 3 2 2 2 2 5 2" xfId="22381"/>
    <cellStyle name="Normal 5 3 2 2 2 2 5 2 2" xfId="57597"/>
    <cellStyle name="Normal 5 3 2 2 2 2 5 3" xfId="45000"/>
    <cellStyle name="Normal 5 3 2 2 2 2 5 4" xfId="34986"/>
    <cellStyle name="Normal 5 3 2 2 2 2 6" xfId="11554"/>
    <cellStyle name="Normal 5 3 2 2 2 2 6 2" xfId="24157"/>
    <cellStyle name="Normal 5 3 2 2 2 2 6 2 2" xfId="59373"/>
    <cellStyle name="Normal 5 3 2 2 2 2 6 3" xfId="46776"/>
    <cellStyle name="Normal 5 3 2 2 2 2 6 4" xfId="36762"/>
    <cellStyle name="Normal 5 3 2 2 2 2 7" xfId="15921"/>
    <cellStyle name="Normal 5 3 2 2 2 2 7 2" xfId="51137"/>
    <cellStyle name="Normal 5 3 2 2 2 2 7 3" xfId="28526"/>
    <cellStyle name="Normal 5 3 2 2 2 2 8" xfId="13012"/>
    <cellStyle name="Normal 5 3 2 2 2 2 8 2" xfId="48230"/>
    <cellStyle name="Normal 5 3 2 2 2 2 9" xfId="38540"/>
    <cellStyle name="Normal 5 3 2 2 2 3" xfId="3579"/>
    <cellStyle name="Normal 5 3 2 2 2 3 10" xfId="27075"/>
    <cellStyle name="Normal 5 3 2 2 2 3 11" xfId="61479"/>
    <cellStyle name="Normal 5 3 2 2 2 3 2" xfId="5375"/>
    <cellStyle name="Normal 5 3 2 2 2 3 2 2" xfId="18022"/>
    <cellStyle name="Normal 5 3 2 2 2 3 2 2 2" xfId="53238"/>
    <cellStyle name="Normal 5 3 2 2 2 3 2 3" xfId="40641"/>
    <cellStyle name="Normal 5 3 2 2 2 3 2 4" xfId="30627"/>
    <cellStyle name="Normal 5 3 2 2 2 3 3" xfId="6845"/>
    <cellStyle name="Normal 5 3 2 2 2 3 3 2" xfId="19476"/>
    <cellStyle name="Normal 5 3 2 2 2 3 3 2 2" xfId="54692"/>
    <cellStyle name="Normal 5 3 2 2 2 3 3 3" xfId="42095"/>
    <cellStyle name="Normal 5 3 2 2 2 3 3 4" xfId="32081"/>
    <cellStyle name="Normal 5 3 2 2 2 3 4" xfId="8304"/>
    <cellStyle name="Normal 5 3 2 2 2 3 4 2" xfId="20930"/>
    <cellStyle name="Normal 5 3 2 2 2 3 4 2 2" xfId="56146"/>
    <cellStyle name="Normal 5 3 2 2 2 3 4 3" xfId="43549"/>
    <cellStyle name="Normal 5 3 2 2 2 3 4 4" xfId="33535"/>
    <cellStyle name="Normal 5 3 2 2 2 3 5" xfId="10085"/>
    <cellStyle name="Normal 5 3 2 2 2 3 5 2" xfId="22706"/>
    <cellStyle name="Normal 5 3 2 2 2 3 5 2 2" xfId="57922"/>
    <cellStyle name="Normal 5 3 2 2 2 3 5 3" xfId="45325"/>
    <cellStyle name="Normal 5 3 2 2 2 3 5 4" xfId="35311"/>
    <cellStyle name="Normal 5 3 2 2 2 3 6" xfId="11879"/>
    <cellStyle name="Normal 5 3 2 2 2 3 6 2" xfId="24482"/>
    <cellStyle name="Normal 5 3 2 2 2 3 6 2 2" xfId="59698"/>
    <cellStyle name="Normal 5 3 2 2 2 3 6 3" xfId="47101"/>
    <cellStyle name="Normal 5 3 2 2 2 3 6 4" xfId="37087"/>
    <cellStyle name="Normal 5 3 2 2 2 3 7" xfId="16246"/>
    <cellStyle name="Normal 5 3 2 2 2 3 7 2" xfId="51462"/>
    <cellStyle name="Normal 5 3 2 2 2 3 7 3" xfId="28851"/>
    <cellStyle name="Normal 5 3 2 2 2 3 8" xfId="14468"/>
    <cellStyle name="Normal 5 3 2 2 2 3 8 2" xfId="49686"/>
    <cellStyle name="Normal 5 3 2 2 2 3 9" xfId="38865"/>
    <cellStyle name="Normal 5 3 2 2 2 4" xfId="2740"/>
    <cellStyle name="Normal 5 3 2 2 2 4 10" xfId="26266"/>
    <cellStyle name="Normal 5 3 2 2 2 4 11" xfId="60670"/>
    <cellStyle name="Normal 5 3 2 2 2 4 2" xfId="4566"/>
    <cellStyle name="Normal 5 3 2 2 2 4 2 2" xfId="17213"/>
    <cellStyle name="Normal 5 3 2 2 2 4 2 2 2" xfId="52429"/>
    <cellStyle name="Normal 5 3 2 2 2 4 2 3" xfId="39832"/>
    <cellStyle name="Normal 5 3 2 2 2 4 2 4" xfId="29818"/>
    <cellStyle name="Normal 5 3 2 2 2 4 3" xfId="6036"/>
    <cellStyle name="Normal 5 3 2 2 2 4 3 2" xfId="18667"/>
    <cellStyle name="Normal 5 3 2 2 2 4 3 2 2" xfId="53883"/>
    <cellStyle name="Normal 5 3 2 2 2 4 3 3" xfId="41286"/>
    <cellStyle name="Normal 5 3 2 2 2 4 3 4" xfId="31272"/>
    <cellStyle name="Normal 5 3 2 2 2 4 4" xfId="7495"/>
    <cellStyle name="Normal 5 3 2 2 2 4 4 2" xfId="20121"/>
    <cellStyle name="Normal 5 3 2 2 2 4 4 2 2" xfId="55337"/>
    <cellStyle name="Normal 5 3 2 2 2 4 4 3" xfId="42740"/>
    <cellStyle name="Normal 5 3 2 2 2 4 4 4" xfId="32726"/>
    <cellStyle name="Normal 5 3 2 2 2 4 5" xfId="9276"/>
    <cellStyle name="Normal 5 3 2 2 2 4 5 2" xfId="21897"/>
    <cellStyle name="Normal 5 3 2 2 2 4 5 2 2" xfId="57113"/>
    <cellStyle name="Normal 5 3 2 2 2 4 5 3" xfId="44516"/>
    <cellStyle name="Normal 5 3 2 2 2 4 5 4" xfId="34502"/>
    <cellStyle name="Normal 5 3 2 2 2 4 6" xfId="11070"/>
    <cellStyle name="Normal 5 3 2 2 2 4 6 2" xfId="23673"/>
    <cellStyle name="Normal 5 3 2 2 2 4 6 2 2" xfId="58889"/>
    <cellStyle name="Normal 5 3 2 2 2 4 6 3" xfId="46292"/>
    <cellStyle name="Normal 5 3 2 2 2 4 6 4" xfId="36278"/>
    <cellStyle name="Normal 5 3 2 2 2 4 7" xfId="15437"/>
    <cellStyle name="Normal 5 3 2 2 2 4 7 2" xfId="50653"/>
    <cellStyle name="Normal 5 3 2 2 2 4 7 3" xfId="28042"/>
    <cellStyle name="Normal 5 3 2 2 2 4 8" xfId="13659"/>
    <cellStyle name="Normal 5 3 2 2 2 4 8 2" xfId="48877"/>
    <cellStyle name="Normal 5 3 2 2 2 4 9" xfId="38056"/>
    <cellStyle name="Normal 5 3 2 2 2 5" xfId="3904"/>
    <cellStyle name="Normal 5 3 2 2 2 5 2" xfId="8627"/>
    <cellStyle name="Normal 5 3 2 2 2 5 2 2" xfId="21253"/>
    <cellStyle name="Normal 5 3 2 2 2 5 2 2 2" xfId="56469"/>
    <cellStyle name="Normal 5 3 2 2 2 5 2 3" xfId="43872"/>
    <cellStyle name="Normal 5 3 2 2 2 5 2 4" xfId="33858"/>
    <cellStyle name="Normal 5 3 2 2 2 5 3" xfId="10408"/>
    <cellStyle name="Normal 5 3 2 2 2 5 3 2" xfId="23029"/>
    <cellStyle name="Normal 5 3 2 2 2 5 3 2 2" xfId="58245"/>
    <cellStyle name="Normal 5 3 2 2 2 5 3 3" xfId="45648"/>
    <cellStyle name="Normal 5 3 2 2 2 5 3 4" xfId="35634"/>
    <cellStyle name="Normal 5 3 2 2 2 5 4" xfId="12204"/>
    <cellStyle name="Normal 5 3 2 2 2 5 4 2" xfId="24805"/>
    <cellStyle name="Normal 5 3 2 2 2 5 4 2 2" xfId="60021"/>
    <cellStyle name="Normal 5 3 2 2 2 5 4 3" xfId="47424"/>
    <cellStyle name="Normal 5 3 2 2 2 5 4 4" xfId="37410"/>
    <cellStyle name="Normal 5 3 2 2 2 5 5" xfId="16569"/>
    <cellStyle name="Normal 5 3 2 2 2 5 5 2" xfId="51785"/>
    <cellStyle name="Normal 5 3 2 2 2 5 5 3" xfId="29174"/>
    <cellStyle name="Normal 5 3 2 2 2 5 6" xfId="14791"/>
    <cellStyle name="Normal 5 3 2 2 2 5 6 2" xfId="50009"/>
    <cellStyle name="Normal 5 3 2 2 2 5 7" xfId="39188"/>
    <cellStyle name="Normal 5 3 2 2 2 5 8" xfId="27398"/>
    <cellStyle name="Normal 5 3 2 2 2 6" xfId="4244"/>
    <cellStyle name="Normal 5 3 2 2 2 6 2" xfId="16891"/>
    <cellStyle name="Normal 5 3 2 2 2 6 2 2" xfId="52107"/>
    <cellStyle name="Normal 5 3 2 2 2 6 2 3" xfId="29496"/>
    <cellStyle name="Normal 5 3 2 2 2 6 3" xfId="13337"/>
    <cellStyle name="Normal 5 3 2 2 2 6 3 2" xfId="48555"/>
    <cellStyle name="Normal 5 3 2 2 2 6 4" xfId="39510"/>
    <cellStyle name="Normal 5 3 2 2 2 6 5" xfId="25944"/>
    <cellStyle name="Normal 5 3 2 2 2 7" xfId="5714"/>
    <cellStyle name="Normal 5 3 2 2 2 7 2" xfId="18345"/>
    <cellStyle name="Normal 5 3 2 2 2 7 2 2" xfId="53561"/>
    <cellStyle name="Normal 5 3 2 2 2 7 3" xfId="40964"/>
    <cellStyle name="Normal 5 3 2 2 2 7 4" xfId="30950"/>
    <cellStyle name="Normal 5 3 2 2 2 8" xfId="7173"/>
    <cellStyle name="Normal 5 3 2 2 2 8 2" xfId="19799"/>
    <cellStyle name="Normal 5 3 2 2 2 8 2 2" xfId="55015"/>
    <cellStyle name="Normal 5 3 2 2 2 8 3" xfId="42418"/>
    <cellStyle name="Normal 5 3 2 2 2 8 4" xfId="32404"/>
    <cellStyle name="Normal 5 3 2 2 2 9" xfId="8954"/>
    <cellStyle name="Normal 5 3 2 2 2 9 2" xfId="21575"/>
    <cellStyle name="Normal 5 3 2 2 2 9 2 2" xfId="56791"/>
    <cellStyle name="Normal 5 3 2 2 2 9 3" xfId="44194"/>
    <cellStyle name="Normal 5 3 2 2 2 9 4" xfId="34180"/>
    <cellStyle name="Normal 5 3 2 2 3" xfId="3090"/>
    <cellStyle name="Normal 5 3 2 2 3 10" xfId="25462"/>
    <cellStyle name="Normal 5 3 2 2 3 11" xfId="60997"/>
    <cellStyle name="Normal 5 3 2 2 3 2" xfId="4893"/>
    <cellStyle name="Normal 5 3 2 2 3 2 2" xfId="17540"/>
    <cellStyle name="Normal 5 3 2 2 3 2 2 2" xfId="52756"/>
    <cellStyle name="Normal 5 3 2 2 3 2 2 3" xfId="30145"/>
    <cellStyle name="Normal 5 3 2 2 3 2 3" xfId="13986"/>
    <cellStyle name="Normal 5 3 2 2 3 2 3 2" xfId="49204"/>
    <cellStyle name="Normal 5 3 2 2 3 2 4" xfId="40159"/>
    <cellStyle name="Normal 5 3 2 2 3 2 5" xfId="26593"/>
    <cellStyle name="Normal 5 3 2 2 3 3" xfId="6363"/>
    <cellStyle name="Normal 5 3 2 2 3 3 2" xfId="18994"/>
    <cellStyle name="Normal 5 3 2 2 3 3 2 2" xfId="54210"/>
    <cellStyle name="Normal 5 3 2 2 3 3 3" xfId="41613"/>
    <cellStyle name="Normal 5 3 2 2 3 3 4" xfId="31599"/>
    <cellStyle name="Normal 5 3 2 2 3 4" xfId="7822"/>
    <cellStyle name="Normal 5 3 2 2 3 4 2" xfId="20448"/>
    <cellStyle name="Normal 5 3 2 2 3 4 2 2" xfId="55664"/>
    <cellStyle name="Normal 5 3 2 2 3 4 3" xfId="43067"/>
    <cellStyle name="Normal 5 3 2 2 3 4 4" xfId="33053"/>
    <cellStyle name="Normal 5 3 2 2 3 5" xfId="9603"/>
    <cellStyle name="Normal 5 3 2 2 3 5 2" xfId="22224"/>
    <cellStyle name="Normal 5 3 2 2 3 5 2 2" xfId="57440"/>
    <cellStyle name="Normal 5 3 2 2 3 5 3" xfId="44843"/>
    <cellStyle name="Normal 5 3 2 2 3 5 4" xfId="34829"/>
    <cellStyle name="Normal 5 3 2 2 3 6" xfId="11397"/>
    <cellStyle name="Normal 5 3 2 2 3 6 2" xfId="24000"/>
    <cellStyle name="Normal 5 3 2 2 3 6 2 2" xfId="59216"/>
    <cellStyle name="Normal 5 3 2 2 3 6 3" xfId="46619"/>
    <cellStyle name="Normal 5 3 2 2 3 6 4" xfId="36605"/>
    <cellStyle name="Normal 5 3 2 2 3 7" xfId="15764"/>
    <cellStyle name="Normal 5 3 2 2 3 7 2" xfId="50980"/>
    <cellStyle name="Normal 5 3 2 2 3 7 3" xfId="28369"/>
    <cellStyle name="Normal 5 3 2 2 3 8" xfId="12855"/>
    <cellStyle name="Normal 5 3 2 2 3 8 2" xfId="48073"/>
    <cellStyle name="Normal 5 3 2 2 3 9" xfId="38383"/>
    <cellStyle name="Normal 5 3 2 2 4" xfId="2916"/>
    <cellStyle name="Normal 5 3 2 2 4 10" xfId="25303"/>
    <cellStyle name="Normal 5 3 2 2 4 11" xfId="60838"/>
    <cellStyle name="Normal 5 3 2 2 4 2" xfId="4734"/>
    <cellStyle name="Normal 5 3 2 2 4 2 2" xfId="17381"/>
    <cellStyle name="Normal 5 3 2 2 4 2 2 2" xfId="52597"/>
    <cellStyle name="Normal 5 3 2 2 4 2 2 3" xfId="29986"/>
    <cellStyle name="Normal 5 3 2 2 4 2 3" xfId="13827"/>
    <cellStyle name="Normal 5 3 2 2 4 2 3 2" xfId="49045"/>
    <cellStyle name="Normal 5 3 2 2 4 2 4" xfId="40000"/>
    <cellStyle name="Normal 5 3 2 2 4 2 5" xfId="26434"/>
    <cellStyle name="Normal 5 3 2 2 4 3" xfId="6204"/>
    <cellStyle name="Normal 5 3 2 2 4 3 2" xfId="18835"/>
    <cellStyle name="Normal 5 3 2 2 4 3 2 2" xfId="54051"/>
    <cellStyle name="Normal 5 3 2 2 4 3 3" xfId="41454"/>
    <cellStyle name="Normal 5 3 2 2 4 3 4" xfId="31440"/>
    <cellStyle name="Normal 5 3 2 2 4 4" xfId="7663"/>
    <cellStyle name="Normal 5 3 2 2 4 4 2" xfId="20289"/>
    <cellStyle name="Normal 5 3 2 2 4 4 2 2" xfId="55505"/>
    <cellStyle name="Normal 5 3 2 2 4 4 3" xfId="42908"/>
    <cellStyle name="Normal 5 3 2 2 4 4 4" xfId="32894"/>
    <cellStyle name="Normal 5 3 2 2 4 5" xfId="9444"/>
    <cellStyle name="Normal 5 3 2 2 4 5 2" xfId="22065"/>
    <cellStyle name="Normal 5 3 2 2 4 5 2 2" xfId="57281"/>
    <cellStyle name="Normal 5 3 2 2 4 5 3" xfId="44684"/>
    <cellStyle name="Normal 5 3 2 2 4 5 4" xfId="34670"/>
    <cellStyle name="Normal 5 3 2 2 4 6" xfId="11238"/>
    <cellStyle name="Normal 5 3 2 2 4 6 2" xfId="23841"/>
    <cellStyle name="Normal 5 3 2 2 4 6 2 2" xfId="59057"/>
    <cellStyle name="Normal 5 3 2 2 4 6 3" xfId="46460"/>
    <cellStyle name="Normal 5 3 2 2 4 6 4" xfId="36446"/>
    <cellStyle name="Normal 5 3 2 2 4 7" xfId="15605"/>
    <cellStyle name="Normal 5 3 2 2 4 7 2" xfId="50821"/>
    <cellStyle name="Normal 5 3 2 2 4 7 3" xfId="28210"/>
    <cellStyle name="Normal 5 3 2 2 4 8" xfId="12696"/>
    <cellStyle name="Normal 5 3 2 2 4 8 2" xfId="47914"/>
    <cellStyle name="Normal 5 3 2 2 4 9" xfId="38224"/>
    <cellStyle name="Normal 5 3 2 2 5" xfId="3425"/>
    <cellStyle name="Normal 5 3 2 2 5 10" xfId="26921"/>
    <cellStyle name="Normal 5 3 2 2 5 11" xfId="61325"/>
    <cellStyle name="Normal 5 3 2 2 5 2" xfId="5221"/>
    <cellStyle name="Normal 5 3 2 2 5 2 2" xfId="17868"/>
    <cellStyle name="Normal 5 3 2 2 5 2 2 2" xfId="53084"/>
    <cellStyle name="Normal 5 3 2 2 5 2 3" xfId="40487"/>
    <cellStyle name="Normal 5 3 2 2 5 2 4" xfId="30473"/>
    <cellStyle name="Normal 5 3 2 2 5 3" xfId="6691"/>
    <cellStyle name="Normal 5 3 2 2 5 3 2" xfId="19322"/>
    <cellStyle name="Normal 5 3 2 2 5 3 2 2" xfId="54538"/>
    <cellStyle name="Normal 5 3 2 2 5 3 3" xfId="41941"/>
    <cellStyle name="Normal 5 3 2 2 5 3 4" xfId="31927"/>
    <cellStyle name="Normal 5 3 2 2 5 4" xfId="8150"/>
    <cellStyle name="Normal 5 3 2 2 5 4 2" xfId="20776"/>
    <cellStyle name="Normal 5 3 2 2 5 4 2 2" xfId="55992"/>
    <cellStyle name="Normal 5 3 2 2 5 4 3" xfId="43395"/>
    <cellStyle name="Normal 5 3 2 2 5 4 4" xfId="33381"/>
    <cellStyle name="Normal 5 3 2 2 5 5" xfId="9931"/>
    <cellStyle name="Normal 5 3 2 2 5 5 2" xfId="22552"/>
    <cellStyle name="Normal 5 3 2 2 5 5 2 2" xfId="57768"/>
    <cellStyle name="Normal 5 3 2 2 5 5 3" xfId="45171"/>
    <cellStyle name="Normal 5 3 2 2 5 5 4" xfId="35157"/>
    <cellStyle name="Normal 5 3 2 2 5 6" xfId="11725"/>
    <cellStyle name="Normal 5 3 2 2 5 6 2" xfId="24328"/>
    <cellStyle name="Normal 5 3 2 2 5 6 2 2" xfId="59544"/>
    <cellStyle name="Normal 5 3 2 2 5 6 3" xfId="46947"/>
    <cellStyle name="Normal 5 3 2 2 5 6 4" xfId="36933"/>
    <cellStyle name="Normal 5 3 2 2 5 7" xfId="16092"/>
    <cellStyle name="Normal 5 3 2 2 5 7 2" xfId="51308"/>
    <cellStyle name="Normal 5 3 2 2 5 7 3" xfId="28697"/>
    <cellStyle name="Normal 5 3 2 2 5 8" xfId="14314"/>
    <cellStyle name="Normal 5 3 2 2 5 8 2" xfId="49532"/>
    <cellStyle name="Normal 5 3 2 2 5 9" xfId="38711"/>
    <cellStyle name="Normal 5 3 2 2 6" xfId="2585"/>
    <cellStyle name="Normal 5 3 2 2 6 10" xfId="26112"/>
    <cellStyle name="Normal 5 3 2 2 6 11" xfId="60516"/>
    <cellStyle name="Normal 5 3 2 2 6 2" xfId="4412"/>
    <cellStyle name="Normal 5 3 2 2 6 2 2" xfId="17059"/>
    <cellStyle name="Normal 5 3 2 2 6 2 2 2" xfId="52275"/>
    <cellStyle name="Normal 5 3 2 2 6 2 3" xfId="39678"/>
    <cellStyle name="Normal 5 3 2 2 6 2 4" xfId="29664"/>
    <cellStyle name="Normal 5 3 2 2 6 3" xfId="5882"/>
    <cellStyle name="Normal 5 3 2 2 6 3 2" xfId="18513"/>
    <cellStyle name="Normal 5 3 2 2 6 3 2 2" xfId="53729"/>
    <cellStyle name="Normal 5 3 2 2 6 3 3" xfId="41132"/>
    <cellStyle name="Normal 5 3 2 2 6 3 4" xfId="31118"/>
    <cellStyle name="Normal 5 3 2 2 6 4" xfId="7341"/>
    <cellStyle name="Normal 5 3 2 2 6 4 2" xfId="19967"/>
    <cellStyle name="Normal 5 3 2 2 6 4 2 2" xfId="55183"/>
    <cellStyle name="Normal 5 3 2 2 6 4 3" xfId="42586"/>
    <cellStyle name="Normal 5 3 2 2 6 4 4" xfId="32572"/>
    <cellStyle name="Normal 5 3 2 2 6 5" xfId="9122"/>
    <cellStyle name="Normal 5 3 2 2 6 5 2" xfId="21743"/>
    <cellStyle name="Normal 5 3 2 2 6 5 2 2" xfId="56959"/>
    <cellStyle name="Normal 5 3 2 2 6 5 3" xfId="44362"/>
    <cellStyle name="Normal 5 3 2 2 6 5 4" xfId="34348"/>
    <cellStyle name="Normal 5 3 2 2 6 6" xfId="10916"/>
    <cellStyle name="Normal 5 3 2 2 6 6 2" xfId="23519"/>
    <cellStyle name="Normal 5 3 2 2 6 6 2 2" xfId="58735"/>
    <cellStyle name="Normal 5 3 2 2 6 6 3" xfId="46138"/>
    <cellStyle name="Normal 5 3 2 2 6 6 4" xfId="36124"/>
    <cellStyle name="Normal 5 3 2 2 6 7" xfId="15283"/>
    <cellStyle name="Normal 5 3 2 2 6 7 2" xfId="50499"/>
    <cellStyle name="Normal 5 3 2 2 6 7 3" xfId="27888"/>
    <cellStyle name="Normal 5 3 2 2 6 8" xfId="13505"/>
    <cellStyle name="Normal 5 3 2 2 6 8 2" xfId="48723"/>
    <cellStyle name="Normal 5 3 2 2 6 9" xfId="37902"/>
    <cellStyle name="Normal 5 3 2 2 7" xfId="3749"/>
    <cellStyle name="Normal 5 3 2 2 7 2" xfId="8473"/>
    <cellStyle name="Normal 5 3 2 2 7 2 2" xfId="21099"/>
    <cellStyle name="Normal 5 3 2 2 7 2 2 2" xfId="56315"/>
    <cellStyle name="Normal 5 3 2 2 7 2 3" xfId="43718"/>
    <cellStyle name="Normal 5 3 2 2 7 2 4" xfId="33704"/>
    <cellStyle name="Normal 5 3 2 2 7 3" xfId="10254"/>
    <cellStyle name="Normal 5 3 2 2 7 3 2" xfId="22875"/>
    <cellStyle name="Normal 5 3 2 2 7 3 2 2" xfId="58091"/>
    <cellStyle name="Normal 5 3 2 2 7 3 3" xfId="45494"/>
    <cellStyle name="Normal 5 3 2 2 7 3 4" xfId="35480"/>
    <cellStyle name="Normal 5 3 2 2 7 4" xfId="12050"/>
    <cellStyle name="Normal 5 3 2 2 7 4 2" xfId="24651"/>
    <cellStyle name="Normal 5 3 2 2 7 4 2 2" xfId="59867"/>
    <cellStyle name="Normal 5 3 2 2 7 4 3" xfId="47270"/>
    <cellStyle name="Normal 5 3 2 2 7 4 4" xfId="37256"/>
    <cellStyle name="Normal 5 3 2 2 7 5" xfId="16415"/>
    <cellStyle name="Normal 5 3 2 2 7 5 2" xfId="51631"/>
    <cellStyle name="Normal 5 3 2 2 7 5 3" xfId="29020"/>
    <cellStyle name="Normal 5 3 2 2 7 6" xfId="14637"/>
    <cellStyle name="Normal 5 3 2 2 7 6 2" xfId="49855"/>
    <cellStyle name="Normal 5 3 2 2 7 7" xfId="39034"/>
    <cellStyle name="Normal 5 3 2 2 7 8" xfId="27244"/>
    <cellStyle name="Normal 5 3 2 2 8" xfId="4087"/>
    <cellStyle name="Normal 5 3 2 2 8 2" xfId="16737"/>
    <cellStyle name="Normal 5 3 2 2 8 2 2" xfId="51953"/>
    <cellStyle name="Normal 5 3 2 2 8 2 3" xfId="29342"/>
    <cellStyle name="Normal 5 3 2 2 8 3" xfId="13183"/>
    <cellStyle name="Normal 5 3 2 2 8 3 2" xfId="48401"/>
    <cellStyle name="Normal 5 3 2 2 8 4" xfId="39356"/>
    <cellStyle name="Normal 5 3 2 2 8 5" xfId="25790"/>
    <cellStyle name="Normal 5 3 2 2 9" xfId="5560"/>
    <cellStyle name="Normal 5 3 2 2 9 2" xfId="18191"/>
    <cellStyle name="Normal 5 3 2 2 9 2 2" xfId="53407"/>
    <cellStyle name="Normal 5 3 2 2 9 3" xfId="40810"/>
    <cellStyle name="Normal 5 3 2 2 9 4" xfId="30796"/>
    <cellStyle name="Normal 5 3 2 3" xfId="2329"/>
    <cellStyle name="Normal 5 3 2 3 10" xfId="10729"/>
    <cellStyle name="Normal 5 3 2 3 10 2" xfId="23340"/>
    <cellStyle name="Normal 5 3 2 3 10 2 2" xfId="58556"/>
    <cellStyle name="Normal 5 3 2 3 10 3" xfId="45959"/>
    <cellStyle name="Normal 5 3 2 3 10 4" xfId="35945"/>
    <cellStyle name="Normal 5 3 2 3 11" xfId="15041"/>
    <cellStyle name="Normal 5 3 2 3 11 2" xfId="50257"/>
    <cellStyle name="Normal 5 3 2 3 11 3" xfId="27646"/>
    <cellStyle name="Normal 5 3 2 3 12" xfId="12454"/>
    <cellStyle name="Normal 5 3 2 3 12 2" xfId="47672"/>
    <cellStyle name="Normal 5 3 2 3 13" xfId="37660"/>
    <cellStyle name="Normal 5 3 2 3 14" xfId="25061"/>
    <cellStyle name="Normal 5 3 2 3 15" xfId="60274"/>
    <cellStyle name="Normal 5 3 2 3 2" xfId="3176"/>
    <cellStyle name="Normal 5 3 2 3 2 10" xfId="25545"/>
    <cellStyle name="Normal 5 3 2 3 2 11" xfId="61080"/>
    <cellStyle name="Normal 5 3 2 3 2 2" xfId="4976"/>
    <cellStyle name="Normal 5 3 2 3 2 2 2" xfId="17623"/>
    <cellStyle name="Normal 5 3 2 3 2 2 2 2" xfId="52839"/>
    <cellStyle name="Normal 5 3 2 3 2 2 2 3" xfId="30228"/>
    <cellStyle name="Normal 5 3 2 3 2 2 3" xfId="14069"/>
    <cellStyle name="Normal 5 3 2 3 2 2 3 2" xfId="49287"/>
    <cellStyle name="Normal 5 3 2 3 2 2 4" xfId="40242"/>
    <cellStyle name="Normal 5 3 2 3 2 2 5" xfId="26676"/>
    <cellStyle name="Normal 5 3 2 3 2 3" xfId="6446"/>
    <cellStyle name="Normal 5 3 2 3 2 3 2" xfId="19077"/>
    <cellStyle name="Normal 5 3 2 3 2 3 2 2" xfId="54293"/>
    <cellStyle name="Normal 5 3 2 3 2 3 3" xfId="41696"/>
    <cellStyle name="Normal 5 3 2 3 2 3 4" xfId="31682"/>
    <cellStyle name="Normal 5 3 2 3 2 4" xfId="7905"/>
    <cellStyle name="Normal 5 3 2 3 2 4 2" xfId="20531"/>
    <cellStyle name="Normal 5 3 2 3 2 4 2 2" xfId="55747"/>
    <cellStyle name="Normal 5 3 2 3 2 4 3" xfId="43150"/>
    <cellStyle name="Normal 5 3 2 3 2 4 4" xfId="33136"/>
    <cellStyle name="Normal 5 3 2 3 2 5" xfId="9686"/>
    <cellStyle name="Normal 5 3 2 3 2 5 2" xfId="22307"/>
    <cellStyle name="Normal 5 3 2 3 2 5 2 2" xfId="57523"/>
    <cellStyle name="Normal 5 3 2 3 2 5 3" xfId="44926"/>
    <cellStyle name="Normal 5 3 2 3 2 5 4" xfId="34912"/>
    <cellStyle name="Normal 5 3 2 3 2 6" xfId="11480"/>
    <cellStyle name="Normal 5 3 2 3 2 6 2" xfId="24083"/>
    <cellStyle name="Normal 5 3 2 3 2 6 2 2" xfId="59299"/>
    <cellStyle name="Normal 5 3 2 3 2 6 3" xfId="46702"/>
    <cellStyle name="Normal 5 3 2 3 2 6 4" xfId="36688"/>
    <cellStyle name="Normal 5 3 2 3 2 7" xfId="15847"/>
    <cellStyle name="Normal 5 3 2 3 2 7 2" xfId="51063"/>
    <cellStyle name="Normal 5 3 2 3 2 7 3" xfId="28452"/>
    <cellStyle name="Normal 5 3 2 3 2 8" xfId="12938"/>
    <cellStyle name="Normal 5 3 2 3 2 8 2" xfId="48156"/>
    <cellStyle name="Normal 5 3 2 3 2 9" xfId="38466"/>
    <cellStyle name="Normal 5 3 2 3 3" xfId="3505"/>
    <cellStyle name="Normal 5 3 2 3 3 10" xfId="27001"/>
    <cellStyle name="Normal 5 3 2 3 3 11" xfId="61405"/>
    <cellStyle name="Normal 5 3 2 3 3 2" xfId="5301"/>
    <cellStyle name="Normal 5 3 2 3 3 2 2" xfId="17948"/>
    <cellStyle name="Normal 5 3 2 3 3 2 2 2" xfId="53164"/>
    <cellStyle name="Normal 5 3 2 3 3 2 3" xfId="40567"/>
    <cellStyle name="Normal 5 3 2 3 3 2 4" xfId="30553"/>
    <cellStyle name="Normal 5 3 2 3 3 3" xfId="6771"/>
    <cellStyle name="Normal 5 3 2 3 3 3 2" xfId="19402"/>
    <cellStyle name="Normal 5 3 2 3 3 3 2 2" xfId="54618"/>
    <cellStyle name="Normal 5 3 2 3 3 3 3" xfId="42021"/>
    <cellStyle name="Normal 5 3 2 3 3 3 4" xfId="32007"/>
    <cellStyle name="Normal 5 3 2 3 3 4" xfId="8230"/>
    <cellStyle name="Normal 5 3 2 3 3 4 2" xfId="20856"/>
    <cellStyle name="Normal 5 3 2 3 3 4 2 2" xfId="56072"/>
    <cellStyle name="Normal 5 3 2 3 3 4 3" xfId="43475"/>
    <cellStyle name="Normal 5 3 2 3 3 4 4" xfId="33461"/>
    <cellStyle name="Normal 5 3 2 3 3 5" xfId="10011"/>
    <cellStyle name="Normal 5 3 2 3 3 5 2" xfId="22632"/>
    <cellStyle name="Normal 5 3 2 3 3 5 2 2" xfId="57848"/>
    <cellStyle name="Normal 5 3 2 3 3 5 3" xfId="45251"/>
    <cellStyle name="Normal 5 3 2 3 3 5 4" xfId="35237"/>
    <cellStyle name="Normal 5 3 2 3 3 6" xfId="11805"/>
    <cellStyle name="Normal 5 3 2 3 3 6 2" xfId="24408"/>
    <cellStyle name="Normal 5 3 2 3 3 6 2 2" xfId="59624"/>
    <cellStyle name="Normal 5 3 2 3 3 6 3" xfId="47027"/>
    <cellStyle name="Normal 5 3 2 3 3 6 4" xfId="37013"/>
    <cellStyle name="Normal 5 3 2 3 3 7" xfId="16172"/>
    <cellStyle name="Normal 5 3 2 3 3 7 2" xfId="51388"/>
    <cellStyle name="Normal 5 3 2 3 3 7 3" xfId="28777"/>
    <cellStyle name="Normal 5 3 2 3 3 8" xfId="14394"/>
    <cellStyle name="Normal 5 3 2 3 3 8 2" xfId="49612"/>
    <cellStyle name="Normal 5 3 2 3 3 9" xfId="38791"/>
    <cellStyle name="Normal 5 3 2 3 4" xfId="2666"/>
    <cellStyle name="Normal 5 3 2 3 4 10" xfId="26192"/>
    <cellStyle name="Normal 5 3 2 3 4 11" xfId="60596"/>
    <cellStyle name="Normal 5 3 2 3 4 2" xfId="4492"/>
    <cellStyle name="Normal 5 3 2 3 4 2 2" xfId="17139"/>
    <cellStyle name="Normal 5 3 2 3 4 2 2 2" xfId="52355"/>
    <cellStyle name="Normal 5 3 2 3 4 2 3" xfId="39758"/>
    <cellStyle name="Normal 5 3 2 3 4 2 4" xfId="29744"/>
    <cellStyle name="Normal 5 3 2 3 4 3" xfId="5962"/>
    <cellStyle name="Normal 5 3 2 3 4 3 2" xfId="18593"/>
    <cellStyle name="Normal 5 3 2 3 4 3 2 2" xfId="53809"/>
    <cellStyle name="Normal 5 3 2 3 4 3 3" xfId="41212"/>
    <cellStyle name="Normal 5 3 2 3 4 3 4" xfId="31198"/>
    <cellStyle name="Normal 5 3 2 3 4 4" xfId="7421"/>
    <cellStyle name="Normal 5 3 2 3 4 4 2" xfId="20047"/>
    <cellStyle name="Normal 5 3 2 3 4 4 2 2" xfId="55263"/>
    <cellStyle name="Normal 5 3 2 3 4 4 3" xfId="42666"/>
    <cellStyle name="Normal 5 3 2 3 4 4 4" xfId="32652"/>
    <cellStyle name="Normal 5 3 2 3 4 5" xfId="9202"/>
    <cellStyle name="Normal 5 3 2 3 4 5 2" xfId="21823"/>
    <cellStyle name="Normal 5 3 2 3 4 5 2 2" xfId="57039"/>
    <cellStyle name="Normal 5 3 2 3 4 5 3" xfId="44442"/>
    <cellStyle name="Normal 5 3 2 3 4 5 4" xfId="34428"/>
    <cellStyle name="Normal 5 3 2 3 4 6" xfId="10996"/>
    <cellStyle name="Normal 5 3 2 3 4 6 2" xfId="23599"/>
    <cellStyle name="Normal 5 3 2 3 4 6 2 2" xfId="58815"/>
    <cellStyle name="Normal 5 3 2 3 4 6 3" xfId="46218"/>
    <cellStyle name="Normal 5 3 2 3 4 6 4" xfId="36204"/>
    <cellStyle name="Normal 5 3 2 3 4 7" xfId="15363"/>
    <cellStyle name="Normal 5 3 2 3 4 7 2" xfId="50579"/>
    <cellStyle name="Normal 5 3 2 3 4 7 3" xfId="27968"/>
    <cellStyle name="Normal 5 3 2 3 4 8" xfId="13585"/>
    <cellStyle name="Normal 5 3 2 3 4 8 2" xfId="48803"/>
    <cellStyle name="Normal 5 3 2 3 4 9" xfId="37982"/>
    <cellStyle name="Normal 5 3 2 3 5" xfId="3830"/>
    <cellStyle name="Normal 5 3 2 3 5 2" xfId="8553"/>
    <cellStyle name="Normal 5 3 2 3 5 2 2" xfId="21179"/>
    <cellStyle name="Normal 5 3 2 3 5 2 2 2" xfId="56395"/>
    <cellStyle name="Normal 5 3 2 3 5 2 3" xfId="43798"/>
    <cellStyle name="Normal 5 3 2 3 5 2 4" xfId="33784"/>
    <cellStyle name="Normal 5 3 2 3 5 3" xfId="10334"/>
    <cellStyle name="Normal 5 3 2 3 5 3 2" xfId="22955"/>
    <cellStyle name="Normal 5 3 2 3 5 3 2 2" xfId="58171"/>
    <cellStyle name="Normal 5 3 2 3 5 3 3" xfId="45574"/>
    <cellStyle name="Normal 5 3 2 3 5 3 4" xfId="35560"/>
    <cellStyle name="Normal 5 3 2 3 5 4" xfId="12130"/>
    <cellStyle name="Normal 5 3 2 3 5 4 2" xfId="24731"/>
    <cellStyle name="Normal 5 3 2 3 5 4 2 2" xfId="59947"/>
    <cellStyle name="Normal 5 3 2 3 5 4 3" xfId="47350"/>
    <cellStyle name="Normal 5 3 2 3 5 4 4" xfId="37336"/>
    <cellStyle name="Normal 5 3 2 3 5 5" xfId="16495"/>
    <cellStyle name="Normal 5 3 2 3 5 5 2" xfId="51711"/>
    <cellStyle name="Normal 5 3 2 3 5 5 3" xfId="29100"/>
    <cellStyle name="Normal 5 3 2 3 5 6" xfId="14717"/>
    <cellStyle name="Normal 5 3 2 3 5 6 2" xfId="49935"/>
    <cellStyle name="Normal 5 3 2 3 5 7" xfId="39114"/>
    <cellStyle name="Normal 5 3 2 3 5 8" xfId="27324"/>
    <cellStyle name="Normal 5 3 2 3 6" xfId="4170"/>
    <cellStyle name="Normal 5 3 2 3 6 2" xfId="16817"/>
    <cellStyle name="Normal 5 3 2 3 6 2 2" xfId="52033"/>
    <cellStyle name="Normal 5 3 2 3 6 2 3" xfId="29422"/>
    <cellStyle name="Normal 5 3 2 3 6 3" xfId="13263"/>
    <cellStyle name="Normal 5 3 2 3 6 3 2" xfId="48481"/>
    <cellStyle name="Normal 5 3 2 3 6 4" xfId="39436"/>
    <cellStyle name="Normal 5 3 2 3 6 5" xfId="25870"/>
    <cellStyle name="Normal 5 3 2 3 7" xfId="5640"/>
    <cellStyle name="Normal 5 3 2 3 7 2" xfId="18271"/>
    <cellStyle name="Normal 5 3 2 3 7 2 2" xfId="53487"/>
    <cellStyle name="Normal 5 3 2 3 7 3" xfId="40890"/>
    <cellStyle name="Normal 5 3 2 3 7 4" xfId="30876"/>
    <cellStyle name="Normal 5 3 2 3 8" xfId="7099"/>
    <cellStyle name="Normal 5 3 2 3 8 2" xfId="19725"/>
    <cellStyle name="Normal 5 3 2 3 8 2 2" xfId="54941"/>
    <cellStyle name="Normal 5 3 2 3 8 3" xfId="42344"/>
    <cellStyle name="Normal 5 3 2 3 8 4" xfId="32330"/>
    <cellStyle name="Normal 5 3 2 3 9" xfId="8880"/>
    <cellStyle name="Normal 5 3 2 3 9 2" xfId="21501"/>
    <cellStyle name="Normal 5 3 2 3 9 2 2" xfId="56717"/>
    <cellStyle name="Normal 5 3 2 3 9 3" xfId="44120"/>
    <cellStyle name="Normal 5 3 2 3 9 4" xfId="34106"/>
    <cellStyle name="Normal 5 3 2 4" xfId="3011"/>
    <cellStyle name="Normal 5 3 2 4 10" xfId="25386"/>
    <cellStyle name="Normal 5 3 2 4 11" xfId="60921"/>
    <cellStyle name="Normal 5 3 2 4 2" xfId="4817"/>
    <cellStyle name="Normal 5 3 2 4 2 2" xfId="17464"/>
    <cellStyle name="Normal 5 3 2 4 2 2 2" xfId="52680"/>
    <cellStyle name="Normal 5 3 2 4 2 2 3" xfId="30069"/>
    <cellStyle name="Normal 5 3 2 4 2 3" xfId="13910"/>
    <cellStyle name="Normal 5 3 2 4 2 3 2" xfId="49128"/>
    <cellStyle name="Normal 5 3 2 4 2 4" xfId="40083"/>
    <cellStyle name="Normal 5 3 2 4 2 5" xfId="26517"/>
    <cellStyle name="Normal 5 3 2 4 3" xfId="6287"/>
    <cellStyle name="Normal 5 3 2 4 3 2" xfId="18918"/>
    <cellStyle name="Normal 5 3 2 4 3 2 2" xfId="54134"/>
    <cellStyle name="Normal 5 3 2 4 3 3" xfId="41537"/>
    <cellStyle name="Normal 5 3 2 4 3 4" xfId="31523"/>
    <cellStyle name="Normal 5 3 2 4 4" xfId="7746"/>
    <cellStyle name="Normal 5 3 2 4 4 2" xfId="20372"/>
    <cellStyle name="Normal 5 3 2 4 4 2 2" xfId="55588"/>
    <cellStyle name="Normal 5 3 2 4 4 3" xfId="42991"/>
    <cellStyle name="Normal 5 3 2 4 4 4" xfId="32977"/>
    <cellStyle name="Normal 5 3 2 4 5" xfId="9527"/>
    <cellStyle name="Normal 5 3 2 4 5 2" xfId="22148"/>
    <cellStyle name="Normal 5 3 2 4 5 2 2" xfId="57364"/>
    <cellStyle name="Normal 5 3 2 4 5 3" xfId="44767"/>
    <cellStyle name="Normal 5 3 2 4 5 4" xfId="34753"/>
    <cellStyle name="Normal 5 3 2 4 6" xfId="11321"/>
    <cellStyle name="Normal 5 3 2 4 6 2" xfId="23924"/>
    <cellStyle name="Normal 5 3 2 4 6 2 2" xfId="59140"/>
    <cellStyle name="Normal 5 3 2 4 6 3" xfId="46543"/>
    <cellStyle name="Normal 5 3 2 4 6 4" xfId="36529"/>
    <cellStyle name="Normal 5 3 2 4 7" xfId="15688"/>
    <cellStyle name="Normal 5 3 2 4 7 2" xfId="50904"/>
    <cellStyle name="Normal 5 3 2 4 7 3" xfId="28293"/>
    <cellStyle name="Normal 5 3 2 4 8" xfId="12779"/>
    <cellStyle name="Normal 5 3 2 4 8 2" xfId="47997"/>
    <cellStyle name="Normal 5 3 2 4 9" xfId="38307"/>
    <cellStyle name="Normal 5 3 2 5" xfId="2843"/>
    <cellStyle name="Normal 5 3 2 5 10" xfId="25231"/>
    <cellStyle name="Normal 5 3 2 5 11" xfId="60766"/>
    <cellStyle name="Normal 5 3 2 5 2" xfId="4662"/>
    <cellStyle name="Normal 5 3 2 5 2 2" xfId="17309"/>
    <cellStyle name="Normal 5 3 2 5 2 2 2" xfId="52525"/>
    <cellStyle name="Normal 5 3 2 5 2 2 3" xfId="29914"/>
    <cellStyle name="Normal 5 3 2 5 2 3" xfId="13755"/>
    <cellStyle name="Normal 5 3 2 5 2 3 2" xfId="48973"/>
    <cellStyle name="Normal 5 3 2 5 2 4" xfId="39928"/>
    <cellStyle name="Normal 5 3 2 5 2 5" xfId="26362"/>
    <cellStyle name="Normal 5 3 2 5 3" xfId="6132"/>
    <cellStyle name="Normal 5 3 2 5 3 2" xfId="18763"/>
    <cellStyle name="Normal 5 3 2 5 3 2 2" xfId="53979"/>
    <cellStyle name="Normal 5 3 2 5 3 3" xfId="41382"/>
    <cellStyle name="Normal 5 3 2 5 3 4" xfId="31368"/>
    <cellStyle name="Normal 5 3 2 5 4" xfId="7591"/>
    <cellStyle name="Normal 5 3 2 5 4 2" xfId="20217"/>
    <cellStyle name="Normal 5 3 2 5 4 2 2" xfId="55433"/>
    <cellStyle name="Normal 5 3 2 5 4 3" xfId="42836"/>
    <cellStyle name="Normal 5 3 2 5 4 4" xfId="32822"/>
    <cellStyle name="Normal 5 3 2 5 5" xfId="9372"/>
    <cellStyle name="Normal 5 3 2 5 5 2" xfId="21993"/>
    <cellStyle name="Normal 5 3 2 5 5 2 2" xfId="57209"/>
    <cellStyle name="Normal 5 3 2 5 5 3" xfId="44612"/>
    <cellStyle name="Normal 5 3 2 5 5 4" xfId="34598"/>
    <cellStyle name="Normal 5 3 2 5 6" xfId="11166"/>
    <cellStyle name="Normal 5 3 2 5 6 2" xfId="23769"/>
    <cellStyle name="Normal 5 3 2 5 6 2 2" xfId="58985"/>
    <cellStyle name="Normal 5 3 2 5 6 3" xfId="46388"/>
    <cellStyle name="Normal 5 3 2 5 6 4" xfId="36374"/>
    <cellStyle name="Normal 5 3 2 5 7" xfId="15533"/>
    <cellStyle name="Normal 5 3 2 5 7 2" xfId="50749"/>
    <cellStyle name="Normal 5 3 2 5 7 3" xfId="28138"/>
    <cellStyle name="Normal 5 3 2 5 8" xfId="12624"/>
    <cellStyle name="Normal 5 3 2 5 8 2" xfId="47842"/>
    <cellStyle name="Normal 5 3 2 5 9" xfId="38152"/>
    <cellStyle name="Normal 5 3 2 6" xfId="3353"/>
    <cellStyle name="Normal 5 3 2 6 10" xfId="26849"/>
    <cellStyle name="Normal 5 3 2 6 11" xfId="61253"/>
    <cellStyle name="Normal 5 3 2 6 2" xfId="5149"/>
    <cellStyle name="Normal 5 3 2 6 2 2" xfId="17796"/>
    <cellStyle name="Normal 5 3 2 6 2 2 2" xfId="53012"/>
    <cellStyle name="Normal 5 3 2 6 2 3" xfId="40415"/>
    <cellStyle name="Normal 5 3 2 6 2 4" xfId="30401"/>
    <cellStyle name="Normal 5 3 2 6 3" xfId="6619"/>
    <cellStyle name="Normal 5 3 2 6 3 2" xfId="19250"/>
    <cellStyle name="Normal 5 3 2 6 3 2 2" xfId="54466"/>
    <cellStyle name="Normal 5 3 2 6 3 3" xfId="41869"/>
    <cellStyle name="Normal 5 3 2 6 3 4" xfId="31855"/>
    <cellStyle name="Normal 5 3 2 6 4" xfId="8078"/>
    <cellStyle name="Normal 5 3 2 6 4 2" xfId="20704"/>
    <cellStyle name="Normal 5 3 2 6 4 2 2" xfId="55920"/>
    <cellStyle name="Normal 5 3 2 6 4 3" xfId="43323"/>
    <cellStyle name="Normal 5 3 2 6 4 4" xfId="33309"/>
    <cellStyle name="Normal 5 3 2 6 5" xfId="9859"/>
    <cellStyle name="Normal 5 3 2 6 5 2" xfId="22480"/>
    <cellStyle name="Normal 5 3 2 6 5 2 2" xfId="57696"/>
    <cellStyle name="Normal 5 3 2 6 5 3" xfId="45099"/>
    <cellStyle name="Normal 5 3 2 6 5 4" xfId="35085"/>
    <cellStyle name="Normal 5 3 2 6 6" xfId="11653"/>
    <cellStyle name="Normal 5 3 2 6 6 2" xfId="24256"/>
    <cellStyle name="Normal 5 3 2 6 6 2 2" xfId="59472"/>
    <cellStyle name="Normal 5 3 2 6 6 3" xfId="46875"/>
    <cellStyle name="Normal 5 3 2 6 6 4" xfId="36861"/>
    <cellStyle name="Normal 5 3 2 6 7" xfId="16020"/>
    <cellStyle name="Normal 5 3 2 6 7 2" xfId="51236"/>
    <cellStyle name="Normal 5 3 2 6 7 3" xfId="28625"/>
    <cellStyle name="Normal 5 3 2 6 8" xfId="14242"/>
    <cellStyle name="Normal 5 3 2 6 8 2" xfId="49460"/>
    <cellStyle name="Normal 5 3 2 6 9" xfId="38639"/>
    <cellStyle name="Normal 5 3 2 7" xfId="2513"/>
    <cellStyle name="Normal 5 3 2 7 10" xfId="26040"/>
    <cellStyle name="Normal 5 3 2 7 11" xfId="60444"/>
    <cellStyle name="Normal 5 3 2 7 2" xfId="4340"/>
    <cellStyle name="Normal 5 3 2 7 2 2" xfId="16987"/>
    <cellStyle name="Normal 5 3 2 7 2 2 2" xfId="52203"/>
    <cellStyle name="Normal 5 3 2 7 2 3" xfId="39606"/>
    <cellStyle name="Normal 5 3 2 7 2 4" xfId="29592"/>
    <cellStyle name="Normal 5 3 2 7 3" xfId="5810"/>
    <cellStyle name="Normal 5 3 2 7 3 2" xfId="18441"/>
    <cellStyle name="Normal 5 3 2 7 3 2 2" xfId="53657"/>
    <cellStyle name="Normal 5 3 2 7 3 3" xfId="41060"/>
    <cellStyle name="Normal 5 3 2 7 3 4" xfId="31046"/>
    <cellStyle name="Normal 5 3 2 7 4" xfId="7269"/>
    <cellStyle name="Normal 5 3 2 7 4 2" xfId="19895"/>
    <cellStyle name="Normal 5 3 2 7 4 2 2" xfId="55111"/>
    <cellStyle name="Normal 5 3 2 7 4 3" xfId="42514"/>
    <cellStyle name="Normal 5 3 2 7 4 4" xfId="32500"/>
    <cellStyle name="Normal 5 3 2 7 5" xfId="9050"/>
    <cellStyle name="Normal 5 3 2 7 5 2" xfId="21671"/>
    <cellStyle name="Normal 5 3 2 7 5 2 2" xfId="56887"/>
    <cellStyle name="Normal 5 3 2 7 5 3" xfId="44290"/>
    <cellStyle name="Normal 5 3 2 7 5 4" xfId="34276"/>
    <cellStyle name="Normal 5 3 2 7 6" xfId="10844"/>
    <cellStyle name="Normal 5 3 2 7 6 2" xfId="23447"/>
    <cellStyle name="Normal 5 3 2 7 6 2 2" xfId="58663"/>
    <cellStyle name="Normal 5 3 2 7 6 3" xfId="46066"/>
    <cellStyle name="Normal 5 3 2 7 6 4" xfId="36052"/>
    <cellStyle name="Normal 5 3 2 7 7" xfId="15211"/>
    <cellStyle name="Normal 5 3 2 7 7 2" xfId="50427"/>
    <cellStyle name="Normal 5 3 2 7 7 3" xfId="27816"/>
    <cellStyle name="Normal 5 3 2 7 8" xfId="13433"/>
    <cellStyle name="Normal 5 3 2 7 8 2" xfId="48651"/>
    <cellStyle name="Normal 5 3 2 7 9" xfId="37830"/>
    <cellStyle name="Normal 5 3 2 8" xfId="3677"/>
    <cellStyle name="Normal 5 3 2 8 2" xfId="8401"/>
    <cellStyle name="Normal 5 3 2 8 2 2" xfId="21027"/>
    <cellStyle name="Normal 5 3 2 8 2 2 2" xfId="56243"/>
    <cellStyle name="Normal 5 3 2 8 2 3" xfId="43646"/>
    <cellStyle name="Normal 5 3 2 8 2 4" xfId="33632"/>
    <cellStyle name="Normal 5 3 2 8 3" xfId="10182"/>
    <cellStyle name="Normal 5 3 2 8 3 2" xfId="22803"/>
    <cellStyle name="Normal 5 3 2 8 3 2 2" xfId="58019"/>
    <cellStyle name="Normal 5 3 2 8 3 3" xfId="45422"/>
    <cellStyle name="Normal 5 3 2 8 3 4" xfId="35408"/>
    <cellStyle name="Normal 5 3 2 8 4" xfId="11978"/>
    <cellStyle name="Normal 5 3 2 8 4 2" xfId="24579"/>
    <cellStyle name="Normal 5 3 2 8 4 2 2" xfId="59795"/>
    <cellStyle name="Normal 5 3 2 8 4 3" xfId="47198"/>
    <cellStyle name="Normal 5 3 2 8 4 4" xfId="37184"/>
    <cellStyle name="Normal 5 3 2 8 5" xfId="16343"/>
    <cellStyle name="Normal 5 3 2 8 5 2" xfId="51559"/>
    <cellStyle name="Normal 5 3 2 8 5 3" xfId="28948"/>
    <cellStyle name="Normal 5 3 2 8 6" xfId="14565"/>
    <cellStyle name="Normal 5 3 2 8 6 2" xfId="49783"/>
    <cellStyle name="Normal 5 3 2 8 7" xfId="38962"/>
    <cellStyle name="Normal 5 3 2 8 8" xfId="27172"/>
    <cellStyle name="Normal 5 3 2 9" xfId="4009"/>
    <cellStyle name="Normal 5 3 2 9 2" xfId="16665"/>
    <cellStyle name="Normal 5 3 2 9 2 2" xfId="51881"/>
    <cellStyle name="Normal 5 3 2 9 2 3" xfId="29270"/>
    <cellStyle name="Normal 5 3 2 9 3" xfId="13111"/>
    <cellStyle name="Normal 5 3 2 9 3 2" xfId="48329"/>
    <cellStyle name="Normal 5 3 2 9 4" xfId="39284"/>
    <cellStyle name="Normal 5 3 2 9 5" xfId="25718"/>
    <cellStyle name="Normal 5 3 2_District Target Attainment" xfId="1180"/>
    <cellStyle name="Normal 5 3 20" xfId="60121"/>
    <cellStyle name="Normal 5 3 3" xfId="636"/>
    <cellStyle name="Normal 5 3 3 2" xfId="1805"/>
    <cellStyle name="Normal 5 3 3_District Target Attainment" xfId="1181"/>
    <cellStyle name="Normal 5 3 4" xfId="1803"/>
    <cellStyle name="Normal 5 3 4 10" xfId="7017"/>
    <cellStyle name="Normal 5 3 4 10 2" xfId="19644"/>
    <cellStyle name="Normal 5 3 4 10 2 2" xfId="54860"/>
    <cellStyle name="Normal 5 3 4 10 3" xfId="42263"/>
    <cellStyle name="Normal 5 3 4 10 4" xfId="32249"/>
    <cellStyle name="Normal 5 3 4 11" xfId="8798"/>
    <cellStyle name="Normal 5 3 4 11 2" xfId="21420"/>
    <cellStyle name="Normal 5 3 4 11 2 2" xfId="56636"/>
    <cellStyle name="Normal 5 3 4 11 3" xfId="44039"/>
    <cellStyle name="Normal 5 3 4 11 4" xfId="34025"/>
    <cellStyle name="Normal 5 3 4 12" xfId="10730"/>
    <cellStyle name="Normal 5 3 4 12 2" xfId="23341"/>
    <cellStyle name="Normal 5 3 4 12 2 2" xfId="58557"/>
    <cellStyle name="Normal 5 3 4 12 3" xfId="45960"/>
    <cellStyle name="Normal 5 3 4 12 4" xfId="35946"/>
    <cellStyle name="Normal 5 3 4 13" xfId="14959"/>
    <cellStyle name="Normal 5 3 4 13 2" xfId="50176"/>
    <cellStyle name="Normal 5 3 4 13 3" xfId="27565"/>
    <cellStyle name="Normal 5 3 4 14" xfId="12373"/>
    <cellStyle name="Normal 5 3 4 14 2" xfId="47591"/>
    <cellStyle name="Normal 5 3 4 15" xfId="37578"/>
    <cellStyle name="Normal 5 3 4 16" xfId="24980"/>
    <cellStyle name="Normal 5 3 4 17" xfId="60193"/>
    <cellStyle name="Normal 5 3 4 2" xfId="2403"/>
    <cellStyle name="Normal 5 3 4 2 10" xfId="10731"/>
    <cellStyle name="Normal 5 3 4 2 10 2" xfId="23342"/>
    <cellStyle name="Normal 5 3 4 2 10 2 2" xfId="58558"/>
    <cellStyle name="Normal 5 3 4 2 10 3" xfId="45961"/>
    <cellStyle name="Normal 5 3 4 2 10 4" xfId="35947"/>
    <cellStyle name="Normal 5 3 4 2 11" xfId="15114"/>
    <cellStyle name="Normal 5 3 4 2 11 2" xfId="50330"/>
    <cellStyle name="Normal 5 3 4 2 11 3" xfId="27719"/>
    <cellStyle name="Normal 5 3 4 2 12" xfId="12527"/>
    <cellStyle name="Normal 5 3 4 2 12 2" xfId="47745"/>
    <cellStyle name="Normal 5 3 4 2 13" xfId="37733"/>
    <cellStyle name="Normal 5 3 4 2 14" xfId="25134"/>
    <cellStyle name="Normal 5 3 4 2 15" xfId="60347"/>
    <cellStyle name="Normal 5 3 4 2 2" xfId="3249"/>
    <cellStyle name="Normal 5 3 4 2 2 10" xfId="25618"/>
    <cellStyle name="Normal 5 3 4 2 2 11" xfId="61153"/>
    <cellStyle name="Normal 5 3 4 2 2 2" xfId="5049"/>
    <cellStyle name="Normal 5 3 4 2 2 2 2" xfId="17696"/>
    <cellStyle name="Normal 5 3 4 2 2 2 2 2" xfId="52912"/>
    <cellStyle name="Normal 5 3 4 2 2 2 2 3" xfId="30301"/>
    <cellStyle name="Normal 5 3 4 2 2 2 3" xfId="14142"/>
    <cellStyle name="Normal 5 3 4 2 2 2 3 2" xfId="49360"/>
    <cellStyle name="Normal 5 3 4 2 2 2 4" xfId="40315"/>
    <cellStyle name="Normal 5 3 4 2 2 2 5" xfId="26749"/>
    <cellStyle name="Normal 5 3 4 2 2 3" xfId="6519"/>
    <cellStyle name="Normal 5 3 4 2 2 3 2" xfId="19150"/>
    <cellStyle name="Normal 5 3 4 2 2 3 2 2" xfId="54366"/>
    <cellStyle name="Normal 5 3 4 2 2 3 3" xfId="41769"/>
    <cellStyle name="Normal 5 3 4 2 2 3 4" xfId="31755"/>
    <cellStyle name="Normal 5 3 4 2 2 4" xfId="7978"/>
    <cellStyle name="Normal 5 3 4 2 2 4 2" xfId="20604"/>
    <cellStyle name="Normal 5 3 4 2 2 4 2 2" xfId="55820"/>
    <cellStyle name="Normal 5 3 4 2 2 4 3" xfId="43223"/>
    <cellStyle name="Normal 5 3 4 2 2 4 4" xfId="33209"/>
    <cellStyle name="Normal 5 3 4 2 2 5" xfId="9759"/>
    <cellStyle name="Normal 5 3 4 2 2 5 2" xfId="22380"/>
    <cellStyle name="Normal 5 3 4 2 2 5 2 2" xfId="57596"/>
    <cellStyle name="Normal 5 3 4 2 2 5 3" xfId="44999"/>
    <cellStyle name="Normal 5 3 4 2 2 5 4" xfId="34985"/>
    <cellStyle name="Normal 5 3 4 2 2 6" xfId="11553"/>
    <cellStyle name="Normal 5 3 4 2 2 6 2" xfId="24156"/>
    <cellStyle name="Normal 5 3 4 2 2 6 2 2" xfId="59372"/>
    <cellStyle name="Normal 5 3 4 2 2 6 3" xfId="46775"/>
    <cellStyle name="Normal 5 3 4 2 2 6 4" xfId="36761"/>
    <cellStyle name="Normal 5 3 4 2 2 7" xfId="15920"/>
    <cellStyle name="Normal 5 3 4 2 2 7 2" xfId="51136"/>
    <cellStyle name="Normal 5 3 4 2 2 7 3" xfId="28525"/>
    <cellStyle name="Normal 5 3 4 2 2 8" xfId="13011"/>
    <cellStyle name="Normal 5 3 4 2 2 8 2" xfId="48229"/>
    <cellStyle name="Normal 5 3 4 2 2 9" xfId="38539"/>
    <cellStyle name="Normal 5 3 4 2 3" xfId="3578"/>
    <cellStyle name="Normal 5 3 4 2 3 10" xfId="27074"/>
    <cellStyle name="Normal 5 3 4 2 3 11" xfId="61478"/>
    <cellStyle name="Normal 5 3 4 2 3 2" xfId="5374"/>
    <cellStyle name="Normal 5 3 4 2 3 2 2" xfId="18021"/>
    <cellStyle name="Normal 5 3 4 2 3 2 2 2" xfId="53237"/>
    <cellStyle name="Normal 5 3 4 2 3 2 3" xfId="40640"/>
    <cellStyle name="Normal 5 3 4 2 3 2 4" xfId="30626"/>
    <cellStyle name="Normal 5 3 4 2 3 3" xfId="6844"/>
    <cellStyle name="Normal 5 3 4 2 3 3 2" xfId="19475"/>
    <cellStyle name="Normal 5 3 4 2 3 3 2 2" xfId="54691"/>
    <cellStyle name="Normal 5 3 4 2 3 3 3" xfId="42094"/>
    <cellStyle name="Normal 5 3 4 2 3 3 4" xfId="32080"/>
    <cellStyle name="Normal 5 3 4 2 3 4" xfId="8303"/>
    <cellStyle name="Normal 5 3 4 2 3 4 2" xfId="20929"/>
    <cellStyle name="Normal 5 3 4 2 3 4 2 2" xfId="56145"/>
    <cellStyle name="Normal 5 3 4 2 3 4 3" xfId="43548"/>
    <cellStyle name="Normal 5 3 4 2 3 4 4" xfId="33534"/>
    <cellStyle name="Normal 5 3 4 2 3 5" xfId="10084"/>
    <cellStyle name="Normal 5 3 4 2 3 5 2" xfId="22705"/>
    <cellStyle name="Normal 5 3 4 2 3 5 2 2" xfId="57921"/>
    <cellStyle name="Normal 5 3 4 2 3 5 3" xfId="45324"/>
    <cellStyle name="Normal 5 3 4 2 3 5 4" xfId="35310"/>
    <cellStyle name="Normal 5 3 4 2 3 6" xfId="11878"/>
    <cellStyle name="Normal 5 3 4 2 3 6 2" xfId="24481"/>
    <cellStyle name="Normal 5 3 4 2 3 6 2 2" xfId="59697"/>
    <cellStyle name="Normal 5 3 4 2 3 6 3" xfId="47100"/>
    <cellStyle name="Normal 5 3 4 2 3 6 4" xfId="37086"/>
    <cellStyle name="Normal 5 3 4 2 3 7" xfId="16245"/>
    <cellStyle name="Normal 5 3 4 2 3 7 2" xfId="51461"/>
    <cellStyle name="Normal 5 3 4 2 3 7 3" xfId="28850"/>
    <cellStyle name="Normal 5 3 4 2 3 8" xfId="14467"/>
    <cellStyle name="Normal 5 3 4 2 3 8 2" xfId="49685"/>
    <cellStyle name="Normal 5 3 4 2 3 9" xfId="38864"/>
    <cellStyle name="Normal 5 3 4 2 4" xfId="2739"/>
    <cellStyle name="Normal 5 3 4 2 4 10" xfId="26265"/>
    <cellStyle name="Normal 5 3 4 2 4 11" xfId="60669"/>
    <cellStyle name="Normal 5 3 4 2 4 2" xfId="4565"/>
    <cellStyle name="Normal 5 3 4 2 4 2 2" xfId="17212"/>
    <cellStyle name="Normal 5 3 4 2 4 2 2 2" xfId="52428"/>
    <cellStyle name="Normal 5 3 4 2 4 2 3" xfId="39831"/>
    <cellStyle name="Normal 5 3 4 2 4 2 4" xfId="29817"/>
    <cellStyle name="Normal 5 3 4 2 4 3" xfId="6035"/>
    <cellStyle name="Normal 5 3 4 2 4 3 2" xfId="18666"/>
    <cellStyle name="Normal 5 3 4 2 4 3 2 2" xfId="53882"/>
    <cellStyle name="Normal 5 3 4 2 4 3 3" xfId="41285"/>
    <cellStyle name="Normal 5 3 4 2 4 3 4" xfId="31271"/>
    <cellStyle name="Normal 5 3 4 2 4 4" xfId="7494"/>
    <cellStyle name="Normal 5 3 4 2 4 4 2" xfId="20120"/>
    <cellStyle name="Normal 5 3 4 2 4 4 2 2" xfId="55336"/>
    <cellStyle name="Normal 5 3 4 2 4 4 3" xfId="42739"/>
    <cellStyle name="Normal 5 3 4 2 4 4 4" xfId="32725"/>
    <cellStyle name="Normal 5 3 4 2 4 5" xfId="9275"/>
    <cellStyle name="Normal 5 3 4 2 4 5 2" xfId="21896"/>
    <cellStyle name="Normal 5 3 4 2 4 5 2 2" xfId="57112"/>
    <cellStyle name="Normal 5 3 4 2 4 5 3" xfId="44515"/>
    <cellStyle name="Normal 5 3 4 2 4 5 4" xfId="34501"/>
    <cellStyle name="Normal 5 3 4 2 4 6" xfId="11069"/>
    <cellStyle name="Normal 5 3 4 2 4 6 2" xfId="23672"/>
    <cellStyle name="Normal 5 3 4 2 4 6 2 2" xfId="58888"/>
    <cellStyle name="Normal 5 3 4 2 4 6 3" xfId="46291"/>
    <cellStyle name="Normal 5 3 4 2 4 6 4" xfId="36277"/>
    <cellStyle name="Normal 5 3 4 2 4 7" xfId="15436"/>
    <cellStyle name="Normal 5 3 4 2 4 7 2" xfId="50652"/>
    <cellStyle name="Normal 5 3 4 2 4 7 3" xfId="28041"/>
    <cellStyle name="Normal 5 3 4 2 4 8" xfId="13658"/>
    <cellStyle name="Normal 5 3 4 2 4 8 2" xfId="48876"/>
    <cellStyle name="Normal 5 3 4 2 4 9" xfId="38055"/>
    <cellStyle name="Normal 5 3 4 2 5" xfId="3903"/>
    <cellStyle name="Normal 5 3 4 2 5 2" xfId="8626"/>
    <cellStyle name="Normal 5 3 4 2 5 2 2" xfId="21252"/>
    <cellStyle name="Normal 5 3 4 2 5 2 2 2" xfId="56468"/>
    <cellStyle name="Normal 5 3 4 2 5 2 3" xfId="43871"/>
    <cellStyle name="Normal 5 3 4 2 5 2 4" xfId="33857"/>
    <cellStyle name="Normal 5 3 4 2 5 3" xfId="10407"/>
    <cellStyle name="Normal 5 3 4 2 5 3 2" xfId="23028"/>
    <cellStyle name="Normal 5 3 4 2 5 3 2 2" xfId="58244"/>
    <cellStyle name="Normal 5 3 4 2 5 3 3" xfId="45647"/>
    <cellStyle name="Normal 5 3 4 2 5 3 4" xfId="35633"/>
    <cellStyle name="Normal 5 3 4 2 5 4" xfId="12203"/>
    <cellStyle name="Normal 5 3 4 2 5 4 2" xfId="24804"/>
    <cellStyle name="Normal 5 3 4 2 5 4 2 2" xfId="60020"/>
    <cellStyle name="Normal 5 3 4 2 5 4 3" xfId="47423"/>
    <cellStyle name="Normal 5 3 4 2 5 4 4" xfId="37409"/>
    <cellStyle name="Normal 5 3 4 2 5 5" xfId="16568"/>
    <cellStyle name="Normal 5 3 4 2 5 5 2" xfId="51784"/>
    <cellStyle name="Normal 5 3 4 2 5 5 3" xfId="29173"/>
    <cellStyle name="Normal 5 3 4 2 5 6" xfId="14790"/>
    <cellStyle name="Normal 5 3 4 2 5 6 2" xfId="50008"/>
    <cellStyle name="Normal 5 3 4 2 5 7" xfId="39187"/>
    <cellStyle name="Normal 5 3 4 2 5 8" xfId="27397"/>
    <cellStyle name="Normal 5 3 4 2 6" xfId="4243"/>
    <cellStyle name="Normal 5 3 4 2 6 2" xfId="16890"/>
    <cellStyle name="Normal 5 3 4 2 6 2 2" xfId="52106"/>
    <cellStyle name="Normal 5 3 4 2 6 2 3" xfId="29495"/>
    <cellStyle name="Normal 5 3 4 2 6 3" xfId="13336"/>
    <cellStyle name="Normal 5 3 4 2 6 3 2" xfId="48554"/>
    <cellStyle name="Normal 5 3 4 2 6 4" xfId="39509"/>
    <cellStyle name="Normal 5 3 4 2 6 5" xfId="25943"/>
    <cellStyle name="Normal 5 3 4 2 7" xfId="5713"/>
    <cellStyle name="Normal 5 3 4 2 7 2" xfId="18344"/>
    <cellStyle name="Normal 5 3 4 2 7 2 2" xfId="53560"/>
    <cellStyle name="Normal 5 3 4 2 7 3" xfId="40963"/>
    <cellStyle name="Normal 5 3 4 2 7 4" xfId="30949"/>
    <cellStyle name="Normal 5 3 4 2 8" xfId="7172"/>
    <cellStyle name="Normal 5 3 4 2 8 2" xfId="19798"/>
    <cellStyle name="Normal 5 3 4 2 8 2 2" xfId="55014"/>
    <cellStyle name="Normal 5 3 4 2 8 3" xfId="42417"/>
    <cellStyle name="Normal 5 3 4 2 8 4" xfId="32403"/>
    <cellStyle name="Normal 5 3 4 2 9" xfId="8953"/>
    <cellStyle name="Normal 5 3 4 2 9 2" xfId="21574"/>
    <cellStyle name="Normal 5 3 4 2 9 2 2" xfId="56790"/>
    <cellStyle name="Normal 5 3 4 2 9 3" xfId="44193"/>
    <cellStyle name="Normal 5 3 4 2 9 4" xfId="34179"/>
    <cellStyle name="Normal 5 3 4 3" xfId="3089"/>
    <cellStyle name="Normal 5 3 4 3 10" xfId="25461"/>
    <cellStyle name="Normal 5 3 4 3 11" xfId="60996"/>
    <cellStyle name="Normal 5 3 4 3 2" xfId="4892"/>
    <cellStyle name="Normal 5 3 4 3 2 2" xfId="17539"/>
    <cellStyle name="Normal 5 3 4 3 2 2 2" xfId="52755"/>
    <cellStyle name="Normal 5 3 4 3 2 2 3" xfId="30144"/>
    <cellStyle name="Normal 5 3 4 3 2 3" xfId="13985"/>
    <cellStyle name="Normal 5 3 4 3 2 3 2" xfId="49203"/>
    <cellStyle name="Normal 5 3 4 3 2 4" xfId="40158"/>
    <cellStyle name="Normal 5 3 4 3 2 5" xfId="26592"/>
    <cellStyle name="Normal 5 3 4 3 3" xfId="6362"/>
    <cellStyle name="Normal 5 3 4 3 3 2" xfId="18993"/>
    <cellStyle name="Normal 5 3 4 3 3 2 2" xfId="54209"/>
    <cellStyle name="Normal 5 3 4 3 3 3" xfId="41612"/>
    <cellStyle name="Normal 5 3 4 3 3 4" xfId="31598"/>
    <cellStyle name="Normal 5 3 4 3 4" xfId="7821"/>
    <cellStyle name="Normal 5 3 4 3 4 2" xfId="20447"/>
    <cellStyle name="Normal 5 3 4 3 4 2 2" xfId="55663"/>
    <cellStyle name="Normal 5 3 4 3 4 3" xfId="43066"/>
    <cellStyle name="Normal 5 3 4 3 4 4" xfId="33052"/>
    <cellStyle name="Normal 5 3 4 3 5" xfId="9602"/>
    <cellStyle name="Normal 5 3 4 3 5 2" xfId="22223"/>
    <cellStyle name="Normal 5 3 4 3 5 2 2" xfId="57439"/>
    <cellStyle name="Normal 5 3 4 3 5 3" xfId="44842"/>
    <cellStyle name="Normal 5 3 4 3 5 4" xfId="34828"/>
    <cellStyle name="Normal 5 3 4 3 6" xfId="11396"/>
    <cellStyle name="Normal 5 3 4 3 6 2" xfId="23999"/>
    <cellStyle name="Normal 5 3 4 3 6 2 2" xfId="59215"/>
    <cellStyle name="Normal 5 3 4 3 6 3" xfId="46618"/>
    <cellStyle name="Normal 5 3 4 3 6 4" xfId="36604"/>
    <cellStyle name="Normal 5 3 4 3 7" xfId="15763"/>
    <cellStyle name="Normal 5 3 4 3 7 2" xfId="50979"/>
    <cellStyle name="Normal 5 3 4 3 7 3" xfId="28368"/>
    <cellStyle name="Normal 5 3 4 3 8" xfId="12854"/>
    <cellStyle name="Normal 5 3 4 3 8 2" xfId="48072"/>
    <cellStyle name="Normal 5 3 4 3 9" xfId="38382"/>
    <cellStyle name="Normal 5 3 4 4" xfId="2915"/>
    <cellStyle name="Normal 5 3 4 4 10" xfId="25302"/>
    <cellStyle name="Normal 5 3 4 4 11" xfId="60837"/>
    <cellStyle name="Normal 5 3 4 4 2" xfId="4733"/>
    <cellStyle name="Normal 5 3 4 4 2 2" xfId="17380"/>
    <cellStyle name="Normal 5 3 4 4 2 2 2" xfId="52596"/>
    <cellStyle name="Normal 5 3 4 4 2 2 3" xfId="29985"/>
    <cellStyle name="Normal 5 3 4 4 2 3" xfId="13826"/>
    <cellStyle name="Normal 5 3 4 4 2 3 2" xfId="49044"/>
    <cellStyle name="Normal 5 3 4 4 2 4" xfId="39999"/>
    <cellStyle name="Normal 5 3 4 4 2 5" xfId="26433"/>
    <cellStyle name="Normal 5 3 4 4 3" xfId="6203"/>
    <cellStyle name="Normal 5 3 4 4 3 2" xfId="18834"/>
    <cellStyle name="Normal 5 3 4 4 3 2 2" xfId="54050"/>
    <cellStyle name="Normal 5 3 4 4 3 3" xfId="41453"/>
    <cellStyle name="Normal 5 3 4 4 3 4" xfId="31439"/>
    <cellStyle name="Normal 5 3 4 4 4" xfId="7662"/>
    <cellStyle name="Normal 5 3 4 4 4 2" xfId="20288"/>
    <cellStyle name="Normal 5 3 4 4 4 2 2" xfId="55504"/>
    <cellStyle name="Normal 5 3 4 4 4 3" xfId="42907"/>
    <cellStyle name="Normal 5 3 4 4 4 4" xfId="32893"/>
    <cellStyle name="Normal 5 3 4 4 5" xfId="9443"/>
    <cellStyle name="Normal 5 3 4 4 5 2" xfId="22064"/>
    <cellStyle name="Normal 5 3 4 4 5 2 2" xfId="57280"/>
    <cellStyle name="Normal 5 3 4 4 5 3" xfId="44683"/>
    <cellStyle name="Normal 5 3 4 4 5 4" xfId="34669"/>
    <cellStyle name="Normal 5 3 4 4 6" xfId="11237"/>
    <cellStyle name="Normal 5 3 4 4 6 2" xfId="23840"/>
    <cellStyle name="Normal 5 3 4 4 6 2 2" xfId="59056"/>
    <cellStyle name="Normal 5 3 4 4 6 3" xfId="46459"/>
    <cellStyle name="Normal 5 3 4 4 6 4" xfId="36445"/>
    <cellStyle name="Normal 5 3 4 4 7" xfId="15604"/>
    <cellStyle name="Normal 5 3 4 4 7 2" xfId="50820"/>
    <cellStyle name="Normal 5 3 4 4 7 3" xfId="28209"/>
    <cellStyle name="Normal 5 3 4 4 8" xfId="12695"/>
    <cellStyle name="Normal 5 3 4 4 8 2" xfId="47913"/>
    <cellStyle name="Normal 5 3 4 4 9" xfId="38223"/>
    <cellStyle name="Normal 5 3 4 5" xfId="3424"/>
    <cellStyle name="Normal 5 3 4 5 10" xfId="26920"/>
    <cellStyle name="Normal 5 3 4 5 11" xfId="61324"/>
    <cellStyle name="Normal 5 3 4 5 2" xfId="5220"/>
    <cellStyle name="Normal 5 3 4 5 2 2" xfId="17867"/>
    <cellStyle name="Normal 5 3 4 5 2 2 2" xfId="53083"/>
    <cellStyle name="Normal 5 3 4 5 2 3" xfId="40486"/>
    <cellStyle name="Normal 5 3 4 5 2 4" xfId="30472"/>
    <cellStyle name="Normal 5 3 4 5 3" xfId="6690"/>
    <cellStyle name="Normal 5 3 4 5 3 2" xfId="19321"/>
    <cellStyle name="Normal 5 3 4 5 3 2 2" xfId="54537"/>
    <cellStyle name="Normal 5 3 4 5 3 3" xfId="41940"/>
    <cellStyle name="Normal 5 3 4 5 3 4" xfId="31926"/>
    <cellStyle name="Normal 5 3 4 5 4" xfId="8149"/>
    <cellStyle name="Normal 5 3 4 5 4 2" xfId="20775"/>
    <cellStyle name="Normal 5 3 4 5 4 2 2" xfId="55991"/>
    <cellStyle name="Normal 5 3 4 5 4 3" xfId="43394"/>
    <cellStyle name="Normal 5 3 4 5 4 4" xfId="33380"/>
    <cellStyle name="Normal 5 3 4 5 5" xfId="9930"/>
    <cellStyle name="Normal 5 3 4 5 5 2" xfId="22551"/>
    <cellStyle name="Normal 5 3 4 5 5 2 2" xfId="57767"/>
    <cellStyle name="Normal 5 3 4 5 5 3" xfId="45170"/>
    <cellStyle name="Normal 5 3 4 5 5 4" xfId="35156"/>
    <cellStyle name="Normal 5 3 4 5 6" xfId="11724"/>
    <cellStyle name="Normal 5 3 4 5 6 2" xfId="24327"/>
    <cellStyle name="Normal 5 3 4 5 6 2 2" xfId="59543"/>
    <cellStyle name="Normal 5 3 4 5 6 3" xfId="46946"/>
    <cellStyle name="Normal 5 3 4 5 6 4" xfId="36932"/>
    <cellStyle name="Normal 5 3 4 5 7" xfId="16091"/>
    <cellStyle name="Normal 5 3 4 5 7 2" xfId="51307"/>
    <cellStyle name="Normal 5 3 4 5 7 3" xfId="28696"/>
    <cellStyle name="Normal 5 3 4 5 8" xfId="14313"/>
    <cellStyle name="Normal 5 3 4 5 8 2" xfId="49531"/>
    <cellStyle name="Normal 5 3 4 5 9" xfId="38710"/>
    <cellStyle name="Normal 5 3 4 6" xfId="2584"/>
    <cellStyle name="Normal 5 3 4 6 10" xfId="26111"/>
    <cellStyle name="Normal 5 3 4 6 11" xfId="60515"/>
    <cellStyle name="Normal 5 3 4 6 2" xfId="4411"/>
    <cellStyle name="Normal 5 3 4 6 2 2" xfId="17058"/>
    <cellStyle name="Normal 5 3 4 6 2 2 2" xfId="52274"/>
    <cellStyle name="Normal 5 3 4 6 2 3" xfId="39677"/>
    <cellStyle name="Normal 5 3 4 6 2 4" xfId="29663"/>
    <cellStyle name="Normal 5 3 4 6 3" xfId="5881"/>
    <cellStyle name="Normal 5 3 4 6 3 2" xfId="18512"/>
    <cellStyle name="Normal 5 3 4 6 3 2 2" xfId="53728"/>
    <cellStyle name="Normal 5 3 4 6 3 3" xfId="41131"/>
    <cellStyle name="Normal 5 3 4 6 3 4" xfId="31117"/>
    <cellStyle name="Normal 5 3 4 6 4" xfId="7340"/>
    <cellStyle name="Normal 5 3 4 6 4 2" xfId="19966"/>
    <cellStyle name="Normal 5 3 4 6 4 2 2" xfId="55182"/>
    <cellStyle name="Normal 5 3 4 6 4 3" xfId="42585"/>
    <cellStyle name="Normal 5 3 4 6 4 4" xfId="32571"/>
    <cellStyle name="Normal 5 3 4 6 5" xfId="9121"/>
    <cellStyle name="Normal 5 3 4 6 5 2" xfId="21742"/>
    <cellStyle name="Normal 5 3 4 6 5 2 2" xfId="56958"/>
    <cellStyle name="Normal 5 3 4 6 5 3" xfId="44361"/>
    <cellStyle name="Normal 5 3 4 6 5 4" xfId="34347"/>
    <cellStyle name="Normal 5 3 4 6 6" xfId="10915"/>
    <cellStyle name="Normal 5 3 4 6 6 2" xfId="23518"/>
    <cellStyle name="Normal 5 3 4 6 6 2 2" xfId="58734"/>
    <cellStyle name="Normal 5 3 4 6 6 3" xfId="46137"/>
    <cellStyle name="Normal 5 3 4 6 6 4" xfId="36123"/>
    <cellStyle name="Normal 5 3 4 6 7" xfId="15282"/>
    <cellStyle name="Normal 5 3 4 6 7 2" xfId="50498"/>
    <cellStyle name="Normal 5 3 4 6 7 3" xfId="27887"/>
    <cellStyle name="Normal 5 3 4 6 8" xfId="13504"/>
    <cellStyle name="Normal 5 3 4 6 8 2" xfId="48722"/>
    <cellStyle name="Normal 5 3 4 6 9" xfId="37901"/>
    <cellStyle name="Normal 5 3 4 7" xfId="3748"/>
    <cellStyle name="Normal 5 3 4 7 2" xfId="8472"/>
    <cellStyle name="Normal 5 3 4 7 2 2" xfId="21098"/>
    <cellStyle name="Normal 5 3 4 7 2 2 2" xfId="56314"/>
    <cellStyle name="Normal 5 3 4 7 2 3" xfId="43717"/>
    <cellStyle name="Normal 5 3 4 7 2 4" xfId="33703"/>
    <cellStyle name="Normal 5 3 4 7 3" xfId="10253"/>
    <cellStyle name="Normal 5 3 4 7 3 2" xfId="22874"/>
    <cellStyle name="Normal 5 3 4 7 3 2 2" xfId="58090"/>
    <cellStyle name="Normal 5 3 4 7 3 3" xfId="45493"/>
    <cellStyle name="Normal 5 3 4 7 3 4" xfId="35479"/>
    <cellStyle name="Normal 5 3 4 7 4" xfId="12049"/>
    <cellStyle name="Normal 5 3 4 7 4 2" xfId="24650"/>
    <cellStyle name="Normal 5 3 4 7 4 2 2" xfId="59866"/>
    <cellStyle name="Normal 5 3 4 7 4 3" xfId="47269"/>
    <cellStyle name="Normal 5 3 4 7 4 4" xfId="37255"/>
    <cellStyle name="Normal 5 3 4 7 5" xfId="16414"/>
    <cellStyle name="Normal 5 3 4 7 5 2" xfId="51630"/>
    <cellStyle name="Normal 5 3 4 7 5 3" xfId="29019"/>
    <cellStyle name="Normal 5 3 4 7 6" xfId="14636"/>
    <cellStyle name="Normal 5 3 4 7 6 2" xfId="49854"/>
    <cellStyle name="Normal 5 3 4 7 7" xfId="39033"/>
    <cellStyle name="Normal 5 3 4 7 8" xfId="27243"/>
    <cellStyle name="Normal 5 3 4 8" xfId="4086"/>
    <cellStyle name="Normal 5 3 4 8 2" xfId="16736"/>
    <cellStyle name="Normal 5 3 4 8 2 2" xfId="51952"/>
    <cellStyle name="Normal 5 3 4 8 2 3" xfId="29341"/>
    <cellStyle name="Normal 5 3 4 8 3" xfId="13182"/>
    <cellStyle name="Normal 5 3 4 8 3 2" xfId="48400"/>
    <cellStyle name="Normal 5 3 4 8 4" xfId="39355"/>
    <cellStyle name="Normal 5 3 4 8 5" xfId="25789"/>
    <cellStyle name="Normal 5 3 4 9" xfId="5559"/>
    <cellStyle name="Normal 5 3 4 9 2" xfId="18190"/>
    <cellStyle name="Normal 5 3 4 9 2 2" xfId="53406"/>
    <cellStyle name="Normal 5 3 4 9 3" xfId="40809"/>
    <cellStyle name="Normal 5 3 4 9 4" xfId="30795"/>
    <cellStyle name="Normal 5 3 5" xfId="2328"/>
    <cellStyle name="Normal 5 3 5 10" xfId="10732"/>
    <cellStyle name="Normal 5 3 5 10 2" xfId="23343"/>
    <cellStyle name="Normal 5 3 5 10 2 2" xfId="58559"/>
    <cellStyle name="Normal 5 3 5 10 3" xfId="45962"/>
    <cellStyle name="Normal 5 3 5 10 4" xfId="35948"/>
    <cellStyle name="Normal 5 3 5 11" xfId="15040"/>
    <cellStyle name="Normal 5 3 5 11 2" xfId="50256"/>
    <cellStyle name="Normal 5 3 5 11 3" xfId="27645"/>
    <cellStyle name="Normal 5 3 5 12" xfId="12453"/>
    <cellStyle name="Normal 5 3 5 12 2" xfId="47671"/>
    <cellStyle name="Normal 5 3 5 13" xfId="37659"/>
    <cellStyle name="Normal 5 3 5 14" xfId="25060"/>
    <cellStyle name="Normal 5 3 5 15" xfId="60273"/>
    <cellStyle name="Normal 5 3 5 2" xfId="3175"/>
    <cellStyle name="Normal 5 3 5 2 10" xfId="25544"/>
    <cellStyle name="Normal 5 3 5 2 11" xfId="61079"/>
    <cellStyle name="Normal 5 3 5 2 2" xfId="4975"/>
    <cellStyle name="Normal 5 3 5 2 2 2" xfId="17622"/>
    <cellStyle name="Normal 5 3 5 2 2 2 2" xfId="52838"/>
    <cellStyle name="Normal 5 3 5 2 2 2 3" xfId="30227"/>
    <cellStyle name="Normal 5 3 5 2 2 3" xfId="14068"/>
    <cellStyle name="Normal 5 3 5 2 2 3 2" xfId="49286"/>
    <cellStyle name="Normal 5 3 5 2 2 4" xfId="40241"/>
    <cellStyle name="Normal 5 3 5 2 2 5" xfId="26675"/>
    <cellStyle name="Normal 5 3 5 2 3" xfId="6445"/>
    <cellStyle name="Normal 5 3 5 2 3 2" xfId="19076"/>
    <cellStyle name="Normal 5 3 5 2 3 2 2" xfId="54292"/>
    <cellStyle name="Normal 5 3 5 2 3 3" xfId="41695"/>
    <cellStyle name="Normal 5 3 5 2 3 4" xfId="31681"/>
    <cellStyle name="Normal 5 3 5 2 4" xfId="7904"/>
    <cellStyle name="Normal 5 3 5 2 4 2" xfId="20530"/>
    <cellStyle name="Normal 5 3 5 2 4 2 2" xfId="55746"/>
    <cellStyle name="Normal 5 3 5 2 4 3" xfId="43149"/>
    <cellStyle name="Normal 5 3 5 2 4 4" xfId="33135"/>
    <cellStyle name="Normal 5 3 5 2 5" xfId="9685"/>
    <cellStyle name="Normal 5 3 5 2 5 2" xfId="22306"/>
    <cellStyle name="Normal 5 3 5 2 5 2 2" xfId="57522"/>
    <cellStyle name="Normal 5 3 5 2 5 3" xfId="44925"/>
    <cellStyle name="Normal 5 3 5 2 5 4" xfId="34911"/>
    <cellStyle name="Normal 5 3 5 2 6" xfId="11479"/>
    <cellStyle name="Normal 5 3 5 2 6 2" xfId="24082"/>
    <cellStyle name="Normal 5 3 5 2 6 2 2" xfId="59298"/>
    <cellStyle name="Normal 5 3 5 2 6 3" xfId="46701"/>
    <cellStyle name="Normal 5 3 5 2 6 4" xfId="36687"/>
    <cellStyle name="Normal 5 3 5 2 7" xfId="15846"/>
    <cellStyle name="Normal 5 3 5 2 7 2" xfId="51062"/>
    <cellStyle name="Normal 5 3 5 2 7 3" xfId="28451"/>
    <cellStyle name="Normal 5 3 5 2 8" xfId="12937"/>
    <cellStyle name="Normal 5 3 5 2 8 2" xfId="48155"/>
    <cellStyle name="Normal 5 3 5 2 9" xfId="38465"/>
    <cellStyle name="Normal 5 3 5 3" xfId="3504"/>
    <cellStyle name="Normal 5 3 5 3 10" xfId="27000"/>
    <cellStyle name="Normal 5 3 5 3 11" xfId="61404"/>
    <cellStyle name="Normal 5 3 5 3 2" xfId="5300"/>
    <cellStyle name="Normal 5 3 5 3 2 2" xfId="17947"/>
    <cellStyle name="Normal 5 3 5 3 2 2 2" xfId="53163"/>
    <cellStyle name="Normal 5 3 5 3 2 3" xfId="40566"/>
    <cellStyle name="Normal 5 3 5 3 2 4" xfId="30552"/>
    <cellStyle name="Normal 5 3 5 3 3" xfId="6770"/>
    <cellStyle name="Normal 5 3 5 3 3 2" xfId="19401"/>
    <cellStyle name="Normal 5 3 5 3 3 2 2" xfId="54617"/>
    <cellStyle name="Normal 5 3 5 3 3 3" xfId="42020"/>
    <cellStyle name="Normal 5 3 5 3 3 4" xfId="32006"/>
    <cellStyle name="Normal 5 3 5 3 4" xfId="8229"/>
    <cellStyle name="Normal 5 3 5 3 4 2" xfId="20855"/>
    <cellStyle name="Normal 5 3 5 3 4 2 2" xfId="56071"/>
    <cellStyle name="Normal 5 3 5 3 4 3" xfId="43474"/>
    <cellStyle name="Normal 5 3 5 3 4 4" xfId="33460"/>
    <cellStyle name="Normal 5 3 5 3 5" xfId="10010"/>
    <cellStyle name="Normal 5 3 5 3 5 2" xfId="22631"/>
    <cellStyle name="Normal 5 3 5 3 5 2 2" xfId="57847"/>
    <cellStyle name="Normal 5 3 5 3 5 3" xfId="45250"/>
    <cellStyle name="Normal 5 3 5 3 5 4" xfId="35236"/>
    <cellStyle name="Normal 5 3 5 3 6" xfId="11804"/>
    <cellStyle name="Normal 5 3 5 3 6 2" xfId="24407"/>
    <cellStyle name="Normal 5 3 5 3 6 2 2" xfId="59623"/>
    <cellStyle name="Normal 5 3 5 3 6 3" xfId="47026"/>
    <cellStyle name="Normal 5 3 5 3 6 4" xfId="37012"/>
    <cellStyle name="Normal 5 3 5 3 7" xfId="16171"/>
    <cellStyle name="Normal 5 3 5 3 7 2" xfId="51387"/>
    <cellStyle name="Normal 5 3 5 3 7 3" xfId="28776"/>
    <cellStyle name="Normal 5 3 5 3 8" xfId="14393"/>
    <cellStyle name="Normal 5 3 5 3 8 2" xfId="49611"/>
    <cellStyle name="Normal 5 3 5 3 9" xfId="38790"/>
    <cellStyle name="Normal 5 3 5 4" xfId="2665"/>
    <cellStyle name="Normal 5 3 5 4 10" xfId="26191"/>
    <cellStyle name="Normal 5 3 5 4 11" xfId="60595"/>
    <cellStyle name="Normal 5 3 5 4 2" xfId="4491"/>
    <cellStyle name="Normal 5 3 5 4 2 2" xfId="17138"/>
    <cellStyle name="Normal 5 3 5 4 2 2 2" xfId="52354"/>
    <cellStyle name="Normal 5 3 5 4 2 3" xfId="39757"/>
    <cellStyle name="Normal 5 3 5 4 2 4" xfId="29743"/>
    <cellStyle name="Normal 5 3 5 4 3" xfId="5961"/>
    <cellStyle name="Normal 5 3 5 4 3 2" xfId="18592"/>
    <cellStyle name="Normal 5 3 5 4 3 2 2" xfId="53808"/>
    <cellStyle name="Normal 5 3 5 4 3 3" xfId="41211"/>
    <cellStyle name="Normal 5 3 5 4 3 4" xfId="31197"/>
    <cellStyle name="Normal 5 3 5 4 4" xfId="7420"/>
    <cellStyle name="Normal 5 3 5 4 4 2" xfId="20046"/>
    <cellStyle name="Normal 5 3 5 4 4 2 2" xfId="55262"/>
    <cellStyle name="Normal 5 3 5 4 4 3" xfId="42665"/>
    <cellStyle name="Normal 5 3 5 4 4 4" xfId="32651"/>
    <cellStyle name="Normal 5 3 5 4 5" xfId="9201"/>
    <cellStyle name="Normal 5 3 5 4 5 2" xfId="21822"/>
    <cellStyle name="Normal 5 3 5 4 5 2 2" xfId="57038"/>
    <cellStyle name="Normal 5 3 5 4 5 3" xfId="44441"/>
    <cellStyle name="Normal 5 3 5 4 5 4" xfId="34427"/>
    <cellStyle name="Normal 5 3 5 4 6" xfId="10995"/>
    <cellStyle name="Normal 5 3 5 4 6 2" xfId="23598"/>
    <cellStyle name="Normal 5 3 5 4 6 2 2" xfId="58814"/>
    <cellStyle name="Normal 5 3 5 4 6 3" xfId="46217"/>
    <cellStyle name="Normal 5 3 5 4 6 4" xfId="36203"/>
    <cellStyle name="Normal 5 3 5 4 7" xfId="15362"/>
    <cellStyle name="Normal 5 3 5 4 7 2" xfId="50578"/>
    <cellStyle name="Normal 5 3 5 4 7 3" xfId="27967"/>
    <cellStyle name="Normal 5 3 5 4 8" xfId="13584"/>
    <cellStyle name="Normal 5 3 5 4 8 2" xfId="48802"/>
    <cellStyle name="Normal 5 3 5 4 9" xfId="37981"/>
    <cellStyle name="Normal 5 3 5 5" xfId="3829"/>
    <cellStyle name="Normal 5 3 5 5 2" xfId="8552"/>
    <cellStyle name="Normal 5 3 5 5 2 2" xfId="21178"/>
    <cellStyle name="Normal 5 3 5 5 2 2 2" xfId="56394"/>
    <cellStyle name="Normal 5 3 5 5 2 3" xfId="43797"/>
    <cellStyle name="Normal 5 3 5 5 2 4" xfId="33783"/>
    <cellStyle name="Normal 5 3 5 5 3" xfId="10333"/>
    <cellStyle name="Normal 5 3 5 5 3 2" xfId="22954"/>
    <cellStyle name="Normal 5 3 5 5 3 2 2" xfId="58170"/>
    <cellStyle name="Normal 5 3 5 5 3 3" xfId="45573"/>
    <cellStyle name="Normal 5 3 5 5 3 4" xfId="35559"/>
    <cellStyle name="Normal 5 3 5 5 4" xfId="12129"/>
    <cellStyle name="Normal 5 3 5 5 4 2" xfId="24730"/>
    <cellStyle name="Normal 5 3 5 5 4 2 2" xfId="59946"/>
    <cellStyle name="Normal 5 3 5 5 4 3" xfId="47349"/>
    <cellStyle name="Normal 5 3 5 5 4 4" xfId="37335"/>
    <cellStyle name="Normal 5 3 5 5 5" xfId="16494"/>
    <cellStyle name="Normal 5 3 5 5 5 2" xfId="51710"/>
    <cellStyle name="Normal 5 3 5 5 5 3" xfId="29099"/>
    <cellStyle name="Normal 5 3 5 5 6" xfId="14716"/>
    <cellStyle name="Normal 5 3 5 5 6 2" xfId="49934"/>
    <cellStyle name="Normal 5 3 5 5 7" xfId="39113"/>
    <cellStyle name="Normal 5 3 5 5 8" xfId="27323"/>
    <cellStyle name="Normal 5 3 5 6" xfId="4169"/>
    <cellStyle name="Normal 5 3 5 6 2" xfId="16816"/>
    <cellStyle name="Normal 5 3 5 6 2 2" xfId="52032"/>
    <cellStyle name="Normal 5 3 5 6 2 3" xfId="29421"/>
    <cellStyle name="Normal 5 3 5 6 3" xfId="13262"/>
    <cellStyle name="Normal 5 3 5 6 3 2" xfId="48480"/>
    <cellStyle name="Normal 5 3 5 6 4" xfId="39435"/>
    <cellStyle name="Normal 5 3 5 6 5" xfId="25869"/>
    <cellStyle name="Normal 5 3 5 7" xfId="5639"/>
    <cellStyle name="Normal 5 3 5 7 2" xfId="18270"/>
    <cellStyle name="Normal 5 3 5 7 2 2" xfId="53486"/>
    <cellStyle name="Normal 5 3 5 7 3" xfId="40889"/>
    <cellStyle name="Normal 5 3 5 7 4" xfId="30875"/>
    <cellStyle name="Normal 5 3 5 8" xfId="7098"/>
    <cellStyle name="Normal 5 3 5 8 2" xfId="19724"/>
    <cellStyle name="Normal 5 3 5 8 2 2" xfId="54940"/>
    <cellStyle name="Normal 5 3 5 8 3" xfId="42343"/>
    <cellStyle name="Normal 5 3 5 8 4" xfId="32329"/>
    <cellStyle name="Normal 5 3 5 9" xfId="8879"/>
    <cellStyle name="Normal 5 3 5 9 2" xfId="21500"/>
    <cellStyle name="Normal 5 3 5 9 2 2" xfId="56716"/>
    <cellStyle name="Normal 5 3 5 9 3" xfId="44119"/>
    <cellStyle name="Normal 5 3 5 9 4" xfId="34105"/>
    <cellStyle name="Normal 5 3 6" xfId="3010"/>
    <cellStyle name="Normal 5 3 6 10" xfId="25385"/>
    <cellStyle name="Normal 5 3 6 11" xfId="60920"/>
    <cellStyle name="Normal 5 3 6 2" xfId="4816"/>
    <cellStyle name="Normal 5 3 6 2 2" xfId="17463"/>
    <cellStyle name="Normal 5 3 6 2 2 2" xfId="52679"/>
    <cellStyle name="Normal 5 3 6 2 2 3" xfId="30068"/>
    <cellStyle name="Normal 5 3 6 2 3" xfId="13909"/>
    <cellStyle name="Normal 5 3 6 2 3 2" xfId="49127"/>
    <cellStyle name="Normal 5 3 6 2 4" xfId="40082"/>
    <cellStyle name="Normal 5 3 6 2 5" xfId="26516"/>
    <cellStyle name="Normal 5 3 6 3" xfId="6286"/>
    <cellStyle name="Normal 5 3 6 3 2" xfId="18917"/>
    <cellStyle name="Normal 5 3 6 3 2 2" xfId="54133"/>
    <cellStyle name="Normal 5 3 6 3 3" xfId="41536"/>
    <cellStyle name="Normal 5 3 6 3 4" xfId="31522"/>
    <cellStyle name="Normal 5 3 6 4" xfId="7745"/>
    <cellStyle name="Normal 5 3 6 4 2" xfId="20371"/>
    <cellStyle name="Normal 5 3 6 4 2 2" xfId="55587"/>
    <cellStyle name="Normal 5 3 6 4 3" xfId="42990"/>
    <cellStyle name="Normal 5 3 6 4 4" xfId="32976"/>
    <cellStyle name="Normal 5 3 6 5" xfId="9526"/>
    <cellStyle name="Normal 5 3 6 5 2" xfId="22147"/>
    <cellStyle name="Normal 5 3 6 5 2 2" xfId="57363"/>
    <cellStyle name="Normal 5 3 6 5 3" xfId="44766"/>
    <cellStyle name="Normal 5 3 6 5 4" xfId="34752"/>
    <cellStyle name="Normal 5 3 6 6" xfId="11320"/>
    <cellStyle name="Normal 5 3 6 6 2" xfId="23923"/>
    <cellStyle name="Normal 5 3 6 6 2 2" xfId="59139"/>
    <cellStyle name="Normal 5 3 6 6 3" xfId="46542"/>
    <cellStyle name="Normal 5 3 6 6 4" xfId="36528"/>
    <cellStyle name="Normal 5 3 6 7" xfId="15687"/>
    <cellStyle name="Normal 5 3 6 7 2" xfId="50903"/>
    <cellStyle name="Normal 5 3 6 7 3" xfId="28292"/>
    <cellStyle name="Normal 5 3 6 8" xfId="12778"/>
    <cellStyle name="Normal 5 3 6 8 2" xfId="47996"/>
    <cellStyle name="Normal 5 3 6 9" xfId="38306"/>
    <cellStyle name="Normal 5 3 7" xfId="2842"/>
    <cellStyle name="Normal 5 3 7 10" xfId="25230"/>
    <cellStyle name="Normal 5 3 7 11" xfId="60765"/>
    <cellStyle name="Normal 5 3 7 2" xfId="4661"/>
    <cellStyle name="Normal 5 3 7 2 2" xfId="17308"/>
    <cellStyle name="Normal 5 3 7 2 2 2" xfId="52524"/>
    <cellStyle name="Normal 5 3 7 2 2 3" xfId="29913"/>
    <cellStyle name="Normal 5 3 7 2 3" xfId="13754"/>
    <cellStyle name="Normal 5 3 7 2 3 2" xfId="48972"/>
    <cellStyle name="Normal 5 3 7 2 4" xfId="39927"/>
    <cellStyle name="Normal 5 3 7 2 5" xfId="26361"/>
    <cellStyle name="Normal 5 3 7 3" xfId="6131"/>
    <cellStyle name="Normal 5 3 7 3 2" xfId="18762"/>
    <cellStyle name="Normal 5 3 7 3 2 2" xfId="53978"/>
    <cellStyle name="Normal 5 3 7 3 3" xfId="41381"/>
    <cellStyle name="Normal 5 3 7 3 4" xfId="31367"/>
    <cellStyle name="Normal 5 3 7 4" xfId="7590"/>
    <cellStyle name="Normal 5 3 7 4 2" xfId="20216"/>
    <cellStyle name="Normal 5 3 7 4 2 2" xfId="55432"/>
    <cellStyle name="Normal 5 3 7 4 3" xfId="42835"/>
    <cellStyle name="Normal 5 3 7 4 4" xfId="32821"/>
    <cellStyle name="Normal 5 3 7 5" xfId="9371"/>
    <cellStyle name="Normal 5 3 7 5 2" xfId="21992"/>
    <cellStyle name="Normal 5 3 7 5 2 2" xfId="57208"/>
    <cellStyle name="Normal 5 3 7 5 3" xfId="44611"/>
    <cellStyle name="Normal 5 3 7 5 4" xfId="34597"/>
    <cellStyle name="Normal 5 3 7 6" xfId="11165"/>
    <cellStyle name="Normal 5 3 7 6 2" xfId="23768"/>
    <cellStyle name="Normal 5 3 7 6 2 2" xfId="58984"/>
    <cellStyle name="Normal 5 3 7 6 3" xfId="46387"/>
    <cellStyle name="Normal 5 3 7 6 4" xfId="36373"/>
    <cellStyle name="Normal 5 3 7 7" xfId="15532"/>
    <cellStyle name="Normal 5 3 7 7 2" xfId="50748"/>
    <cellStyle name="Normal 5 3 7 7 3" xfId="28137"/>
    <cellStyle name="Normal 5 3 7 8" xfId="12623"/>
    <cellStyle name="Normal 5 3 7 8 2" xfId="47841"/>
    <cellStyle name="Normal 5 3 7 9" xfId="38151"/>
    <cellStyle name="Normal 5 3 8" xfId="3352"/>
    <cellStyle name="Normal 5 3 8 10" xfId="26848"/>
    <cellStyle name="Normal 5 3 8 11" xfId="61252"/>
    <cellStyle name="Normal 5 3 8 2" xfId="5148"/>
    <cellStyle name="Normal 5 3 8 2 2" xfId="17795"/>
    <cellStyle name="Normal 5 3 8 2 2 2" xfId="53011"/>
    <cellStyle name="Normal 5 3 8 2 3" xfId="40414"/>
    <cellStyle name="Normal 5 3 8 2 4" xfId="30400"/>
    <cellStyle name="Normal 5 3 8 3" xfId="6618"/>
    <cellStyle name="Normal 5 3 8 3 2" xfId="19249"/>
    <cellStyle name="Normal 5 3 8 3 2 2" xfId="54465"/>
    <cellStyle name="Normal 5 3 8 3 3" xfId="41868"/>
    <cellStyle name="Normal 5 3 8 3 4" xfId="31854"/>
    <cellStyle name="Normal 5 3 8 4" xfId="8077"/>
    <cellStyle name="Normal 5 3 8 4 2" xfId="20703"/>
    <cellStyle name="Normal 5 3 8 4 2 2" xfId="55919"/>
    <cellStyle name="Normal 5 3 8 4 3" xfId="43322"/>
    <cellStyle name="Normal 5 3 8 4 4" xfId="33308"/>
    <cellStyle name="Normal 5 3 8 5" xfId="9858"/>
    <cellStyle name="Normal 5 3 8 5 2" xfId="22479"/>
    <cellStyle name="Normal 5 3 8 5 2 2" xfId="57695"/>
    <cellStyle name="Normal 5 3 8 5 3" xfId="45098"/>
    <cellStyle name="Normal 5 3 8 5 4" xfId="35084"/>
    <cellStyle name="Normal 5 3 8 6" xfId="11652"/>
    <cellStyle name="Normal 5 3 8 6 2" xfId="24255"/>
    <cellStyle name="Normal 5 3 8 6 2 2" xfId="59471"/>
    <cellStyle name="Normal 5 3 8 6 3" xfId="46874"/>
    <cellStyle name="Normal 5 3 8 6 4" xfId="36860"/>
    <cellStyle name="Normal 5 3 8 7" xfId="16019"/>
    <cellStyle name="Normal 5 3 8 7 2" xfId="51235"/>
    <cellStyle name="Normal 5 3 8 7 3" xfId="28624"/>
    <cellStyle name="Normal 5 3 8 8" xfId="14241"/>
    <cellStyle name="Normal 5 3 8 8 2" xfId="49459"/>
    <cellStyle name="Normal 5 3 8 9" xfId="38638"/>
    <cellStyle name="Normal 5 3 9" xfId="2512"/>
    <cellStyle name="Normal 5 3 9 10" xfId="26039"/>
    <cellStyle name="Normal 5 3 9 11" xfId="60443"/>
    <cellStyle name="Normal 5 3 9 2" xfId="4339"/>
    <cellStyle name="Normal 5 3 9 2 2" xfId="16986"/>
    <cellStyle name="Normal 5 3 9 2 2 2" xfId="52202"/>
    <cellStyle name="Normal 5 3 9 2 3" xfId="39605"/>
    <cellStyle name="Normal 5 3 9 2 4" xfId="29591"/>
    <cellStyle name="Normal 5 3 9 3" xfId="5809"/>
    <cellStyle name="Normal 5 3 9 3 2" xfId="18440"/>
    <cellStyle name="Normal 5 3 9 3 2 2" xfId="53656"/>
    <cellStyle name="Normal 5 3 9 3 3" xfId="41059"/>
    <cellStyle name="Normal 5 3 9 3 4" xfId="31045"/>
    <cellStyle name="Normal 5 3 9 4" xfId="7268"/>
    <cellStyle name="Normal 5 3 9 4 2" xfId="19894"/>
    <cellStyle name="Normal 5 3 9 4 2 2" xfId="55110"/>
    <cellStyle name="Normal 5 3 9 4 3" xfId="42513"/>
    <cellStyle name="Normal 5 3 9 4 4" xfId="32499"/>
    <cellStyle name="Normal 5 3 9 5" xfId="9049"/>
    <cellStyle name="Normal 5 3 9 5 2" xfId="21670"/>
    <cellStyle name="Normal 5 3 9 5 2 2" xfId="56886"/>
    <cellStyle name="Normal 5 3 9 5 3" xfId="44289"/>
    <cellStyle name="Normal 5 3 9 5 4" xfId="34275"/>
    <cellStyle name="Normal 5 3 9 6" xfId="10843"/>
    <cellStyle name="Normal 5 3 9 6 2" xfId="23446"/>
    <cellStyle name="Normal 5 3 9 6 2 2" xfId="58662"/>
    <cellStyle name="Normal 5 3 9 6 3" xfId="46065"/>
    <cellStyle name="Normal 5 3 9 6 4" xfId="36051"/>
    <cellStyle name="Normal 5 3 9 7" xfId="15210"/>
    <cellStyle name="Normal 5 3 9 7 2" xfId="50426"/>
    <cellStyle name="Normal 5 3 9 7 3" xfId="27815"/>
    <cellStyle name="Normal 5 3 9 8" xfId="13432"/>
    <cellStyle name="Normal 5 3 9 8 2" xfId="48650"/>
    <cellStyle name="Normal 5 3 9 9" xfId="37829"/>
    <cellStyle name="Normal 5 3_District Target Attainment" xfId="1179"/>
    <cellStyle name="Normal 5 4" xfId="637"/>
    <cellStyle name="Normal 5 5" xfId="10443"/>
    <cellStyle name="Normal 5 6" xfId="10767"/>
    <cellStyle name="Normal 5_Sheet1" xfId="630"/>
    <cellStyle name="Normal 50" xfId="5417"/>
    <cellStyle name="Normal 51" xfId="3962"/>
    <cellStyle name="Normal 52" xfId="5419"/>
    <cellStyle name="Normal 53" xfId="4042"/>
    <cellStyle name="Normal 54" xfId="4044"/>
    <cellStyle name="Normal 55" xfId="5412"/>
    <cellStyle name="Normal 56" xfId="5421"/>
    <cellStyle name="Normal 57" xfId="4096"/>
    <cellStyle name="Normal 58" xfId="5413"/>
    <cellStyle name="Normal 59" xfId="3960"/>
    <cellStyle name="Normal 6" xfId="39"/>
    <cellStyle name="Normal 6 10" xfId="2459"/>
    <cellStyle name="Normal 6 10 10" xfId="25991"/>
    <cellStyle name="Normal 6 10 11" xfId="60395"/>
    <cellStyle name="Normal 6 10 2" xfId="4291"/>
    <cellStyle name="Normal 6 10 2 2" xfId="16938"/>
    <cellStyle name="Normal 6 10 2 2 2" xfId="52154"/>
    <cellStyle name="Normal 6 10 2 3" xfId="39557"/>
    <cellStyle name="Normal 6 10 2 4" xfId="29543"/>
    <cellStyle name="Normal 6 10 3" xfId="5761"/>
    <cellStyle name="Normal 6 10 3 2" xfId="18392"/>
    <cellStyle name="Normal 6 10 3 2 2" xfId="53608"/>
    <cellStyle name="Normal 6 10 3 3" xfId="41011"/>
    <cellStyle name="Normal 6 10 3 4" xfId="30997"/>
    <cellStyle name="Normal 6 10 4" xfId="7220"/>
    <cellStyle name="Normal 6 10 4 2" xfId="19846"/>
    <cellStyle name="Normal 6 10 4 2 2" xfId="55062"/>
    <cellStyle name="Normal 6 10 4 3" xfId="42465"/>
    <cellStyle name="Normal 6 10 4 4" xfId="32451"/>
    <cellStyle name="Normal 6 10 5" xfId="9001"/>
    <cellStyle name="Normal 6 10 5 2" xfId="21622"/>
    <cellStyle name="Normal 6 10 5 2 2" xfId="56838"/>
    <cellStyle name="Normal 6 10 5 3" xfId="44241"/>
    <cellStyle name="Normal 6 10 5 4" xfId="34227"/>
    <cellStyle name="Normal 6 10 6" xfId="10795"/>
    <cellStyle name="Normal 6 10 6 2" xfId="23398"/>
    <cellStyle name="Normal 6 10 6 2 2" xfId="58614"/>
    <cellStyle name="Normal 6 10 6 3" xfId="46017"/>
    <cellStyle name="Normal 6 10 6 4" xfId="36003"/>
    <cellStyle name="Normal 6 10 7" xfId="15162"/>
    <cellStyle name="Normal 6 10 7 2" xfId="50378"/>
    <cellStyle name="Normal 6 10 7 3" xfId="27767"/>
    <cellStyle name="Normal 6 10 8" xfId="13384"/>
    <cellStyle name="Normal 6 10 8 2" xfId="48602"/>
    <cellStyle name="Normal 6 10 9" xfId="37781"/>
    <cellStyle name="Normal 6 11" xfId="3628"/>
    <cellStyle name="Normal 6 11 2" xfId="8352"/>
    <cellStyle name="Normal 6 11 2 2" xfId="20978"/>
    <cellStyle name="Normal 6 11 2 2 2" xfId="56194"/>
    <cellStyle name="Normal 6 11 2 3" xfId="43597"/>
    <cellStyle name="Normal 6 11 2 4" xfId="33583"/>
    <cellStyle name="Normal 6 11 3" xfId="10133"/>
    <cellStyle name="Normal 6 11 3 2" xfId="22754"/>
    <cellStyle name="Normal 6 11 3 2 2" xfId="57970"/>
    <cellStyle name="Normal 6 11 3 3" xfId="45373"/>
    <cellStyle name="Normal 6 11 3 4" xfId="35359"/>
    <cellStyle name="Normal 6 11 4" xfId="11929"/>
    <cellStyle name="Normal 6 11 4 2" xfId="24530"/>
    <cellStyle name="Normal 6 11 4 2 2" xfId="59746"/>
    <cellStyle name="Normal 6 11 4 3" xfId="47149"/>
    <cellStyle name="Normal 6 11 4 4" xfId="37135"/>
    <cellStyle name="Normal 6 11 5" xfId="16294"/>
    <cellStyle name="Normal 6 11 5 2" xfId="51510"/>
    <cellStyle name="Normal 6 11 5 3" xfId="28899"/>
    <cellStyle name="Normal 6 11 6" xfId="14516"/>
    <cellStyle name="Normal 6 11 6 2" xfId="49734"/>
    <cellStyle name="Normal 6 11 7" xfId="38913"/>
    <cellStyle name="Normal 6 11 8" xfId="27123"/>
    <cellStyle name="Normal 6 12" xfId="3953"/>
    <cellStyle name="Normal 6 12 2" xfId="16616"/>
    <cellStyle name="Normal 6 12 2 2" xfId="51832"/>
    <cellStyle name="Normal 6 12 2 3" xfId="29221"/>
    <cellStyle name="Normal 6 12 3" xfId="13062"/>
    <cellStyle name="Normal 6 12 3 2" xfId="48280"/>
    <cellStyle name="Normal 6 12 4" xfId="39235"/>
    <cellStyle name="Normal 6 12 5" xfId="25669"/>
    <cellStyle name="Normal 6 13" xfId="5439"/>
    <cellStyle name="Normal 6 13 2" xfId="18070"/>
    <cellStyle name="Normal 6 13 2 2" xfId="53286"/>
    <cellStyle name="Normal 6 13 3" xfId="40689"/>
    <cellStyle name="Normal 6 13 4" xfId="30675"/>
    <cellStyle name="Normal 6 14" xfId="6895"/>
    <cellStyle name="Normal 6 14 2" xfId="19524"/>
    <cellStyle name="Normal 6 14 2 2" xfId="54740"/>
    <cellStyle name="Normal 6 14 3" xfId="42143"/>
    <cellStyle name="Normal 6 14 4" xfId="32129"/>
    <cellStyle name="Normal 6 15" xfId="8677"/>
    <cellStyle name="Normal 6 15 2" xfId="21300"/>
    <cellStyle name="Normal 6 15 2 2" xfId="56516"/>
    <cellStyle name="Normal 6 15 3" xfId="43919"/>
    <cellStyle name="Normal 6 15 4" xfId="33905"/>
    <cellStyle name="Normal 6 16" xfId="10733"/>
    <cellStyle name="Normal 6 16 2" xfId="23344"/>
    <cellStyle name="Normal 6 16 2 2" xfId="58560"/>
    <cellStyle name="Normal 6 16 3" xfId="45963"/>
    <cellStyle name="Normal 6 16 4" xfId="35949"/>
    <cellStyle name="Normal 6 17" xfId="14839"/>
    <cellStyle name="Normal 6 17 2" xfId="50056"/>
    <cellStyle name="Normal 6 17 3" xfId="27445"/>
    <cellStyle name="Normal 6 18" xfId="12253"/>
    <cellStyle name="Normal 6 18 2" xfId="47471"/>
    <cellStyle name="Normal 6 19" xfId="37458"/>
    <cellStyle name="Normal 6 2" xfId="638"/>
    <cellStyle name="Normal 6 2 10" xfId="3678"/>
    <cellStyle name="Normal 6 2 10 2" xfId="8402"/>
    <cellStyle name="Normal 6 2 10 2 2" xfId="21028"/>
    <cellStyle name="Normal 6 2 10 2 2 2" xfId="56244"/>
    <cellStyle name="Normal 6 2 10 2 3" xfId="43647"/>
    <cellStyle name="Normal 6 2 10 2 4" xfId="33633"/>
    <cellStyle name="Normal 6 2 10 3" xfId="10183"/>
    <cellStyle name="Normal 6 2 10 3 2" xfId="22804"/>
    <cellStyle name="Normal 6 2 10 3 2 2" xfId="58020"/>
    <cellStyle name="Normal 6 2 10 3 3" xfId="45423"/>
    <cellStyle name="Normal 6 2 10 3 4" xfId="35409"/>
    <cellStyle name="Normal 6 2 10 4" xfId="11979"/>
    <cellStyle name="Normal 6 2 10 4 2" xfId="24580"/>
    <cellStyle name="Normal 6 2 10 4 2 2" xfId="59796"/>
    <cellStyle name="Normal 6 2 10 4 3" xfId="47199"/>
    <cellStyle name="Normal 6 2 10 4 4" xfId="37185"/>
    <cellStyle name="Normal 6 2 10 5" xfId="16344"/>
    <cellStyle name="Normal 6 2 10 5 2" xfId="51560"/>
    <cellStyle name="Normal 6 2 10 5 3" xfId="28949"/>
    <cellStyle name="Normal 6 2 10 6" xfId="14566"/>
    <cellStyle name="Normal 6 2 10 6 2" xfId="49784"/>
    <cellStyle name="Normal 6 2 10 7" xfId="38963"/>
    <cellStyle name="Normal 6 2 10 8" xfId="27173"/>
    <cellStyle name="Normal 6 2 11" xfId="4010"/>
    <cellStyle name="Normal 6 2 11 2" xfId="16666"/>
    <cellStyle name="Normal 6 2 11 2 2" xfId="51882"/>
    <cellStyle name="Normal 6 2 11 2 3" xfId="29271"/>
    <cellStyle name="Normal 6 2 11 3" xfId="13112"/>
    <cellStyle name="Normal 6 2 11 3 2" xfId="48330"/>
    <cellStyle name="Normal 6 2 11 4" xfId="39285"/>
    <cellStyle name="Normal 6 2 11 5" xfId="25719"/>
    <cellStyle name="Normal 6 2 12" xfId="5489"/>
    <cellStyle name="Normal 6 2 12 2" xfId="18120"/>
    <cellStyle name="Normal 6 2 12 2 2" xfId="53336"/>
    <cellStyle name="Normal 6 2 12 3" xfId="40739"/>
    <cellStyle name="Normal 6 2 12 4" xfId="30725"/>
    <cellStyle name="Normal 6 2 13" xfId="6945"/>
    <cellStyle name="Normal 6 2 13 2" xfId="19574"/>
    <cellStyle name="Normal 6 2 13 2 2" xfId="54790"/>
    <cellStyle name="Normal 6 2 13 3" xfId="42193"/>
    <cellStyle name="Normal 6 2 13 4" xfId="32179"/>
    <cellStyle name="Normal 6 2 14" xfId="8727"/>
    <cellStyle name="Normal 6 2 14 2" xfId="21350"/>
    <cellStyle name="Normal 6 2 14 2 2" xfId="56566"/>
    <cellStyle name="Normal 6 2 14 3" xfId="43969"/>
    <cellStyle name="Normal 6 2 14 4" xfId="33955"/>
    <cellStyle name="Normal 6 2 15" xfId="10734"/>
    <cellStyle name="Normal 6 2 15 2" xfId="23345"/>
    <cellStyle name="Normal 6 2 15 2 2" xfId="58561"/>
    <cellStyle name="Normal 6 2 15 3" xfId="45964"/>
    <cellStyle name="Normal 6 2 15 4" xfId="35950"/>
    <cellStyle name="Normal 6 2 16" xfId="14889"/>
    <cellStyle name="Normal 6 2 16 2" xfId="50106"/>
    <cellStyle name="Normal 6 2 16 3" xfId="27495"/>
    <cellStyle name="Normal 6 2 17" xfId="12303"/>
    <cellStyle name="Normal 6 2 17 2" xfId="47521"/>
    <cellStyle name="Normal 6 2 18" xfId="37508"/>
    <cellStyle name="Normal 6 2 19" xfId="24910"/>
    <cellStyle name="Normal 6 2 2" xfId="639"/>
    <cellStyle name="Normal 6 2 20" xfId="60123"/>
    <cellStyle name="Normal 6 2 3" xfId="640"/>
    <cellStyle name="Normal 6 2 3 10" xfId="5490"/>
    <cellStyle name="Normal 6 2 3 10 2" xfId="18121"/>
    <cellStyle name="Normal 6 2 3 10 2 2" xfId="53337"/>
    <cellStyle name="Normal 6 2 3 10 3" xfId="40740"/>
    <cellStyle name="Normal 6 2 3 10 4" xfId="30726"/>
    <cellStyle name="Normal 6 2 3 11" xfId="6946"/>
    <cellStyle name="Normal 6 2 3 11 2" xfId="19575"/>
    <cellStyle name="Normal 6 2 3 11 2 2" xfId="54791"/>
    <cellStyle name="Normal 6 2 3 11 3" xfId="42194"/>
    <cellStyle name="Normal 6 2 3 11 4" xfId="32180"/>
    <cellStyle name="Normal 6 2 3 12" xfId="8728"/>
    <cellStyle name="Normal 6 2 3 12 2" xfId="21351"/>
    <cellStyle name="Normal 6 2 3 12 2 2" xfId="56567"/>
    <cellStyle name="Normal 6 2 3 12 3" xfId="43970"/>
    <cellStyle name="Normal 6 2 3 12 4" xfId="33956"/>
    <cellStyle name="Normal 6 2 3 13" xfId="10735"/>
    <cellStyle name="Normal 6 2 3 13 2" xfId="23346"/>
    <cellStyle name="Normal 6 2 3 13 2 2" xfId="58562"/>
    <cellStyle name="Normal 6 2 3 13 3" xfId="45965"/>
    <cellStyle name="Normal 6 2 3 13 4" xfId="35951"/>
    <cellStyle name="Normal 6 2 3 14" xfId="14890"/>
    <cellStyle name="Normal 6 2 3 14 2" xfId="50107"/>
    <cellStyle name="Normal 6 2 3 14 3" xfId="27496"/>
    <cellStyle name="Normal 6 2 3 15" xfId="12304"/>
    <cellStyle name="Normal 6 2 3 15 2" xfId="47522"/>
    <cellStyle name="Normal 6 2 3 16" xfId="37509"/>
    <cellStyle name="Normal 6 2 3 17" xfId="24911"/>
    <cellStyle name="Normal 6 2 3 18" xfId="60124"/>
    <cellStyle name="Normal 6 2 3 2" xfId="1808"/>
    <cellStyle name="Normal 6 2 3 2 10" xfId="7020"/>
    <cellStyle name="Normal 6 2 3 2 10 2" xfId="19647"/>
    <cellStyle name="Normal 6 2 3 2 10 2 2" xfId="54863"/>
    <cellStyle name="Normal 6 2 3 2 10 3" xfId="42266"/>
    <cellStyle name="Normal 6 2 3 2 10 4" xfId="32252"/>
    <cellStyle name="Normal 6 2 3 2 11" xfId="8801"/>
    <cellStyle name="Normal 6 2 3 2 11 2" xfId="21423"/>
    <cellStyle name="Normal 6 2 3 2 11 2 2" xfId="56639"/>
    <cellStyle name="Normal 6 2 3 2 11 3" xfId="44042"/>
    <cellStyle name="Normal 6 2 3 2 11 4" xfId="34028"/>
    <cellStyle name="Normal 6 2 3 2 12" xfId="10736"/>
    <cellStyle name="Normal 6 2 3 2 12 2" xfId="23347"/>
    <cellStyle name="Normal 6 2 3 2 12 2 2" xfId="58563"/>
    <cellStyle name="Normal 6 2 3 2 12 3" xfId="45966"/>
    <cellStyle name="Normal 6 2 3 2 12 4" xfId="35952"/>
    <cellStyle name="Normal 6 2 3 2 13" xfId="14962"/>
    <cellStyle name="Normal 6 2 3 2 13 2" xfId="50179"/>
    <cellStyle name="Normal 6 2 3 2 13 3" xfId="27568"/>
    <cellStyle name="Normal 6 2 3 2 14" xfId="12376"/>
    <cellStyle name="Normal 6 2 3 2 14 2" xfId="47594"/>
    <cellStyle name="Normal 6 2 3 2 15" xfId="37581"/>
    <cellStyle name="Normal 6 2 3 2 16" xfId="24983"/>
    <cellStyle name="Normal 6 2 3 2 17" xfId="60196"/>
    <cellStyle name="Normal 6 2 3 2 2" xfId="2406"/>
    <cellStyle name="Normal 6 2 3 2 2 10" xfId="10737"/>
    <cellStyle name="Normal 6 2 3 2 2 10 2" xfId="23348"/>
    <cellStyle name="Normal 6 2 3 2 2 10 2 2" xfId="58564"/>
    <cellStyle name="Normal 6 2 3 2 2 10 3" xfId="45967"/>
    <cellStyle name="Normal 6 2 3 2 2 10 4" xfId="35953"/>
    <cellStyle name="Normal 6 2 3 2 2 11" xfId="15117"/>
    <cellStyle name="Normal 6 2 3 2 2 11 2" xfId="50333"/>
    <cellStyle name="Normal 6 2 3 2 2 11 3" xfId="27722"/>
    <cellStyle name="Normal 6 2 3 2 2 12" xfId="12530"/>
    <cellStyle name="Normal 6 2 3 2 2 12 2" xfId="47748"/>
    <cellStyle name="Normal 6 2 3 2 2 13" xfId="37736"/>
    <cellStyle name="Normal 6 2 3 2 2 14" xfId="25137"/>
    <cellStyle name="Normal 6 2 3 2 2 15" xfId="60350"/>
    <cellStyle name="Normal 6 2 3 2 2 2" xfId="3252"/>
    <cellStyle name="Normal 6 2 3 2 2 2 10" xfId="25621"/>
    <cellStyle name="Normal 6 2 3 2 2 2 11" xfId="61156"/>
    <cellStyle name="Normal 6 2 3 2 2 2 2" xfId="5052"/>
    <cellStyle name="Normal 6 2 3 2 2 2 2 2" xfId="17699"/>
    <cellStyle name="Normal 6 2 3 2 2 2 2 2 2" xfId="52915"/>
    <cellStyle name="Normal 6 2 3 2 2 2 2 2 3" xfId="30304"/>
    <cellStyle name="Normal 6 2 3 2 2 2 2 3" xfId="14145"/>
    <cellStyle name="Normal 6 2 3 2 2 2 2 3 2" xfId="49363"/>
    <cellStyle name="Normal 6 2 3 2 2 2 2 4" xfId="40318"/>
    <cellStyle name="Normal 6 2 3 2 2 2 2 5" xfId="26752"/>
    <cellStyle name="Normal 6 2 3 2 2 2 3" xfId="6522"/>
    <cellStyle name="Normal 6 2 3 2 2 2 3 2" xfId="19153"/>
    <cellStyle name="Normal 6 2 3 2 2 2 3 2 2" xfId="54369"/>
    <cellStyle name="Normal 6 2 3 2 2 2 3 3" xfId="41772"/>
    <cellStyle name="Normal 6 2 3 2 2 2 3 4" xfId="31758"/>
    <cellStyle name="Normal 6 2 3 2 2 2 4" xfId="7981"/>
    <cellStyle name="Normal 6 2 3 2 2 2 4 2" xfId="20607"/>
    <cellStyle name="Normal 6 2 3 2 2 2 4 2 2" xfId="55823"/>
    <cellStyle name="Normal 6 2 3 2 2 2 4 3" xfId="43226"/>
    <cellStyle name="Normal 6 2 3 2 2 2 4 4" xfId="33212"/>
    <cellStyle name="Normal 6 2 3 2 2 2 5" xfId="9762"/>
    <cellStyle name="Normal 6 2 3 2 2 2 5 2" xfId="22383"/>
    <cellStyle name="Normal 6 2 3 2 2 2 5 2 2" xfId="57599"/>
    <cellStyle name="Normal 6 2 3 2 2 2 5 3" xfId="45002"/>
    <cellStyle name="Normal 6 2 3 2 2 2 5 4" xfId="34988"/>
    <cellStyle name="Normal 6 2 3 2 2 2 6" xfId="11556"/>
    <cellStyle name="Normal 6 2 3 2 2 2 6 2" xfId="24159"/>
    <cellStyle name="Normal 6 2 3 2 2 2 6 2 2" xfId="59375"/>
    <cellStyle name="Normal 6 2 3 2 2 2 6 3" xfId="46778"/>
    <cellStyle name="Normal 6 2 3 2 2 2 6 4" xfId="36764"/>
    <cellStyle name="Normal 6 2 3 2 2 2 7" xfId="15923"/>
    <cellStyle name="Normal 6 2 3 2 2 2 7 2" xfId="51139"/>
    <cellStyle name="Normal 6 2 3 2 2 2 7 3" xfId="28528"/>
    <cellStyle name="Normal 6 2 3 2 2 2 8" xfId="13014"/>
    <cellStyle name="Normal 6 2 3 2 2 2 8 2" xfId="48232"/>
    <cellStyle name="Normal 6 2 3 2 2 2 9" xfId="38542"/>
    <cellStyle name="Normal 6 2 3 2 2 3" xfId="3581"/>
    <cellStyle name="Normal 6 2 3 2 2 3 10" xfId="27077"/>
    <cellStyle name="Normal 6 2 3 2 2 3 11" xfId="61481"/>
    <cellStyle name="Normal 6 2 3 2 2 3 2" xfId="5377"/>
    <cellStyle name="Normal 6 2 3 2 2 3 2 2" xfId="18024"/>
    <cellStyle name="Normal 6 2 3 2 2 3 2 2 2" xfId="53240"/>
    <cellStyle name="Normal 6 2 3 2 2 3 2 3" xfId="40643"/>
    <cellStyle name="Normal 6 2 3 2 2 3 2 4" xfId="30629"/>
    <cellStyle name="Normal 6 2 3 2 2 3 3" xfId="6847"/>
    <cellStyle name="Normal 6 2 3 2 2 3 3 2" xfId="19478"/>
    <cellStyle name="Normal 6 2 3 2 2 3 3 2 2" xfId="54694"/>
    <cellStyle name="Normal 6 2 3 2 2 3 3 3" xfId="42097"/>
    <cellStyle name="Normal 6 2 3 2 2 3 3 4" xfId="32083"/>
    <cellStyle name="Normal 6 2 3 2 2 3 4" xfId="8306"/>
    <cellStyle name="Normal 6 2 3 2 2 3 4 2" xfId="20932"/>
    <cellStyle name="Normal 6 2 3 2 2 3 4 2 2" xfId="56148"/>
    <cellStyle name="Normal 6 2 3 2 2 3 4 3" xfId="43551"/>
    <cellStyle name="Normal 6 2 3 2 2 3 4 4" xfId="33537"/>
    <cellStyle name="Normal 6 2 3 2 2 3 5" xfId="10087"/>
    <cellStyle name="Normal 6 2 3 2 2 3 5 2" xfId="22708"/>
    <cellStyle name="Normal 6 2 3 2 2 3 5 2 2" xfId="57924"/>
    <cellStyle name="Normal 6 2 3 2 2 3 5 3" xfId="45327"/>
    <cellStyle name="Normal 6 2 3 2 2 3 5 4" xfId="35313"/>
    <cellStyle name="Normal 6 2 3 2 2 3 6" xfId="11881"/>
    <cellStyle name="Normal 6 2 3 2 2 3 6 2" xfId="24484"/>
    <cellStyle name="Normal 6 2 3 2 2 3 6 2 2" xfId="59700"/>
    <cellStyle name="Normal 6 2 3 2 2 3 6 3" xfId="47103"/>
    <cellStyle name="Normal 6 2 3 2 2 3 6 4" xfId="37089"/>
    <cellStyle name="Normal 6 2 3 2 2 3 7" xfId="16248"/>
    <cellStyle name="Normal 6 2 3 2 2 3 7 2" xfId="51464"/>
    <cellStyle name="Normal 6 2 3 2 2 3 7 3" xfId="28853"/>
    <cellStyle name="Normal 6 2 3 2 2 3 8" xfId="14470"/>
    <cellStyle name="Normal 6 2 3 2 2 3 8 2" xfId="49688"/>
    <cellStyle name="Normal 6 2 3 2 2 3 9" xfId="38867"/>
    <cellStyle name="Normal 6 2 3 2 2 4" xfId="2742"/>
    <cellStyle name="Normal 6 2 3 2 2 4 10" xfId="26268"/>
    <cellStyle name="Normal 6 2 3 2 2 4 11" xfId="60672"/>
    <cellStyle name="Normal 6 2 3 2 2 4 2" xfId="4568"/>
    <cellStyle name="Normal 6 2 3 2 2 4 2 2" xfId="17215"/>
    <cellStyle name="Normal 6 2 3 2 2 4 2 2 2" xfId="52431"/>
    <cellStyle name="Normal 6 2 3 2 2 4 2 3" xfId="39834"/>
    <cellStyle name="Normal 6 2 3 2 2 4 2 4" xfId="29820"/>
    <cellStyle name="Normal 6 2 3 2 2 4 3" xfId="6038"/>
    <cellStyle name="Normal 6 2 3 2 2 4 3 2" xfId="18669"/>
    <cellStyle name="Normal 6 2 3 2 2 4 3 2 2" xfId="53885"/>
    <cellStyle name="Normal 6 2 3 2 2 4 3 3" xfId="41288"/>
    <cellStyle name="Normal 6 2 3 2 2 4 3 4" xfId="31274"/>
    <cellStyle name="Normal 6 2 3 2 2 4 4" xfId="7497"/>
    <cellStyle name="Normal 6 2 3 2 2 4 4 2" xfId="20123"/>
    <cellStyle name="Normal 6 2 3 2 2 4 4 2 2" xfId="55339"/>
    <cellStyle name="Normal 6 2 3 2 2 4 4 3" xfId="42742"/>
    <cellStyle name="Normal 6 2 3 2 2 4 4 4" xfId="32728"/>
    <cellStyle name="Normal 6 2 3 2 2 4 5" xfId="9278"/>
    <cellStyle name="Normal 6 2 3 2 2 4 5 2" xfId="21899"/>
    <cellStyle name="Normal 6 2 3 2 2 4 5 2 2" xfId="57115"/>
    <cellStyle name="Normal 6 2 3 2 2 4 5 3" xfId="44518"/>
    <cellStyle name="Normal 6 2 3 2 2 4 5 4" xfId="34504"/>
    <cellStyle name="Normal 6 2 3 2 2 4 6" xfId="11072"/>
    <cellStyle name="Normal 6 2 3 2 2 4 6 2" xfId="23675"/>
    <cellStyle name="Normal 6 2 3 2 2 4 6 2 2" xfId="58891"/>
    <cellStyle name="Normal 6 2 3 2 2 4 6 3" xfId="46294"/>
    <cellStyle name="Normal 6 2 3 2 2 4 6 4" xfId="36280"/>
    <cellStyle name="Normal 6 2 3 2 2 4 7" xfId="15439"/>
    <cellStyle name="Normal 6 2 3 2 2 4 7 2" xfId="50655"/>
    <cellStyle name="Normal 6 2 3 2 2 4 7 3" xfId="28044"/>
    <cellStyle name="Normal 6 2 3 2 2 4 8" xfId="13661"/>
    <cellStyle name="Normal 6 2 3 2 2 4 8 2" xfId="48879"/>
    <cellStyle name="Normal 6 2 3 2 2 4 9" xfId="38058"/>
    <cellStyle name="Normal 6 2 3 2 2 5" xfId="3906"/>
    <cellStyle name="Normal 6 2 3 2 2 5 2" xfId="8629"/>
    <cellStyle name="Normal 6 2 3 2 2 5 2 2" xfId="21255"/>
    <cellStyle name="Normal 6 2 3 2 2 5 2 2 2" xfId="56471"/>
    <cellStyle name="Normal 6 2 3 2 2 5 2 3" xfId="43874"/>
    <cellStyle name="Normal 6 2 3 2 2 5 2 4" xfId="33860"/>
    <cellStyle name="Normal 6 2 3 2 2 5 3" xfId="10410"/>
    <cellStyle name="Normal 6 2 3 2 2 5 3 2" xfId="23031"/>
    <cellStyle name="Normal 6 2 3 2 2 5 3 2 2" xfId="58247"/>
    <cellStyle name="Normal 6 2 3 2 2 5 3 3" xfId="45650"/>
    <cellStyle name="Normal 6 2 3 2 2 5 3 4" xfId="35636"/>
    <cellStyle name="Normal 6 2 3 2 2 5 4" xfId="12206"/>
    <cellStyle name="Normal 6 2 3 2 2 5 4 2" xfId="24807"/>
    <cellStyle name="Normal 6 2 3 2 2 5 4 2 2" xfId="60023"/>
    <cellStyle name="Normal 6 2 3 2 2 5 4 3" xfId="47426"/>
    <cellStyle name="Normal 6 2 3 2 2 5 4 4" xfId="37412"/>
    <cellStyle name="Normal 6 2 3 2 2 5 5" xfId="16571"/>
    <cellStyle name="Normal 6 2 3 2 2 5 5 2" xfId="51787"/>
    <cellStyle name="Normal 6 2 3 2 2 5 5 3" xfId="29176"/>
    <cellStyle name="Normal 6 2 3 2 2 5 6" xfId="14793"/>
    <cellStyle name="Normal 6 2 3 2 2 5 6 2" xfId="50011"/>
    <cellStyle name="Normal 6 2 3 2 2 5 7" xfId="39190"/>
    <cellStyle name="Normal 6 2 3 2 2 5 8" xfId="27400"/>
    <cellStyle name="Normal 6 2 3 2 2 6" xfId="4246"/>
    <cellStyle name="Normal 6 2 3 2 2 6 2" xfId="16893"/>
    <cellStyle name="Normal 6 2 3 2 2 6 2 2" xfId="52109"/>
    <cellStyle name="Normal 6 2 3 2 2 6 2 3" xfId="29498"/>
    <cellStyle name="Normal 6 2 3 2 2 6 3" xfId="13339"/>
    <cellStyle name="Normal 6 2 3 2 2 6 3 2" xfId="48557"/>
    <cellStyle name="Normal 6 2 3 2 2 6 4" xfId="39512"/>
    <cellStyle name="Normal 6 2 3 2 2 6 5" xfId="25946"/>
    <cellStyle name="Normal 6 2 3 2 2 7" xfId="5716"/>
    <cellStyle name="Normal 6 2 3 2 2 7 2" xfId="18347"/>
    <cellStyle name="Normal 6 2 3 2 2 7 2 2" xfId="53563"/>
    <cellStyle name="Normal 6 2 3 2 2 7 3" xfId="40966"/>
    <cellStyle name="Normal 6 2 3 2 2 7 4" xfId="30952"/>
    <cellStyle name="Normal 6 2 3 2 2 8" xfId="7175"/>
    <cellStyle name="Normal 6 2 3 2 2 8 2" xfId="19801"/>
    <cellStyle name="Normal 6 2 3 2 2 8 2 2" xfId="55017"/>
    <cellStyle name="Normal 6 2 3 2 2 8 3" xfId="42420"/>
    <cellStyle name="Normal 6 2 3 2 2 8 4" xfId="32406"/>
    <cellStyle name="Normal 6 2 3 2 2 9" xfId="8956"/>
    <cellStyle name="Normal 6 2 3 2 2 9 2" xfId="21577"/>
    <cellStyle name="Normal 6 2 3 2 2 9 2 2" xfId="56793"/>
    <cellStyle name="Normal 6 2 3 2 2 9 3" xfId="44196"/>
    <cellStyle name="Normal 6 2 3 2 2 9 4" xfId="34182"/>
    <cellStyle name="Normal 6 2 3 2 3" xfId="3092"/>
    <cellStyle name="Normal 6 2 3 2 3 10" xfId="25464"/>
    <cellStyle name="Normal 6 2 3 2 3 11" xfId="60999"/>
    <cellStyle name="Normal 6 2 3 2 3 2" xfId="4895"/>
    <cellStyle name="Normal 6 2 3 2 3 2 2" xfId="17542"/>
    <cellStyle name="Normal 6 2 3 2 3 2 2 2" xfId="52758"/>
    <cellStyle name="Normal 6 2 3 2 3 2 2 3" xfId="30147"/>
    <cellStyle name="Normal 6 2 3 2 3 2 3" xfId="13988"/>
    <cellStyle name="Normal 6 2 3 2 3 2 3 2" xfId="49206"/>
    <cellStyle name="Normal 6 2 3 2 3 2 4" xfId="40161"/>
    <cellStyle name="Normal 6 2 3 2 3 2 5" xfId="26595"/>
    <cellStyle name="Normal 6 2 3 2 3 3" xfId="6365"/>
    <cellStyle name="Normal 6 2 3 2 3 3 2" xfId="18996"/>
    <cellStyle name="Normal 6 2 3 2 3 3 2 2" xfId="54212"/>
    <cellStyle name="Normal 6 2 3 2 3 3 3" xfId="41615"/>
    <cellStyle name="Normal 6 2 3 2 3 3 4" xfId="31601"/>
    <cellStyle name="Normal 6 2 3 2 3 4" xfId="7824"/>
    <cellStyle name="Normal 6 2 3 2 3 4 2" xfId="20450"/>
    <cellStyle name="Normal 6 2 3 2 3 4 2 2" xfId="55666"/>
    <cellStyle name="Normal 6 2 3 2 3 4 3" xfId="43069"/>
    <cellStyle name="Normal 6 2 3 2 3 4 4" xfId="33055"/>
    <cellStyle name="Normal 6 2 3 2 3 5" xfId="9605"/>
    <cellStyle name="Normal 6 2 3 2 3 5 2" xfId="22226"/>
    <cellStyle name="Normal 6 2 3 2 3 5 2 2" xfId="57442"/>
    <cellStyle name="Normal 6 2 3 2 3 5 3" xfId="44845"/>
    <cellStyle name="Normal 6 2 3 2 3 5 4" xfId="34831"/>
    <cellStyle name="Normal 6 2 3 2 3 6" xfId="11399"/>
    <cellStyle name="Normal 6 2 3 2 3 6 2" xfId="24002"/>
    <cellStyle name="Normal 6 2 3 2 3 6 2 2" xfId="59218"/>
    <cellStyle name="Normal 6 2 3 2 3 6 3" xfId="46621"/>
    <cellStyle name="Normal 6 2 3 2 3 6 4" xfId="36607"/>
    <cellStyle name="Normal 6 2 3 2 3 7" xfId="15766"/>
    <cellStyle name="Normal 6 2 3 2 3 7 2" xfId="50982"/>
    <cellStyle name="Normal 6 2 3 2 3 7 3" xfId="28371"/>
    <cellStyle name="Normal 6 2 3 2 3 8" xfId="12857"/>
    <cellStyle name="Normal 6 2 3 2 3 8 2" xfId="48075"/>
    <cellStyle name="Normal 6 2 3 2 3 9" xfId="38385"/>
    <cellStyle name="Normal 6 2 3 2 4" xfId="2918"/>
    <cellStyle name="Normal 6 2 3 2 4 10" xfId="25305"/>
    <cellStyle name="Normal 6 2 3 2 4 11" xfId="60840"/>
    <cellStyle name="Normal 6 2 3 2 4 2" xfId="4736"/>
    <cellStyle name="Normal 6 2 3 2 4 2 2" xfId="17383"/>
    <cellStyle name="Normal 6 2 3 2 4 2 2 2" xfId="52599"/>
    <cellStyle name="Normal 6 2 3 2 4 2 2 3" xfId="29988"/>
    <cellStyle name="Normal 6 2 3 2 4 2 3" xfId="13829"/>
    <cellStyle name="Normal 6 2 3 2 4 2 3 2" xfId="49047"/>
    <cellStyle name="Normal 6 2 3 2 4 2 4" xfId="40002"/>
    <cellStyle name="Normal 6 2 3 2 4 2 5" xfId="26436"/>
    <cellStyle name="Normal 6 2 3 2 4 3" xfId="6206"/>
    <cellStyle name="Normal 6 2 3 2 4 3 2" xfId="18837"/>
    <cellStyle name="Normal 6 2 3 2 4 3 2 2" xfId="54053"/>
    <cellStyle name="Normal 6 2 3 2 4 3 3" xfId="41456"/>
    <cellStyle name="Normal 6 2 3 2 4 3 4" xfId="31442"/>
    <cellStyle name="Normal 6 2 3 2 4 4" xfId="7665"/>
    <cellStyle name="Normal 6 2 3 2 4 4 2" xfId="20291"/>
    <cellStyle name="Normal 6 2 3 2 4 4 2 2" xfId="55507"/>
    <cellStyle name="Normal 6 2 3 2 4 4 3" xfId="42910"/>
    <cellStyle name="Normal 6 2 3 2 4 4 4" xfId="32896"/>
    <cellStyle name="Normal 6 2 3 2 4 5" xfId="9446"/>
    <cellStyle name="Normal 6 2 3 2 4 5 2" xfId="22067"/>
    <cellStyle name="Normal 6 2 3 2 4 5 2 2" xfId="57283"/>
    <cellStyle name="Normal 6 2 3 2 4 5 3" xfId="44686"/>
    <cellStyle name="Normal 6 2 3 2 4 5 4" xfId="34672"/>
    <cellStyle name="Normal 6 2 3 2 4 6" xfId="11240"/>
    <cellStyle name="Normal 6 2 3 2 4 6 2" xfId="23843"/>
    <cellStyle name="Normal 6 2 3 2 4 6 2 2" xfId="59059"/>
    <cellStyle name="Normal 6 2 3 2 4 6 3" xfId="46462"/>
    <cellStyle name="Normal 6 2 3 2 4 6 4" xfId="36448"/>
    <cellStyle name="Normal 6 2 3 2 4 7" xfId="15607"/>
    <cellStyle name="Normal 6 2 3 2 4 7 2" xfId="50823"/>
    <cellStyle name="Normal 6 2 3 2 4 7 3" xfId="28212"/>
    <cellStyle name="Normal 6 2 3 2 4 8" xfId="12698"/>
    <cellStyle name="Normal 6 2 3 2 4 8 2" xfId="47916"/>
    <cellStyle name="Normal 6 2 3 2 4 9" xfId="38226"/>
    <cellStyle name="Normal 6 2 3 2 5" xfId="3427"/>
    <cellStyle name="Normal 6 2 3 2 5 10" xfId="26923"/>
    <cellStyle name="Normal 6 2 3 2 5 11" xfId="61327"/>
    <cellStyle name="Normal 6 2 3 2 5 2" xfId="5223"/>
    <cellStyle name="Normal 6 2 3 2 5 2 2" xfId="17870"/>
    <cellStyle name="Normal 6 2 3 2 5 2 2 2" xfId="53086"/>
    <cellStyle name="Normal 6 2 3 2 5 2 3" xfId="40489"/>
    <cellStyle name="Normal 6 2 3 2 5 2 4" xfId="30475"/>
    <cellStyle name="Normal 6 2 3 2 5 3" xfId="6693"/>
    <cellStyle name="Normal 6 2 3 2 5 3 2" xfId="19324"/>
    <cellStyle name="Normal 6 2 3 2 5 3 2 2" xfId="54540"/>
    <cellStyle name="Normal 6 2 3 2 5 3 3" xfId="41943"/>
    <cellStyle name="Normal 6 2 3 2 5 3 4" xfId="31929"/>
    <cellStyle name="Normal 6 2 3 2 5 4" xfId="8152"/>
    <cellStyle name="Normal 6 2 3 2 5 4 2" xfId="20778"/>
    <cellStyle name="Normal 6 2 3 2 5 4 2 2" xfId="55994"/>
    <cellStyle name="Normal 6 2 3 2 5 4 3" xfId="43397"/>
    <cellStyle name="Normal 6 2 3 2 5 4 4" xfId="33383"/>
    <cellStyle name="Normal 6 2 3 2 5 5" xfId="9933"/>
    <cellStyle name="Normal 6 2 3 2 5 5 2" xfId="22554"/>
    <cellStyle name="Normal 6 2 3 2 5 5 2 2" xfId="57770"/>
    <cellStyle name="Normal 6 2 3 2 5 5 3" xfId="45173"/>
    <cellStyle name="Normal 6 2 3 2 5 5 4" xfId="35159"/>
    <cellStyle name="Normal 6 2 3 2 5 6" xfId="11727"/>
    <cellStyle name="Normal 6 2 3 2 5 6 2" xfId="24330"/>
    <cellStyle name="Normal 6 2 3 2 5 6 2 2" xfId="59546"/>
    <cellStyle name="Normal 6 2 3 2 5 6 3" xfId="46949"/>
    <cellStyle name="Normal 6 2 3 2 5 6 4" xfId="36935"/>
    <cellStyle name="Normal 6 2 3 2 5 7" xfId="16094"/>
    <cellStyle name="Normal 6 2 3 2 5 7 2" xfId="51310"/>
    <cellStyle name="Normal 6 2 3 2 5 7 3" xfId="28699"/>
    <cellStyle name="Normal 6 2 3 2 5 8" xfId="14316"/>
    <cellStyle name="Normal 6 2 3 2 5 8 2" xfId="49534"/>
    <cellStyle name="Normal 6 2 3 2 5 9" xfId="38713"/>
    <cellStyle name="Normal 6 2 3 2 6" xfId="2587"/>
    <cellStyle name="Normal 6 2 3 2 6 10" xfId="26114"/>
    <cellStyle name="Normal 6 2 3 2 6 11" xfId="60518"/>
    <cellStyle name="Normal 6 2 3 2 6 2" xfId="4414"/>
    <cellStyle name="Normal 6 2 3 2 6 2 2" xfId="17061"/>
    <cellStyle name="Normal 6 2 3 2 6 2 2 2" xfId="52277"/>
    <cellStyle name="Normal 6 2 3 2 6 2 3" xfId="39680"/>
    <cellStyle name="Normal 6 2 3 2 6 2 4" xfId="29666"/>
    <cellStyle name="Normal 6 2 3 2 6 3" xfId="5884"/>
    <cellStyle name="Normal 6 2 3 2 6 3 2" xfId="18515"/>
    <cellStyle name="Normal 6 2 3 2 6 3 2 2" xfId="53731"/>
    <cellStyle name="Normal 6 2 3 2 6 3 3" xfId="41134"/>
    <cellStyle name="Normal 6 2 3 2 6 3 4" xfId="31120"/>
    <cellStyle name="Normal 6 2 3 2 6 4" xfId="7343"/>
    <cellStyle name="Normal 6 2 3 2 6 4 2" xfId="19969"/>
    <cellStyle name="Normal 6 2 3 2 6 4 2 2" xfId="55185"/>
    <cellStyle name="Normal 6 2 3 2 6 4 3" xfId="42588"/>
    <cellStyle name="Normal 6 2 3 2 6 4 4" xfId="32574"/>
    <cellStyle name="Normal 6 2 3 2 6 5" xfId="9124"/>
    <cellStyle name="Normal 6 2 3 2 6 5 2" xfId="21745"/>
    <cellStyle name="Normal 6 2 3 2 6 5 2 2" xfId="56961"/>
    <cellStyle name="Normal 6 2 3 2 6 5 3" xfId="44364"/>
    <cellStyle name="Normal 6 2 3 2 6 5 4" xfId="34350"/>
    <cellStyle name="Normal 6 2 3 2 6 6" xfId="10918"/>
    <cellStyle name="Normal 6 2 3 2 6 6 2" xfId="23521"/>
    <cellStyle name="Normal 6 2 3 2 6 6 2 2" xfId="58737"/>
    <cellStyle name="Normal 6 2 3 2 6 6 3" xfId="46140"/>
    <cellStyle name="Normal 6 2 3 2 6 6 4" xfId="36126"/>
    <cellStyle name="Normal 6 2 3 2 6 7" xfId="15285"/>
    <cellStyle name="Normal 6 2 3 2 6 7 2" xfId="50501"/>
    <cellStyle name="Normal 6 2 3 2 6 7 3" xfId="27890"/>
    <cellStyle name="Normal 6 2 3 2 6 8" xfId="13507"/>
    <cellStyle name="Normal 6 2 3 2 6 8 2" xfId="48725"/>
    <cellStyle name="Normal 6 2 3 2 6 9" xfId="37904"/>
    <cellStyle name="Normal 6 2 3 2 7" xfId="3751"/>
    <cellStyle name="Normal 6 2 3 2 7 2" xfId="8475"/>
    <cellStyle name="Normal 6 2 3 2 7 2 2" xfId="21101"/>
    <cellStyle name="Normal 6 2 3 2 7 2 2 2" xfId="56317"/>
    <cellStyle name="Normal 6 2 3 2 7 2 3" xfId="43720"/>
    <cellStyle name="Normal 6 2 3 2 7 2 4" xfId="33706"/>
    <cellStyle name="Normal 6 2 3 2 7 3" xfId="10256"/>
    <cellStyle name="Normal 6 2 3 2 7 3 2" xfId="22877"/>
    <cellStyle name="Normal 6 2 3 2 7 3 2 2" xfId="58093"/>
    <cellStyle name="Normal 6 2 3 2 7 3 3" xfId="45496"/>
    <cellStyle name="Normal 6 2 3 2 7 3 4" xfId="35482"/>
    <cellStyle name="Normal 6 2 3 2 7 4" xfId="12052"/>
    <cellStyle name="Normal 6 2 3 2 7 4 2" xfId="24653"/>
    <cellStyle name="Normal 6 2 3 2 7 4 2 2" xfId="59869"/>
    <cellStyle name="Normal 6 2 3 2 7 4 3" xfId="47272"/>
    <cellStyle name="Normal 6 2 3 2 7 4 4" xfId="37258"/>
    <cellStyle name="Normal 6 2 3 2 7 5" xfId="16417"/>
    <cellStyle name="Normal 6 2 3 2 7 5 2" xfId="51633"/>
    <cellStyle name="Normal 6 2 3 2 7 5 3" xfId="29022"/>
    <cellStyle name="Normal 6 2 3 2 7 6" xfId="14639"/>
    <cellStyle name="Normal 6 2 3 2 7 6 2" xfId="49857"/>
    <cellStyle name="Normal 6 2 3 2 7 7" xfId="39036"/>
    <cellStyle name="Normal 6 2 3 2 7 8" xfId="27246"/>
    <cellStyle name="Normal 6 2 3 2 8" xfId="4089"/>
    <cellStyle name="Normal 6 2 3 2 8 2" xfId="16739"/>
    <cellStyle name="Normal 6 2 3 2 8 2 2" xfId="51955"/>
    <cellStyle name="Normal 6 2 3 2 8 2 3" xfId="29344"/>
    <cellStyle name="Normal 6 2 3 2 8 3" xfId="13185"/>
    <cellStyle name="Normal 6 2 3 2 8 3 2" xfId="48403"/>
    <cellStyle name="Normal 6 2 3 2 8 4" xfId="39358"/>
    <cellStyle name="Normal 6 2 3 2 8 5" xfId="25792"/>
    <cellStyle name="Normal 6 2 3 2 9" xfId="5562"/>
    <cellStyle name="Normal 6 2 3 2 9 2" xfId="18193"/>
    <cellStyle name="Normal 6 2 3 2 9 2 2" xfId="53409"/>
    <cellStyle name="Normal 6 2 3 2 9 3" xfId="40812"/>
    <cellStyle name="Normal 6 2 3 2 9 4" xfId="30798"/>
    <cellStyle name="Normal 6 2 3 3" xfId="2331"/>
    <cellStyle name="Normal 6 2 3 3 10" xfId="10738"/>
    <cellStyle name="Normal 6 2 3 3 10 2" xfId="23349"/>
    <cellStyle name="Normal 6 2 3 3 10 2 2" xfId="58565"/>
    <cellStyle name="Normal 6 2 3 3 10 3" xfId="45968"/>
    <cellStyle name="Normal 6 2 3 3 10 4" xfId="35954"/>
    <cellStyle name="Normal 6 2 3 3 11" xfId="15043"/>
    <cellStyle name="Normal 6 2 3 3 11 2" xfId="50259"/>
    <cellStyle name="Normal 6 2 3 3 11 3" xfId="27648"/>
    <cellStyle name="Normal 6 2 3 3 12" xfId="12456"/>
    <cellStyle name="Normal 6 2 3 3 12 2" xfId="47674"/>
    <cellStyle name="Normal 6 2 3 3 13" xfId="37662"/>
    <cellStyle name="Normal 6 2 3 3 14" xfId="25063"/>
    <cellStyle name="Normal 6 2 3 3 15" xfId="60276"/>
    <cellStyle name="Normal 6 2 3 3 2" xfId="3178"/>
    <cellStyle name="Normal 6 2 3 3 2 10" xfId="25547"/>
    <cellStyle name="Normal 6 2 3 3 2 11" xfId="61082"/>
    <cellStyle name="Normal 6 2 3 3 2 2" xfId="4978"/>
    <cellStyle name="Normal 6 2 3 3 2 2 2" xfId="17625"/>
    <cellStyle name="Normal 6 2 3 3 2 2 2 2" xfId="52841"/>
    <cellStyle name="Normal 6 2 3 3 2 2 2 3" xfId="30230"/>
    <cellStyle name="Normal 6 2 3 3 2 2 3" xfId="14071"/>
    <cellStyle name="Normal 6 2 3 3 2 2 3 2" xfId="49289"/>
    <cellStyle name="Normal 6 2 3 3 2 2 4" xfId="40244"/>
    <cellStyle name="Normal 6 2 3 3 2 2 5" xfId="26678"/>
    <cellStyle name="Normal 6 2 3 3 2 3" xfId="6448"/>
    <cellStyle name="Normal 6 2 3 3 2 3 2" xfId="19079"/>
    <cellStyle name="Normal 6 2 3 3 2 3 2 2" xfId="54295"/>
    <cellStyle name="Normal 6 2 3 3 2 3 3" xfId="41698"/>
    <cellStyle name="Normal 6 2 3 3 2 3 4" xfId="31684"/>
    <cellStyle name="Normal 6 2 3 3 2 4" xfId="7907"/>
    <cellStyle name="Normal 6 2 3 3 2 4 2" xfId="20533"/>
    <cellStyle name="Normal 6 2 3 3 2 4 2 2" xfId="55749"/>
    <cellStyle name="Normal 6 2 3 3 2 4 3" xfId="43152"/>
    <cellStyle name="Normal 6 2 3 3 2 4 4" xfId="33138"/>
    <cellStyle name="Normal 6 2 3 3 2 5" xfId="9688"/>
    <cellStyle name="Normal 6 2 3 3 2 5 2" xfId="22309"/>
    <cellStyle name="Normal 6 2 3 3 2 5 2 2" xfId="57525"/>
    <cellStyle name="Normal 6 2 3 3 2 5 3" xfId="44928"/>
    <cellStyle name="Normal 6 2 3 3 2 5 4" xfId="34914"/>
    <cellStyle name="Normal 6 2 3 3 2 6" xfId="11482"/>
    <cellStyle name="Normal 6 2 3 3 2 6 2" xfId="24085"/>
    <cellStyle name="Normal 6 2 3 3 2 6 2 2" xfId="59301"/>
    <cellStyle name="Normal 6 2 3 3 2 6 3" xfId="46704"/>
    <cellStyle name="Normal 6 2 3 3 2 6 4" xfId="36690"/>
    <cellStyle name="Normal 6 2 3 3 2 7" xfId="15849"/>
    <cellStyle name="Normal 6 2 3 3 2 7 2" xfId="51065"/>
    <cellStyle name="Normal 6 2 3 3 2 7 3" xfId="28454"/>
    <cellStyle name="Normal 6 2 3 3 2 8" xfId="12940"/>
    <cellStyle name="Normal 6 2 3 3 2 8 2" xfId="48158"/>
    <cellStyle name="Normal 6 2 3 3 2 9" xfId="38468"/>
    <cellStyle name="Normal 6 2 3 3 3" xfId="3507"/>
    <cellStyle name="Normal 6 2 3 3 3 10" xfId="27003"/>
    <cellStyle name="Normal 6 2 3 3 3 11" xfId="61407"/>
    <cellStyle name="Normal 6 2 3 3 3 2" xfId="5303"/>
    <cellStyle name="Normal 6 2 3 3 3 2 2" xfId="17950"/>
    <cellStyle name="Normal 6 2 3 3 3 2 2 2" xfId="53166"/>
    <cellStyle name="Normal 6 2 3 3 3 2 3" xfId="40569"/>
    <cellStyle name="Normal 6 2 3 3 3 2 4" xfId="30555"/>
    <cellStyle name="Normal 6 2 3 3 3 3" xfId="6773"/>
    <cellStyle name="Normal 6 2 3 3 3 3 2" xfId="19404"/>
    <cellStyle name="Normal 6 2 3 3 3 3 2 2" xfId="54620"/>
    <cellStyle name="Normal 6 2 3 3 3 3 3" xfId="42023"/>
    <cellStyle name="Normal 6 2 3 3 3 3 4" xfId="32009"/>
    <cellStyle name="Normal 6 2 3 3 3 4" xfId="8232"/>
    <cellStyle name="Normal 6 2 3 3 3 4 2" xfId="20858"/>
    <cellStyle name="Normal 6 2 3 3 3 4 2 2" xfId="56074"/>
    <cellStyle name="Normal 6 2 3 3 3 4 3" xfId="43477"/>
    <cellStyle name="Normal 6 2 3 3 3 4 4" xfId="33463"/>
    <cellStyle name="Normal 6 2 3 3 3 5" xfId="10013"/>
    <cellStyle name="Normal 6 2 3 3 3 5 2" xfId="22634"/>
    <cellStyle name="Normal 6 2 3 3 3 5 2 2" xfId="57850"/>
    <cellStyle name="Normal 6 2 3 3 3 5 3" xfId="45253"/>
    <cellStyle name="Normal 6 2 3 3 3 5 4" xfId="35239"/>
    <cellStyle name="Normal 6 2 3 3 3 6" xfId="11807"/>
    <cellStyle name="Normal 6 2 3 3 3 6 2" xfId="24410"/>
    <cellStyle name="Normal 6 2 3 3 3 6 2 2" xfId="59626"/>
    <cellStyle name="Normal 6 2 3 3 3 6 3" xfId="47029"/>
    <cellStyle name="Normal 6 2 3 3 3 6 4" xfId="37015"/>
    <cellStyle name="Normal 6 2 3 3 3 7" xfId="16174"/>
    <cellStyle name="Normal 6 2 3 3 3 7 2" xfId="51390"/>
    <cellStyle name="Normal 6 2 3 3 3 7 3" xfId="28779"/>
    <cellStyle name="Normal 6 2 3 3 3 8" xfId="14396"/>
    <cellStyle name="Normal 6 2 3 3 3 8 2" xfId="49614"/>
    <cellStyle name="Normal 6 2 3 3 3 9" xfId="38793"/>
    <cellStyle name="Normal 6 2 3 3 4" xfId="2668"/>
    <cellStyle name="Normal 6 2 3 3 4 10" xfId="26194"/>
    <cellStyle name="Normal 6 2 3 3 4 11" xfId="60598"/>
    <cellStyle name="Normal 6 2 3 3 4 2" xfId="4494"/>
    <cellStyle name="Normal 6 2 3 3 4 2 2" xfId="17141"/>
    <cellStyle name="Normal 6 2 3 3 4 2 2 2" xfId="52357"/>
    <cellStyle name="Normal 6 2 3 3 4 2 3" xfId="39760"/>
    <cellStyle name="Normal 6 2 3 3 4 2 4" xfId="29746"/>
    <cellStyle name="Normal 6 2 3 3 4 3" xfId="5964"/>
    <cellStyle name="Normal 6 2 3 3 4 3 2" xfId="18595"/>
    <cellStyle name="Normal 6 2 3 3 4 3 2 2" xfId="53811"/>
    <cellStyle name="Normal 6 2 3 3 4 3 3" xfId="41214"/>
    <cellStyle name="Normal 6 2 3 3 4 3 4" xfId="31200"/>
    <cellStyle name="Normal 6 2 3 3 4 4" xfId="7423"/>
    <cellStyle name="Normal 6 2 3 3 4 4 2" xfId="20049"/>
    <cellStyle name="Normal 6 2 3 3 4 4 2 2" xfId="55265"/>
    <cellStyle name="Normal 6 2 3 3 4 4 3" xfId="42668"/>
    <cellStyle name="Normal 6 2 3 3 4 4 4" xfId="32654"/>
    <cellStyle name="Normal 6 2 3 3 4 5" xfId="9204"/>
    <cellStyle name="Normal 6 2 3 3 4 5 2" xfId="21825"/>
    <cellStyle name="Normal 6 2 3 3 4 5 2 2" xfId="57041"/>
    <cellStyle name="Normal 6 2 3 3 4 5 3" xfId="44444"/>
    <cellStyle name="Normal 6 2 3 3 4 5 4" xfId="34430"/>
    <cellStyle name="Normal 6 2 3 3 4 6" xfId="10998"/>
    <cellStyle name="Normal 6 2 3 3 4 6 2" xfId="23601"/>
    <cellStyle name="Normal 6 2 3 3 4 6 2 2" xfId="58817"/>
    <cellStyle name="Normal 6 2 3 3 4 6 3" xfId="46220"/>
    <cellStyle name="Normal 6 2 3 3 4 6 4" xfId="36206"/>
    <cellStyle name="Normal 6 2 3 3 4 7" xfId="15365"/>
    <cellStyle name="Normal 6 2 3 3 4 7 2" xfId="50581"/>
    <cellStyle name="Normal 6 2 3 3 4 7 3" xfId="27970"/>
    <cellStyle name="Normal 6 2 3 3 4 8" xfId="13587"/>
    <cellStyle name="Normal 6 2 3 3 4 8 2" xfId="48805"/>
    <cellStyle name="Normal 6 2 3 3 4 9" xfId="37984"/>
    <cellStyle name="Normal 6 2 3 3 5" xfId="3832"/>
    <cellStyle name="Normal 6 2 3 3 5 2" xfId="8555"/>
    <cellStyle name="Normal 6 2 3 3 5 2 2" xfId="21181"/>
    <cellStyle name="Normal 6 2 3 3 5 2 2 2" xfId="56397"/>
    <cellStyle name="Normal 6 2 3 3 5 2 3" xfId="43800"/>
    <cellStyle name="Normal 6 2 3 3 5 2 4" xfId="33786"/>
    <cellStyle name="Normal 6 2 3 3 5 3" xfId="10336"/>
    <cellStyle name="Normal 6 2 3 3 5 3 2" xfId="22957"/>
    <cellStyle name="Normal 6 2 3 3 5 3 2 2" xfId="58173"/>
    <cellStyle name="Normal 6 2 3 3 5 3 3" xfId="45576"/>
    <cellStyle name="Normal 6 2 3 3 5 3 4" xfId="35562"/>
    <cellStyle name="Normal 6 2 3 3 5 4" xfId="12132"/>
    <cellStyle name="Normal 6 2 3 3 5 4 2" xfId="24733"/>
    <cellStyle name="Normal 6 2 3 3 5 4 2 2" xfId="59949"/>
    <cellStyle name="Normal 6 2 3 3 5 4 3" xfId="47352"/>
    <cellStyle name="Normal 6 2 3 3 5 4 4" xfId="37338"/>
    <cellStyle name="Normal 6 2 3 3 5 5" xfId="16497"/>
    <cellStyle name="Normal 6 2 3 3 5 5 2" xfId="51713"/>
    <cellStyle name="Normal 6 2 3 3 5 5 3" xfId="29102"/>
    <cellStyle name="Normal 6 2 3 3 5 6" xfId="14719"/>
    <cellStyle name="Normal 6 2 3 3 5 6 2" xfId="49937"/>
    <cellStyle name="Normal 6 2 3 3 5 7" xfId="39116"/>
    <cellStyle name="Normal 6 2 3 3 5 8" xfId="27326"/>
    <cellStyle name="Normal 6 2 3 3 6" xfId="4172"/>
    <cellStyle name="Normal 6 2 3 3 6 2" xfId="16819"/>
    <cellStyle name="Normal 6 2 3 3 6 2 2" xfId="52035"/>
    <cellStyle name="Normal 6 2 3 3 6 2 3" xfId="29424"/>
    <cellStyle name="Normal 6 2 3 3 6 3" xfId="13265"/>
    <cellStyle name="Normal 6 2 3 3 6 3 2" xfId="48483"/>
    <cellStyle name="Normal 6 2 3 3 6 4" xfId="39438"/>
    <cellStyle name="Normal 6 2 3 3 6 5" xfId="25872"/>
    <cellStyle name="Normal 6 2 3 3 7" xfId="5642"/>
    <cellStyle name="Normal 6 2 3 3 7 2" xfId="18273"/>
    <cellStyle name="Normal 6 2 3 3 7 2 2" xfId="53489"/>
    <cellStyle name="Normal 6 2 3 3 7 3" xfId="40892"/>
    <cellStyle name="Normal 6 2 3 3 7 4" xfId="30878"/>
    <cellStyle name="Normal 6 2 3 3 8" xfId="7101"/>
    <cellStyle name="Normal 6 2 3 3 8 2" xfId="19727"/>
    <cellStyle name="Normal 6 2 3 3 8 2 2" xfId="54943"/>
    <cellStyle name="Normal 6 2 3 3 8 3" xfId="42346"/>
    <cellStyle name="Normal 6 2 3 3 8 4" xfId="32332"/>
    <cellStyle name="Normal 6 2 3 3 9" xfId="8882"/>
    <cellStyle name="Normal 6 2 3 3 9 2" xfId="21503"/>
    <cellStyle name="Normal 6 2 3 3 9 2 2" xfId="56719"/>
    <cellStyle name="Normal 6 2 3 3 9 3" xfId="44122"/>
    <cellStyle name="Normal 6 2 3 3 9 4" xfId="34108"/>
    <cellStyle name="Normal 6 2 3 4" xfId="3013"/>
    <cellStyle name="Normal 6 2 3 4 10" xfId="25388"/>
    <cellStyle name="Normal 6 2 3 4 11" xfId="60923"/>
    <cellStyle name="Normal 6 2 3 4 2" xfId="4819"/>
    <cellStyle name="Normal 6 2 3 4 2 2" xfId="17466"/>
    <cellStyle name="Normal 6 2 3 4 2 2 2" xfId="52682"/>
    <cellStyle name="Normal 6 2 3 4 2 2 3" xfId="30071"/>
    <cellStyle name="Normal 6 2 3 4 2 3" xfId="13912"/>
    <cellStyle name="Normal 6 2 3 4 2 3 2" xfId="49130"/>
    <cellStyle name="Normal 6 2 3 4 2 4" xfId="40085"/>
    <cellStyle name="Normal 6 2 3 4 2 5" xfId="26519"/>
    <cellStyle name="Normal 6 2 3 4 3" xfId="6289"/>
    <cellStyle name="Normal 6 2 3 4 3 2" xfId="18920"/>
    <cellStyle name="Normal 6 2 3 4 3 2 2" xfId="54136"/>
    <cellStyle name="Normal 6 2 3 4 3 3" xfId="41539"/>
    <cellStyle name="Normal 6 2 3 4 3 4" xfId="31525"/>
    <cellStyle name="Normal 6 2 3 4 4" xfId="7748"/>
    <cellStyle name="Normal 6 2 3 4 4 2" xfId="20374"/>
    <cellStyle name="Normal 6 2 3 4 4 2 2" xfId="55590"/>
    <cellStyle name="Normal 6 2 3 4 4 3" xfId="42993"/>
    <cellStyle name="Normal 6 2 3 4 4 4" xfId="32979"/>
    <cellStyle name="Normal 6 2 3 4 5" xfId="9529"/>
    <cellStyle name="Normal 6 2 3 4 5 2" xfId="22150"/>
    <cellStyle name="Normal 6 2 3 4 5 2 2" xfId="57366"/>
    <cellStyle name="Normal 6 2 3 4 5 3" xfId="44769"/>
    <cellStyle name="Normal 6 2 3 4 5 4" xfId="34755"/>
    <cellStyle name="Normal 6 2 3 4 6" xfId="11323"/>
    <cellStyle name="Normal 6 2 3 4 6 2" xfId="23926"/>
    <cellStyle name="Normal 6 2 3 4 6 2 2" xfId="59142"/>
    <cellStyle name="Normal 6 2 3 4 6 3" xfId="46545"/>
    <cellStyle name="Normal 6 2 3 4 6 4" xfId="36531"/>
    <cellStyle name="Normal 6 2 3 4 7" xfId="15690"/>
    <cellStyle name="Normal 6 2 3 4 7 2" xfId="50906"/>
    <cellStyle name="Normal 6 2 3 4 7 3" xfId="28295"/>
    <cellStyle name="Normal 6 2 3 4 8" xfId="12781"/>
    <cellStyle name="Normal 6 2 3 4 8 2" xfId="47999"/>
    <cellStyle name="Normal 6 2 3 4 9" xfId="38309"/>
    <cellStyle name="Normal 6 2 3 5" xfId="2845"/>
    <cellStyle name="Normal 6 2 3 5 10" xfId="25233"/>
    <cellStyle name="Normal 6 2 3 5 11" xfId="60768"/>
    <cellStyle name="Normal 6 2 3 5 2" xfId="4664"/>
    <cellStyle name="Normal 6 2 3 5 2 2" xfId="17311"/>
    <cellStyle name="Normal 6 2 3 5 2 2 2" xfId="52527"/>
    <cellStyle name="Normal 6 2 3 5 2 2 3" xfId="29916"/>
    <cellStyle name="Normal 6 2 3 5 2 3" xfId="13757"/>
    <cellStyle name="Normal 6 2 3 5 2 3 2" xfId="48975"/>
    <cellStyle name="Normal 6 2 3 5 2 4" xfId="39930"/>
    <cellStyle name="Normal 6 2 3 5 2 5" xfId="26364"/>
    <cellStyle name="Normal 6 2 3 5 3" xfId="6134"/>
    <cellStyle name="Normal 6 2 3 5 3 2" xfId="18765"/>
    <cellStyle name="Normal 6 2 3 5 3 2 2" xfId="53981"/>
    <cellStyle name="Normal 6 2 3 5 3 3" xfId="41384"/>
    <cellStyle name="Normal 6 2 3 5 3 4" xfId="31370"/>
    <cellStyle name="Normal 6 2 3 5 4" xfId="7593"/>
    <cellStyle name="Normal 6 2 3 5 4 2" xfId="20219"/>
    <cellStyle name="Normal 6 2 3 5 4 2 2" xfId="55435"/>
    <cellStyle name="Normal 6 2 3 5 4 3" xfId="42838"/>
    <cellStyle name="Normal 6 2 3 5 4 4" xfId="32824"/>
    <cellStyle name="Normal 6 2 3 5 5" xfId="9374"/>
    <cellStyle name="Normal 6 2 3 5 5 2" xfId="21995"/>
    <cellStyle name="Normal 6 2 3 5 5 2 2" xfId="57211"/>
    <cellStyle name="Normal 6 2 3 5 5 3" xfId="44614"/>
    <cellStyle name="Normal 6 2 3 5 5 4" xfId="34600"/>
    <cellStyle name="Normal 6 2 3 5 6" xfId="11168"/>
    <cellStyle name="Normal 6 2 3 5 6 2" xfId="23771"/>
    <cellStyle name="Normal 6 2 3 5 6 2 2" xfId="58987"/>
    <cellStyle name="Normal 6 2 3 5 6 3" xfId="46390"/>
    <cellStyle name="Normal 6 2 3 5 6 4" xfId="36376"/>
    <cellStyle name="Normal 6 2 3 5 7" xfId="15535"/>
    <cellStyle name="Normal 6 2 3 5 7 2" xfId="50751"/>
    <cellStyle name="Normal 6 2 3 5 7 3" xfId="28140"/>
    <cellStyle name="Normal 6 2 3 5 8" xfId="12626"/>
    <cellStyle name="Normal 6 2 3 5 8 2" xfId="47844"/>
    <cellStyle name="Normal 6 2 3 5 9" xfId="38154"/>
    <cellStyle name="Normal 6 2 3 6" xfId="3355"/>
    <cellStyle name="Normal 6 2 3 6 10" xfId="26851"/>
    <cellStyle name="Normal 6 2 3 6 11" xfId="61255"/>
    <cellStyle name="Normal 6 2 3 6 2" xfId="5151"/>
    <cellStyle name="Normal 6 2 3 6 2 2" xfId="17798"/>
    <cellStyle name="Normal 6 2 3 6 2 2 2" xfId="53014"/>
    <cellStyle name="Normal 6 2 3 6 2 3" xfId="40417"/>
    <cellStyle name="Normal 6 2 3 6 2 4" xfId="30403"/>
    <cellStyle name="Normal 6 2 3 6 3" xfId="6621"/>
    <cellStyle name="Normal 6 2 3 6 3 2" xfId="19252"/>
    <cellStyle name="Normal 6 2 3 6 3 2 2" xfId="54468"/>
    <cellStyle name="Normal 6 2 3 6 3 3" xfId="41871"/>
    <cellStyle name="Normal 6 2 3 6 3 4" xfId="31857"/>
    <cellStyle name="Normal 6 2 3 6 4" xfId="8080"/>
    <cellStyle name="Normal 6 2 3 6 4 2" xfId="20706"/>
    <cellStyle name="Normal 6 2 3 6 4 2 2" xfId="55922"/>
    <cellStyle name="Normal 6 2 3 6 4 3" xfId="43325"/>
    <cellStyle name="Normal 6 2 3 6 4 4" xfId="33311"/>
    <cellStyle name="Normal 6 2 3 6 5" xfId="9861"/>
    <cellStyle name="Normal 6 2 3 6 5 2" xfId="22482"/>
    <cellStyle name="Normal 6 2 3 6 5 2 2" xfId="57698"/>
    <cellStyle name="Normal 6 2 3 6 5 3" xfId="45101"/>
    <cellStyle name="Normal 6 2 3 6 5 4" xfId="35087"/>
    <cellStyle name="Normal 6 2 3 6 6" xfId="11655"/>
    <cellStyle name="Normal 6 2 3 6 6 2" xfId="24258"/>
    <cellStyle name="Normal 6 2 3 6 6 2 2" xfId="59474"/>
    <cellStyle name="Normal 6 2 3 6 6 3" xfId="46877"/>
    <cellStyle name="Normal 6 2 3 6 6 4" xfId="36863"/>
    <cellStyle name="Normal 6 2 3 6 7" xfId="16022"/>
    <cellStyle name="Normal 6 2 3 6 7 2" xfId="51238"/>
    <cellStyle name="Normal 6 2 3 6 7 3" xfId="28627"/>
    <cellStyle name="Normal 6 2 3 6 8" xfId="14244"/>
    <cellStyle name="Normal 6 2 3 6 8 2" xfId="49462"/>
    <cellStyle name="Normal 6 2 3 6 9" xfId="38641"/>
    <cellStyle name="Normal 6 2 3 7" xfId="2515"/>
    <cellStyle name="Normal 6 2 3 7 10" xfId="26042"/>
    <cellStyle name="Normal 6 2 3 7 11" xfId="60446"/>
    <cellStyle name="Normal 6 2 3 7 2" xfId="4342"/>
    <cellStyle name="Normal 6 2 3 7 2 2" xfId="16989"/>
    <cellStyle name="Normal 6 2 3 7 2 2 2" xfId="52205"/>
    <cellStyle name="Normal 6 2 3 7 2 3" xfId="39608"/>
    <cellStyle name="Normal 6 2 3 7 2 4" xfId="29594"/>
    <cellStyle name="Normal 6 2 3 7 3" xfId="5812"/>
    <cellStyle name="Normal 6 2 3 7 3 2" xfId="18443"/>
    <cellStyle name="Normal 6 2 3 7 3 2 2" xfId="53659"/>
    <cellStyle name="Normal 6 2 3 7 3 3" xfId="41062"/>
    <cellStyle name="Normal 6 2 3 7 3 4" xfId="31048"/>
    <cellStyle name="Normal 6 2 3 7 4" xfId="7271"/>
    <cellStyle name="Normal 6 2 3 7 4 2" xfId="19897"/>
    <cellStyle name="Normal 6 2 3 7 4 2 2" xfId="55113"/>
    <cellStyle name="Normal 6 2 3 7 4 3" xfId="42516"/>
    <cellStyle name="Normal 6 2 3 7 4 4" xfId="32502"/>
    <cellStyle name="Normal 6 2 3 7 5" xfId="9052"/>
    <cellStyle name="Normal 6 2 3 7 5 2" xfId="21673"/>
    <cellStyle name="Normal 6 2 3 7 5 2 2" xfId="56889"/>
    <cellStyle name="Normal 6 2 3 7 5 3" xfId="44292"/>
    <cellStyle name="Normal 6 2 3 7 5 4" xfId="34278"/>
    <cellStyle name="Normal 6 2 3 7 6" xfId="10846"/>
    <cellStyle name="Normal 6 2 3 7 6 2" xfId="23449"/>
    <cellStyle name="Normal 6 2 3 7 6 2 2" xfId="58665"/>
    <cellStyle name="Normal 6 2 3 7 6 3" xfId="46068"/>
    <cellStyle name="Normal 6 2 3 7 6 4" xfId="36054"/>
    <cellStyle name="Normal 6 2 3 7 7" xfId="15213"/>
    <cellStyle name="Normal 6 2 3 7 7 2" xfId="50429"/>
    <cellStyle name="Normal 6 2 3 7 7 3" xfId="27818"/>
    <cellStyle name="Normal 6 2 3 7 8" xfId="13435"/>
    <cellStyle name="Normal 6 2 3 7 8 2" xfId="48653"/>
    <cellStyle name="Normal 6 2 3 7 9" xfId="37832"/>
    <cellStyle name="Normal 6 2 3 8" xfId="3679"/>
    <cellStyle name="Normal 6 2 3 8 2" xfId="8403"/>
    <cellStyle name="Normal 6 2 3 8 2 2" xfId="21029"/>
    <cellStyle name="Normal 6 2 3 8 2 2 2" xfId="56245"/>
    <cellStyle name="Normal 6 2 3 8 2 3" xfId="43648"/>
    <cellStyle name="Normal 6 2 3 8 2 4" xfId="33634"/>
    <cellStyle name="Normal 6 2 3 8 3" xfId="10184"/>
    <cellStyle name="Normal 6 2 3 8 3 2" xfId="22805"/>
    <cellStyle name="Normal 6 2 3 8 3 2 2" xfId="58021"/>
    <cellStyle name="Normal 6 2 3 8 3 3" xfId="45424"/>
    <cellStyle name="Normal 6 2 3 8 3 4" xfId="35410"/>
    <cellStyle name="Normal 6 2 3 8 4" xfId="11980"/>
    <cellStyle name="Normal 6 2 3 8 4 2" xfId="24581"/>
    <cellStyle name="Normal 6 2 3 8 4 2 2" xfId="59797"/>
    <cellStyle name="Normal 6 2 3 8 4 3" xfId="47200"/>
    <cellStyle name="Normal 6 2 3 8 4 4" xfId="37186"/>
    <cellStyle name="Normal 6 2 3 8 5" xfId="16345"/>
    <cellStyle name="Normal 6 2 3 8 5 2" xfId="51561"/>
    <cellStyle name="Normal 6 2 3 8 5 3" xfId="28950"/>
    <cellStyle name="Normal 6 2 3 8 6" xfId="14567"/>
    <cellStyle name="Normal 6 2 3 8 6 2" xfId="49785"/>
    <cellStyle name="Normal 6 2 3 8 7" xfId="38964"/>
    <cellStyle name="Normal 6 2 3 8 8" xfId="27174"/>
    <cellStyle name="Normal 6 2 3 9" xfId="4011"/>
    <cellStyle name="Normal 6 2 3 9 2" xfId="16667"/>
    <cellStyle name="Normal 6 2 3 9 2 2" xfId="51883"/>
    <cellStyle name="Normal 6 2 3 9 2 3" xfId="29272"/>
    <cellStyle name="Normal 6 2 3 9 3" xfId="13113"/>
    <cellStyle name="Normal 6 2 3 9 3 2" xfId="48331"/>
    <cellStyle name="Normal 6 2 3 9 4" xfId="39286"/>
    <cellStyle name="Normal 6 2 3 9 5" xfId="25720"/>
    <cellStyle name="Normal 6 2 3_District Target Attainment" xfId="1184"/>
    <cellStyle name="Normal 6 2 4" xfId="1807"/>
    <cellStyle name="Normal 6 2 4 10" xfId="7019"/>
    <cellStyle name="Normal 6 2 4 10 2" xfId="19646"/>
    <cellStyle name="Normal 6 2 4 10 2 2" xfId="54862"/>
    <cellStyle name="Normal 6 2 4 10 3" xfId="42265"/>
    <cellStyle name="Normal 6 2 4 10 4" xfId="32251"/>
    <cellStyle name="Normal 6 2 4 11" xfId="8800"/>
    <cellStyle name="Normal 6 2 4 11 2" xfId="21422"/>
    <cellStyle name="Normal 6 2 4 11 2 2" xfId="56638"/>
    <cellStyle name="Normal 6 2 4 11 3" xfId="44041"/>
    <cellStyle name="Normal 6 2 4 11 4" xfId="34027"/>
    <cellStyle name="Normal 6 2 4 12" xfId="10739"/>
    <cellStyle name="Normal 6 2 4 12 2" xfId="23350"/>
    <cellStyle name="Normal 6 2 4 12 2 2" xfId="58566"/>
    <cellStyle name="Normal 6 2 4 12 3" xfId="45969"/>
    <cellStyle name="Normal 6 2 4 12 4" xfId="35955"/>
    <cellStyle name="Normal 6 2 4 13" xfId="14961"/>
    <cellStyle name="Normal 6 2 4 13 2" xfId="50178"/>
    <cellStyle name="Normal 6 2 4 13 3" xfId="27567"/>
    <cellStyle name="Normal 6 2 4 14" xfId="12375"/>
    <cellStyle name="Normal 6 2 4 14 2" xfId="47593"/>
    <cellStyle name="Normal 6 2 4 15" xfId="37580"/>
    <cellStyle name="Normal 6 2 4 16" xfId="24982"/>
    <cellStyle name="Normal 6 2 4 17" xfId="60195"/>
    <cellStyle name="Normal 6 2 4 2" xfId="2405"/>
    <cellStyle name="Normal 6 2 4 2 10" xfId="10740"/>
    <cellStyle name="Normal 6 2 4 2 10 2" xfId="23351"/>
    <cellStyle name="Normal 6 2 4 2 10 2 2" xfId="58567"/>
    <cellStyle name="Normal 6 2 4 2 10 3" xfId="45970"/>
    <cellStyle name="Normal 6 2 4 2 10 4" xfId="35956"/>
    <cellStyle name="Normal 6 2 4 2 11" xfId="15116"/>
    <cellStyle name="Normal 6 2 4 2 11 2" xfId="50332"/>
    <cellStyle name="Normal 6 2 4 2 11 3" xfId="27721"/>
    <cellStyle name="Normal 6 2 4 2 12" xfId="12529"/>
    <cellStyle name="Normal 6 2 4 2 12 2" xfId="47747"/>
    <cellStyle name="Normal 6 2 4 2 13" xfId="37735"/>
    <cellStyle name="Normal 6 2 4 2 14" xfId="25136"/>
    <cellStyle name="Normal 6 2 4 2 15" xfId="60349"/>
    <cellStyle name="Normal 6 2 4 2 2" xfId="3251"/>
    <cellStyle name="Normal 6 2 4 2 2 10" xfId="25620"/>
    <cellStyle name="Normal 6 2 4 2 2 11" xfId="61155"/>
    <cellStyle name="Normal 6 2 4 2 2 2" xfId="5051"/>
    <cellStyle name="Normal 6 2 4 2 2 2 2" xfId="17698"/>
    <cellStyle name="Normal 6 2 4 2 2 2 2 2" xfId="52914"/>
    <cellStyle name="Normal 6 2 4 2 2 2 2 3" xfId="30303"/>
    <cellStyle name="Normal 6 2 4 2 2 2 3" xfId="14144"/>
    <cellStyle name="Normal 6 2 4 2 2 2 3 2" xfId="49362"/>
    <cellStyle name="Normal 6 2 4 2 2 2 4" xfId="40317"/>
    <cellStyle name="Normal 6 2 4 2 2 2 5" xfId="26751"/>
    <cellStyle name="Normal 6 2 4 2 2 3" xfId="6521"/>
    <cellStyle name="Normal 6 2 4 2 2 3 2" xfId="19152"/>
    <cellStyle name="Normal 6 2 4 2 2 3 2 2" xfId="54368"/>
    <cellStyle name="Normal 6 2 4 2 2 3 3" xfId="41771"/>
    <cellStyle name="Normal 6 2 4 2 2 3 4" xfId="31757"/>
    <cellStyle name="Normal 6 2 4 2 2 4" xfId="7980"/>
    <cellStyle name="Normal 6 2 4 2 2 4 2" xfId="20606"/>
    <cellStyle name="Normal 6 2 4 2 2 4 2 2" xfId="55822"/>
    <cellStyle name="Normal 6 2 4 2 2 4 3" xfId="43225"/>
    <cellStyle name="Normal 6 2 4 2 2 4 4" xfId="33211"/>
    <cellStyle name="Normal 6 2 4 2 2 5" xfId="9761"/>
    <cellStyle name="Normal 6 2 4 2 2 5 2" xfId="22382"/>
    <cellStyle name="Normal 6 2 4 2 2 5 2 2" xfId="57598"/>
    <cellStyle name="Normal 6 2 4 2 2 5 3" xfId="45001"/>
    <cellStyle name="Normal 6 2 4 2 2 5 4" xfId="34987"/>
    <cellStyle name="Normal 6 2 4 2 2 6" xfId="11555"/>
    <cellStyle name="Normal 6 2 4 2 2 6 2" xfId="24158"/>
    <cellStyle name="Normal 6 2 4 2 2 6 2 2" xfId="59374"/>
    <cellStyle name="Normal 6 2 4 2 2 6 3" xfId="46777"/>
    <cellStyle name="Normal 6 2 4 2 2 6 4" xfId="36763"/>
    <cellStyle name="Normal 6 2 4 2 2 7" xfId="15922"/>
    <cellStyle name="Normal 6 2 4 2 2 7 2" xfId="51138"/>
    <cellStyle name="Normal 6 2 4 2 2 7 3" xfId="28527"/>
    <cellStyle name="Normal 6 2 4 2 2 8" xfId="13013"/>
    <cellStyle name="Normal 6 2 4 2 2 8 2" xfId="48231"/>
    <cellStyle name="Normal 6 2 4 2 2 9" xfId="38541"/>
    <cellStyle name="Normal 6 2 4 2 3" xfId="3580"/>
    <cellStyle name="Normal 6 2 4 2 3 10" xfId="27076"/>
    <cellStyle name="Normal 6 2 4 2 3 11" xfId="61480"/>
    <cellStyle name="Normal 6 2 4 2 3 2" xfId="5376"/>
    <cellStyle name="Normal 6 2 4 2 3 2 2" xfId="18023"/>
    <cellStyle name="Normal 6 2 4 2 3 2 2 2" xfId="53239"/>
    <cellStyle name="Normal 6 2 4 2 3 2 3" xfId="40642"/>
    <cellStyle name="Normal 6 2 4 2 3 2 4" xfId="30628"/>
    <cellStyle name="Normal 6 2 4 2 3 3" xfId="6846"/>
    <cellStyle name="Normal 6 2 4 2 3 3 2" xfId="19477"/>
    <cellStyle name="Normal 6 2 4 2 3 3 2 2" xfId="54693"/>
    <cellStyle name="Normal 6 2 4 2 3 3 3" xfId="42096"/>
    <cellStyle name="Normal 6 2 4 2 3 3 4" xfId="32082"/>
    <cellStyle name="Normal 6 2 4 2 3 4" xfId="8305"/>
    <cellStyle name="Normal 6 2 4 2 3 4 2" xfId="20931"/>
    <cellStyle name="Normal 6 2 4 2 3 4 2 2" xfId="56147"/>
    <cellStyle name="Normal 6 2 4 2 3 4 3" xfId="43550"/>
    <cellStyle name="Normal 6 2 4 2 3 4 4" xfId="33536"/>
    <cellStyle name="Normal 6 2 4 2 3 5" xfId="10086"/>
    <cellStyle name="Normal 6 2 4 2 3 5 2" xfId="22707"/>
    <cellStyle name="Normal 6 2 4 2 3 5 2 2" xfId="57923"/>
    <cellStyle name="Normal 6 2 4 2 3 5 3" xfId="45326"/>
    <cellStyle name="Normal 6 2 4 2 3 5 4" xfId="35312"/>
    <cellStyle name="Normal 6 2 4 2 3 6" xfId="11880"/>
    <cellStyle name="Normal 6 2 4 2 3 6 2" xfId="24483"/>
    <cellStyle name="Normal 6 2 4 2 3 6 2 2" xfId="59699"/>
    <cellStyle name="Normal 6 2 4 2 3 6 3" xfId="47102"/>
    <cellStyle name="Normal 6 2 4 2 3 6 4" xfId="37088"/>
    <cellStyle name="Normal 6 2 4 2 3 7" xfId="16247"/>
    <cellStyle name="Normal 6 2 4 2 3 7 2" xfId="51463"/>
    <cellStyle name="Normal 6 2 4 2 3 7 3" xfId="28852"/>
    <cellStyle name="Normal 6 2 4 2 3 8" xfId="14469"/>
    <cellStyle name="Normal 6 2 4 2 3 8 2" xfId="49687"/>
    <cellStyle name="Normal 6 2 4 2 3 9" xfId="38866"/>
    <cellStyle name="Normal 6 2 4 2 4" xfId="2741"/>
    <cellStyle name="Normal 6 2 4 2 4 10" xfId="26267"/>
    <cellStyle name="Normal 6 2 4 2 4 11" xfId="60671"/>
    <cellStyle name="Normal 6 2 4 2 4 2" xfId="4567"/>
    <cellStyle name="Normal 6 2 4 2 4 2 2" xfId="17214"/>
    <cellStyle name="Normal 6 2 4 2 4 2 2 2" xfId="52430"/>
    <cellStyle name="Normal 6 2 4 2 4 2 3" xfId="39833"/>
    <cellStyle name="Normal 6 2 4 2 4 2 4" xfId="29819"/>
    <cellStyle name="Normal 6 2 4 2 4 3" xfId="6037"/>
    <cellStyle name="Normal 6 2 4 2 4 3 2" xfId="18668"/>
    <cellStyle name="Normal 6 2 4 2 4 3 2 2" xfId="53884"/>
    <cellStyle name="Normal 6 2 4 2 4 3 3" xfId="41287"/>
    <cellStyle name="Normal 6 2 4 2 4 3 4" xfId="31273"/>
    <cellStyle name="Normal 6 2 4 2 4 4" xfId="7496"/>
    <cellStyle name="Normal 6 2 4 2 4 4 2" xfId="20122"/>
    <cellStyle name="Normal 6 2 4 2 4 4 2 2" xfId="55338"/>
    <cellStyle name="Normal 6 2 4 2 4 4 3" xfId="42741"/>
    <cellStyle name="Normal 6 2 4 2 4 4 4" xfId="32727"/>
    <cellStyle name="Normal 6 2 4 2 4 5" xfId="9277"/>
    <cellStyle name="Normal 6 2 4 2 4 5 2" xfId="21898"/>
    <cellStyle name="Normal 6 2 4 2 4 5 2 2" xfId="57114"/>
    <cellStyle name="Normal 6 2 4 2 4 5 3" xfId="44517"/>
    <cellStyle name="Normal 6 2 4 2 4 5 4" xfId="34503"/>
    <cellStyle name="Normal 6 2 4 2 4 6" xfId="11071"/>
    <cellStyle name="Normal 6 2 4 2 4 6 2" xfId="23674"/>
    <cellStyle name="Normal 6 2 4 2 4 6 2 2" xfId="58890"/>
    <cellStyle name="Normal 6 2 4 2 4 6 3" xfId="46293"/>
    <cellStyle name="Normal 6 2 4 2 4 6 4" xfId="36279"/>
    <cellStyle name="Normal 6 2 4 2 4 7" xfId="15438"/>
    <cellStyle name="Normal 6 2 4 2 4 7 2" xfId="50654"/>
    <cellStyle name="Normal 6 2 4 2 4 7 3" xfId="28043"/>
    <cellStyle name="Normal 6 2 4 2 4 8" xfId="13660"/>
    <cellStyle name="Normal 6 2 4 2 4 8 2" xfId="48878"/>
    <cellStyle name="Normal 6 2 4 2 4 9" xfId="38057"/>
    <cellStyle name="Normal 6 2 4 2 5" xfId="3905"/>
    <cellStyle name="Normal 6 2 4 2 5 2" xfId="8628"/>
    <cellStyle name="Normal 6 2 4 2 5 2 2" xfId="21254"/>
    <cellStyle name="Normal 6 2 4 2 5 2 2 2" xfId="56470"/>
    <cellStyle name="Normal 6 2 4 2 5 2 3" xfId="43873"/>
    <cellStyle name="Normal 6 2 4 2 5 2 4" xfId="33859"/>
    <cellStyle name="Normal 6 2 4 2 5 3" xfId="10409"/>
    <cellStyle name="Normal 6 2 4 2 5 3 2" xfId="23030"/>
    <cellStyle name="Normal 6 2 4 2 5 3 2 2" xfId="58246"/>
    <cellStyle name="Normal 6 2 4 2 5 3 3" xfId="45649"/>
    <cellStyle name="Normal 6 2 4 2 5 3 4" xfId="35635"/>
    <cellStyle name="Normal 6 2 4 2 5 4" xfId="12205"/>
    <cellStyle name="Normal 6 2 4 2 5 4 2" xfId="24806"/>
    <cellStyle name="Normal 6 2 4 2 5 4 2 2" xfId="60022"/>
    <cellStyle name="Normal 6 2 4 2 5 4 3" xfId="47425"/>
    <cellStyle name="Normal 6 2 4 2 5 4 4" xfId="37411"/>
    <cellStyle name="Normal 6 2 4 2 5 5" xfId="16570"/>
    <cellStyle name="Normal 6 2 4 2 5 5 2" xfId="51786"/>
    <cellStyle name="Normal 6 2 4 2 5 5 3" xfId="29175"/>
    <cellStyle name="Normal 6 2 4 2 5 6" xfId="14792"/>
    <cellStyle name="Normal 6 2 4 2 5 6 2" xfId="50010"/>
    <cellStyle name="Normal 6 2 4 2 5 7" xfId="39189"/>
    <cellStyle name="Normal 6 2 4 2 5 8" xfId="27399"/>
    <cellStyle name="Normal 6 2 4 2 6" xfId="4245"/>
    <cellStyle name="Normal 6 2 4 2 6 2" xfId="16892"/>
    <cellStyle name="Normal 6 2 4 2 6 2 2" xfId="52108"/>
    <cellStyle name="Normal 6 2 4 2 6 2 3" xfId="29497"/>
    <cellStyle name="Normal 6 2 4 2 6 3" xfId="13338"/>
    <cellStyle name="Normal 6 2 4 2 6 3 2" xfId="48556"/>
    <cellStyle name="Normal 6 2 4 2 6 4" xfId="39511"/>
    <cellStyle name="Normal 6 2 4 2 6 5" xfId="25945"/>
    <cellStyle name="Normal 6 2 4 2 7" xfId="5715"/>
    <cellStyle name="Normal 6 2 4 2 7 2" xfId="18346"/>
    <cellStyle name="Normal 6 2 4 2 7 2 2" xfId="53562"/>
    <cellStyle name="Normal 6 2 4 2 7 3" xfId="40965"/>
    <cellStyle name="Normal 6 2 4 2 7 4" xfId="30951"/>
    <cellStyle name="Normal 6 2 4 2 8" xfId="7174"/>
    <cellStyle name="Normal 6 2 4 2 8 2" xfId="19800"/>
    <cellStyle name="Normal 6 2 4 2 8 2 2" xfId="55016"/>
    <cellStyle name="Normal 6 2 4 2 8 3" xfId="42419"/>
    <cellStyle name="Normal 6 2 4 2 8 4" xfId="32405"/>
    <cellStyle name="Normal 6 2 4 2 9" xfId="8955"/>
    <cellStyle name="Normal 6 2 4 2 9 2" xfId="21576"/>
    <cellStyle name="Normal 6 2 4 2 9 2 2" xfId="56792"/>
    <cellStyle name="Normal 6 2 4 2 9 3" xfId="44195"/>
    <cellStyle name="Normal 6 2 4 2 9 4" xfId="34181"/>
    <cellStyle name="Normal 6 2 4 3" xfId="3091"/>
    <cellStyle name="Normal 6 2 4 3 10" xfId="25463"/>
    <cellStyle name="Normal 6 2 4 3 11" xfId="60998"/>
    <cellStyle name="Normal 6 2 4 3 2" xfId="4894"/>
    <cellStyle name="Normal 6 2 4 3 2 2" xfId="17541"/>
    <cellStyle name="Normal 6 2 4 3 2 2 2" xfId="52757"/>
    <cellStyle name="Normal 6 2 4 3 2 2 3" xfId="30146"/>
    <cellStyle name="Normal 6 2 4 3 2 3" xfId="13987"/>
    <cellStyle name="Normal 6 2 4 3 2 3 2" xfId="49205"/>
    <cellStyle name="Normal 6 2 4 3 2 4" xfId="40160"/>
    <cellStyle name="Normal 6 2 4 3 2 5" xfId="26594"/>
    <cellStyle name="Normal 6 2 4 3 3" xfId="6364"/>
    <cellStyle name="Normal 6 2 4 3 3 2" xfId="18995"/>
    <cellStyle name="Normal 6 2 4 3 3 2 2" xfId="54211"/>
    <cellStyle name="Normal 6 2 4 3 3 3" xfId="41614"/>
    <cellStyle name="Normal 6 2 4 3 3 4" xfId="31600"/>
    <cellStyle name="Normal 6 2 4 3 4" xfId="7823"/>
    <cellStyle name="Normal 6 2 4 3 4 2" xfId="20449"/>
    <cellStyle name="Normal 6 2 4 3 4 2 2" xfId="55665"/>
    <cellStyle name="Normal 6 2 4 3 4 3" xfId="43068"/>
    <cellStyle name="Normal 6 2 4 3 4 4" xfId="33054"/>
    <cellStyle name="Normal 6 2 4 3 5" xfId="9604"/>
    <cellStyle name="Normal 6 2 4 3 5 2" xfId="22225"/>
    <cellStyle name="Normal 6 2 4 3 5 2 2" xfId="57441"/>
    <cellStyle name="Normal 6 2 4 3 5 3" xfId="44844"/>
    <cellStyle name="Normal 6 2 4 3 5 4" xfId="34830"/>
    <cellStyle name="Normal 6 2 4 3 6" xfId="11398"/>
    <cellStyle name="Normal 6 2 4 3 6 2" xfId="24001"/>
    <cellStyle name="Normal 6 2 4 3 6 2 2" xfId="59217"/>
    <cellStyle name="Normal 6 2 4 3 6 3" xfId="46620"/>
    <cellStyle name="Normal 6 2 4 3 6 4" xfId="36606"/>
    <cellStyle name="Normal 6 2 4 3 7" xfId="15765"/>
    <cellStyle name="Normal 6 2 4 3 7 2" xfId="50981"/>
    <cellStyle name="Normal 6 2 4 3 7 3" xfId="28370"/>
    <cellStyle name="Normal 6 2 4 3 8" xfId="12856"/>
    <cellStyle name="Normal 6 2 4 3 8 2" xfId="48074"/>
    <cellStyle name="Normal 6 2 4 3 9" xfId="38384"/>
    <cellStyle name="Normal 6 2 4 4" xfId="2917"/>
    <cellStyle name="Normal 6 2 4 4 10" xfId="25304"/>
    <cellStyle name="Normal 6 2 4 4 11" xfId="60839"/>
    <cellStyle name="Normal 6 2 4 4 2" xfId="4735"/>
    <cellStyle name="Normal 6 2 4 4 2 2" xfId="17382"/>
    <cellStyle name="Normal 6 2 4 4 2 2 2" xfId="52598"/>
    <cellStyle name="Normal 6 2 4 4 2 2 3" xfId="29987"/>
    <cellStyle name="Normal 6 2 4 4 2 3" xfId="13828"/>
    <cellStyle name="Normal 6 2 4 4 2 3 2" xfId="49046"/>
    <cellStyle name="Normal 6 2 4 4 2 4" xfId="40001"/>
    <cellStyle name="Normal 6 2 4 4 2 5" xfId="26435"/>
    <cellStyle name="Normal 6 2 4 4 3" xfId="6205"/>
    <cellStyle name="Normal 6 2 4 4 3 2" xfId="18836"/>
    <cellStyle name="Normal 6 2 4 4 3 2 2" xfId="54052"/>
    <cellStyle name="Normal 6 2 4 4 3 3" xfId="41455"/>
    <cellStyle name="Normal 6 2 4 4 3 4" xfId="31441"/>
    <cellStyle name="Normal 6 2 4 4 4" xfId="7664"/>
    <cellStyle name="Normal 6 2 4 4 4 2" xfId="20290"/>
    <cellStyle name="Normal 6 2 4 4 4 2 2" xfId="55506"/>
    <cellStyle name="Normal 6 2 4 4 4 3" xfId="42909"/>
    <cellStyle name="Normal 6 2 4 4 4 4" xfId="32895"/>
    <cellStyle name="Normal 6 2 4 4 5" xfId="9445"/>
    <cellStyle name="Normal 6 2 4 4 5 2" xfId="22066"/>
    <cellStyle name="Normal 6 2 4 4 5 2 2" xfId="57282"/>
    <cellStyle name="Normal 6 2 4 4 5 3" xfId="44685"/>
    <cellStyle name="Normal 6 2 4 4 5 4" xfId="34671"/>
    <cellStyle name="Normal 6 2 4 4 6" xfId="11239"/>
    <cellStyle name="Normal 6 2 4 4 6 2" xfId="23842"/>
    <cellStyle name="Normal 6 2 4 4 6 2 2" xfId="59058"/>
    <cellStyle name="Normal 6 2 4 4 6 3" xfId="46461"/>
    <cellStyle name="Normal 6 2 4 4 6 4" xfId="36447"/>
    <cellStyle name="Normal 6 2 4 4 7" xfId="15606"/>
    <cellStyle name="Normal 6 2 4 4 7 2" xfId="50822"/>
    <cellStyle name="Normal 6 2 4 4 7 3" xfId="28211"/>
    <cellStyle name="Normal 6 2 4 4 8" xfId="12697"/>
    <cellStyle name="Normal 6 2 4 4 8 2" xfId="47915"/>
    <cellStyle name="Normal 6 2 4 4 9" xfId="38225"/>
    <cellStyle name="Normal 6 2 4 5" xfId="3426"/>
    <cellStyle name="Normal 6 2 4 5 10" xfId="26922"/>
    <cellStyle name="Normal 6 2 4 5 11" xfId="61326"/>
    <cellStyle name="Normal 6 2 4 5 2" xfId="5222"/>
    <cellStyle name="Normal 6 2 4 5 2 2" xfId="17869"/>
    <cellStyle name="Normal 6 2 4 5 2 2 2" xfId="53085"/>
    <cellStyle name="Normal 6 2 4 5 2 3" xfId="40488"/>
    <cellStyle name="Normal 6 2 4 5 2 4" xfId="30474"/>
    <cellStyle name="Normal 6 2 4 5 3" xfId="6692"/>
    <cellStyle name="Normal 6 2 4 5 3 2" xfId="19323"/>
    <cellStyle name="Normal 6 2 4 5 3 2 2" xfId="54539"/>
    <cellStyle name="Normal 6 2 4 5 3 3" xfId="41942"/>
    <cellStyle name="Normal 6 2 4 5 3 4" xfId="31928"/>
    <cellStyle name="Normal 6 2 4 5 4" xfId="8151"/>
    <cellStyle name="Normal 6 2 4 5 4 2" xfId="20777"/>
    <cellStyle name="Normal 6 2 4 5 4 2 2" xfId="55993"/>
    <cellStyle name="Normal 6 2 4 5 4 3" xfId="43396"/>
    <cellStyle name="Normal 6 2 4 5 4 4" xfId="33382"/>
    <cellStyle name="Normal 6 2 4 5 5" xfId="9932"/>
    <cellStyle name="Normal 6 2 4 5 5 2" xfId="22553"/>
    <cellStyle name="Normal 6 2 4 5 5 2 2" xfId="57769"/>
    <cellStyle name="Normal 6 2 4 5 5 3" xfId="45172"/>
    <cellStyle name="Normal 6 2 4 5 5 4" xfId="35158"/>
    <cellStyle name="Normal 6 2 4 5 6" xfId="11726"/>
    <cellStyle name="Normal 6 2 4 5 6 2" xfId="24329"/>
    <cellStyle name="Normal 6 2 4 5 6 2 2" xfId="59545"/>
    <cellStyle name="Normal 6 2 4 5 6 3" xfId="46948"/>
    <cellStyle name="Normal 6 2 4 5 6 4" xfId="36934"/>
    <cellStyle name="Normal 6 2 4 5 7" xfId="16093"/>
    <cellStyle name="Normal 6 2 4 5 7 2" xfId="51309"/>
    <cellStyle name="Normal 6 2 4 5 7 3" xfId="28698"/>
    <cellStyle name="Normal 6 2 4 5 8" xfId="14315"/>
    <cellStyle name="Normal 6 2 4 5 8 2" xfId="49533"/>
    <cellStyle name="Normal 6 2 4 5 9" xfId="38712"/>
    <cellStyle name="Normal 6 2 4 6" xfId="2586"/>
    <cellStyle name="Normal 6 2 4 6 10" xfId="26113"/>
    <cellStyle name="Normal 6 2 4 6 11" xfId="60517"/>
    <cellStyle name="Normal 6 2 4 6 2" xfId="4413"/>
    <cellStyle name="Normal 6 2 4 6 2 2" xfId="17060"/>
    <cellStyle name="Normal 6 2 4 6 2 2 2" xfId="52276"/>
    <cellStyle name="Normal 6 2 4 6 2 3" xfId="39679"/>
    <cellStyle name="Normal 6 2 4 6 2 4" xfId="29665"/>
    <cellStyle name="Normal 6 2 4 6 3" xfId="5883"/>
    <cellStyle name="Normal 6 2 4 6 3 2" xfId="18514"/>
    <cellStyle name="Normal 6 2 4 6 3 2 2" xfId="53730"/>
    <cellStyle name="Normal 6 2 4 6 3 3" xfId="41133"/>
    <cellStyle name="Normal 6 2 4 6 3 4" xfId="31119"/>
    <cellStyle name="Normal 6 2 4 6 4" xfId="7342"/>
    <cellStyle name="Normal 6 2 4 6 4 2" xfId="19968"/>
    <cellStyle name="Normal 6 2 4 6 4 2 2" xfId="55184"/>
    <cellStyle name="Normal 6 2 4 6 4 3" xfId="42587"/>
    <cellStyle name="Normal 6 2 4 6 4 4" xfId="32573"/>
    <cellStyle name="Normal 6 2 4 6 5" xfId="9123"/>
    <cellStyle name="Normal 6 2 4 6 5 2" xfId="21744"/>
    <cellStyle name="Normal 6 2 4 6 5 2 2" xfId="56960"/>
    <cellStyle name="Normal 6 2 4 6 5 3" xfId="44363"/>
    <cellStyle name="Normal 6 2 4 6 5 4" xfId="34349"/>
    <cellStyle name="Normal 6 2 4 6 6" xfId="10917"/>
    <cellStyle name="Normal 6 2 4 6 6 2" xfId="23520"/>
    <cellStyle name="Normal 6 2 4 6 6 2 2" xfId="58736"/>
    <cellStyle name="Normal 6 2 4 6 6 3" xfId="46139"/>
    <cellStyle name="Normal 6 2 4 6 6 4" xfId="36125"/>
    <cellStyle name="Normal 6 2 4 6 7" xfId="15284"/>
    <cellStyle name="Normal 6 2 4 6 7 2" xfId="50500"/>
    <cellStyle name="Normal 6 2 4 6 7 3" xfId="27889"/>
    <cellStyle name="Normal 6 2 4 6 8" xfId="13506"/>
    <cellStyle name="Normal 6 2 4 6 8 2" xfId="48724"/>
    <cellStyle name="Normal 6 2 4 6 9" xfId="37903"/>
    <cellStyle name="Normal 6 2 4 7" xfId="3750"/>
    <cellStyle name="Normal 6 2 4 7 2" xfId="8474"/>
    <cellStyle name="Normal 6 2 4 7 2 2" xfId="21100"/>
    <cellStyle name="Normal 6 2 4 7 2 2 2" xfId="56316"/>
    <cellStyle name="Normal 6 2 4 7 2 3" xfId="43719"/>
    <cellStyle name="Normal 6 2 4 7 2 4" xfId="33705"/>
    <cellStyle name="Normal 6 2 4 7 3" xfId="10255"/>
    <cellStyle name="Normal 6 2 4 7 3 2" xfId="22876"/>
    <cellStyle name="Normal 6 2 4 7 3 2 2" xfId="58092"/>
    <cellStyle name="Normal 6 2 4 7 3 3" xfId="45495"/>
    <cellStyle name="Normal 6 2 4 7 3 4" xfId="35481"/>
    <cellStyle name="Normal 6 2 4 7 4" xfId="12051"/>
    <cellStyle name="Normal 6 2 4 7 4 2" xfId="24652"/>
    <cellStyle name="Normal 6 2 4 7 4 2 2" xfId="59868"/>
    <cellStyle name="Normal 6 2 4 7 4 3" xfId="47271"/>
    <cellStyle name="Normal 6 2 4 7 4 4" xfId="37257"/>
    <cellStyle name="Normal 6 2 4 7 5" xfId="16416"/>
    <cellStyle name="Normal 6 2 4 7 5 2" xfId="51632"/>
    <cellStyle name="Normal 6 2 4 7 5 3" xfId="29021"/>
    <cellStyle name="Normal 6 2 4 7 6" xfId="14638"/>
    <cellStyle name="Normal 6 2 4 7 6 2" xfId="49856"/>
    <cellStyle name="Normal 6 2 4 7 7" xfId="39035"/>
    <cellStyle name="Normal 6 2 4 7 8" xfId="27245"/>
    <cellStyle name="Normal 6 2 4 8" xfId="4088"/>
    <cellStyle name="Normal 6 2 4 8 2" xfId="16738"/>
    <cellStyle name="Normal 6 2 4 8 2 2" xfId="51954"/>
    <cellStyle name="Normal 6 2 4 8 2 3" xfId="29343"/>
    <cellStyle name="Normal 6 2 4 8 3" xfId="13184"/>
    <cellStyle name="Normal 6 2 4 8 3 2" xfId="48402"/>
    <cellStyle name="Normal 6 2 4 8 4" xfId="39357"/>
    <cellStyle name="Normal 6 2 4 8 5" xfId="25791"/>
    <cellStyle name="Normal 6 2 4 9" xfId="5561"/>
    <cellStyle name="Normal 6 2 4 9 2" xfId="18192"/>
    <cellStyle name="Normal 6 2 4 9 2 2" xfId="53408"/>
    <cellStyle name="Normal 6 2 4 9 3" xfId="40811"/>
    <cellStyle name="Normal 6 2 4 9 4" xfId="30797"/>
    <cellStyle name="Normal 6 2 5" xfId="2330"/>
    <cellStyle name="Normal 6 2 5 10" xfId="10741"/>
    <cellStyle name="Normal 6 2 5 10 2" xfId="23352"/>
    <cellStyle name="Normal 6 2 5 10 2 2" xfId="58568"/>
    <cellStyle name="Normal 6 2 5 10 3" xfId="45971"/>
    <cellStyle name="Normal 6 2 5 10 4" xfId="35957"/>
    <cellStyle name="Normal 6 2 5 11" xfId="15042"/>
    <cellStyle name="Normal 6 2 5 11 2" xfId="50258"/>
    <cellStyle name="Normal 6 2 5 11 3" xfId="27647"/>
    <cellStyle name="Normal 6 2 5 12" xfId="12455"/>
    <cellStyle name="Normal 6 2 5 12 2" xfId="47673"/>
    <cellStyle name="Normal 6 2 5 13" xfId="37661"/>
    <cellStyle name="Normal 6 2 5 14" xfId="25062"/>
    <cellStyle name="Normal 6 2 5 15" xfId="60275"/>
    <cellStyle name="Normal 6 2 5 2" xfId="3177"/>
    <cellStyle name="Normal 6 2 5 2 10" xfId="25546"/>
    <cellStyle name="Normal 6 2 5 2 11" xfId="61081"/>
    <cellStyle name="Normal 6 2 5 2 2" xfId="4977"/>
    <cellStyle name="Normal 6 2 5 2 2 2" xfId="17624"/>
    <cellStyle name="Normal 6 2 5 2 2 2 2" xfId="52840"/>
    <cellStyle name="Normal 6 2 5 2 2 2 3" xfId="30229"/>
    <cellStyle name="Normal 6 2 5 2 2 3" xfId="14070"/>
    <cellStyle name="Normal 6 2 5 2 2 3 2" xfId="49288"/>
    <cellStyle name="Normal 6 2 5 2 2 4" xfId="40243"/>
    <cellStyle name="Normal 6 2 5 2 2 5" xfId="26677"/>
    <cellStyle name="Normal 6 2 5 2 3" xfId="6447"/>
    <cellStyle name="Normal 6 2 5 2 3 2" xfId="19078"/>
    <cellStyle name="Normal 6 2 5 2 3 2 2" xfId="54294"/>
    <cellStyle name="Normal 6 2 5 2 3 3" xfId="41697"/>
    <cellStyle name="Normal 6 2 5 2 3 4" xfId="31683"/>
    <cellStyle name="Normal 6 2 5 2 4" xfId="7906"/>
    <cellStyle name="Normal 6 2 5 2 4 2" xfId="20532"/>
    <cellStyle name="Normal 6 2 5 2 4 2 2" xfId="55748"/>
    <cellStyle name="Normal 6 2 5 2 4 3" xfId="43151"/>
    <cellStyle name="Normal 6 2 5 2 4 4" xfId="33137"/>
    <cellStyle name="Normal 6 2 5 2 5" xfId="9687"/>
    <cellStyle name="Normal 6 2 5 2 5 2" xfId="22308"/>
    <cellStyle name="Normal 6 2 5 2 5 2 2" xfId="57524"/>
    <cellStyle name="Normal 6 2 5 2 5 3" xfId="44927"/>
    <cellStyle name="Normal 6 2 5 2 5 4" xfId="34913"/>
    <cellStyle name="Normal 6 2 5 2 6" xfId="11481"/>
    <cellStyle name="Normal 6 2 5 2 6 2" xfId="24084"/>
    <cellStyle name="Normal 6 2 5 2 6 2 2" xfId="59300"/>
    <cellStyle name="Normal 6 2 5 2 6 3" xfId="46703"/>
    <cellStyle name="Normal 6 2 5 2 6 4" xfId="36689"/>
    <cellStyle name="Normal 6 2 5 2 7" xfId="15848"/>
    <cellStyle name="Normal 6 2 5 2 7 2" xfId="51064"/>
    <cellStyle name="Normal 6 2 5 2 7 3" xfId="28453"/>
    <cellStyle name="Normal 6 2 5 2 8" xfId="12939"/>
    <cellStyle name="Normal 6 2 5 2 8 2" xfId="48157"/>
    <cellStyle name="Normal 6 2 5 2 9" xfId="38467"/>
    <cellStyle name="Normal 6 2 5 3" xfId="3506"/>
    <cellStyle name="Normal 6 2 5 3 10" xfId="27002"/>
    <cellStyle name="Normal 6 2 5 3 11" xfId="61406"/>
    <cellStyle name="Normal 6 2 5 3 2" xfId="5302"/>
    <cellStyle name="Normal 6 2 5 3 2 2" xfId="17949"/>
    <cellStyle name="Normal 6 2 5 3 2 2 2" xfId="53165"/>
    <cellStyle name="Normal 6 2 5 3 2 3" xfId="40568"/>
    <cellStyle name="Normal 6 2 5 3 2 4" xfId="30554"/>
    <cellStyle name="Normal 6 2 5 3 3" xfId="6772"/>
    <cellStyle name="Normal 6 2 5 3 3 2" xfId="19403"/>
    <cellStyle name="Normal 6 2 5 3 3 2 2" xfId="54619"/>
    <cellStyle name="Normal 6 2 5 3 3 3" xfId="42022"/>
    <cellStyle name="Normal 6 2 5 3 3 4" xfId="32008"/>
    <cellStyle name="Normal 6 2 5 3 4" xfId="8231"/>
    <cellStyle name="Normal 6 2 5 3 4 2" xfId="20857"/>
    <cellStyle name="Normal 6 2 5 3 4 2 2" xfId="56073"/>
    <cellStyle name="Normal 6 2 5 3 4 3" xfId="43476"/>
    <cellStyle name="Normal 6 2 5 3 4 4" xfId="33462"/>
    <cellStyle name="Normal 6 2 5 3 5" xfId="10012"/>
    <cellStyle name="Normal 6 2 5 3 5 2" xfId="22633"/>
    <cellStyle name="Normal 6 2 5 3 5 2 2" xfId="57849"/>
    <cellStyle name="Normal 6 2 5 3 5 3" xfId="45252"/>
    <cellStyle name="Normal 6 2 5 3 5 4" xfId="35238"/>
    <cellStyle name="Normal 6 2 5 3 6" xfId="11806"/>
    <cellStyle name="Normal 6 2 5 3 6 2" xfId="24409"/>
    <cellStyle name="Normal 6 2 5 3 6 2 2" xfId="59625"/>
    <cellStyle name="Normal 6 2 5 3 6 3" xfId="47028"/>
    <cellStyle name="Normal 6 2 5 3 6 4" xfId="37014"/>
    <cellStyle name="Normal 6 2 5 3 7" xfId="16173"/>
    <cellStyle name="Normal 6 2 5 3 7 2" xfId="51389"/>
    <cellStyle name="Normal 6 2 5 3 7 3" xfId="28778"/>
    <cellStyle name="Normal 6 2 5 3 8" xfId="14395"/>
    <cellStyle name="Normal 6 2 5 3 8 2" xfId="49613"/>
    <cellStyle name="Normal 6 2 5 3 9" xfId="38792"/>
    <cellStyle name="Normal 6 2 5 4" xfId="2667"/>
    <cellStyle name="Normal 6 2 5 4 10" xfId="26193"/>
    <cellStyle name="Normal 6 2 5 4 11" xfId="60597"/>
    <cellStyle name="Normal 6 2 5 4 2" xfId="4493"/>
    <cellStyle name="Normal 6 2 5 4 2 2" xfId="17140"/>
    <cellStyle name="Normal 6 2 5 4 2 2 2" xfId="52356"/>
    <cellStyle name="Normal 6 2 5 4 2 3" xfId="39759"/>
    <cellStyle name="Normal 6 2 5 4 2 4" xfId="29745"/>
    <cellStyle name="Normal 6 2 5 4 3" xfId="5963"/>
    <cellStyle name="Normal 6 2 5 4 3 2" xfId="18594"/>
    <cellStyle name="Normal 6 2 5 4 3 2 2" xfId="53810"/>
    <cellStyle name="Normal 6 2 5 4 3 3" xfId="41213"/>
    <cellStyle name="Normal 6 2 5 4 3 4" xfId="31199"/>
    <cellStyle name="Normal 6 2 5 4 4" xfId="7422"/>
    <cellStyle name="Normal 6 2 5 4 4 2" xfId="20048"/>
    <cellStyle name="Normal 6 2 5 4 4 2 2" xfId="55264"/>
    <cellStyle name="Normal 6 2 5 4 4 3" xfId="42667"/>
    <cellStyle name="Normal 6 2 5 4 4 4" xfId="32653"/>
    <cellStyle name="Normal 6 2 5 4 5" xfId="9203"/>
    <cellStyle name="Normal 6 2 5 4 5 2" xfId="21824"/>
    <cellStyle name="Normal 6 2 5 4 5 2 2" xfId="57040"/>
    <cellStyle name="Normal 6 2 5 4 5 3" xfId="44443"/>
    <cellStyle name="Normal 6 2 5 4 5 4" xfId="34429"/>
    <cellStyle name="Normal 6 2 5 4 6" xfId="10997"/>
    <cellStyle name="Normal 6 2 5 4 6 2" xfId="23600"/>
    <cellStyle name="Normal 6 2 5 4 6 2 2" xfId="58816"/>
    <cellStyle name="Normal 6 2 5 4 6 3" xfId="46219"/>
    <cellStyle name="Normal 6 2 5 4 6 4" xfId="36205"/>
    <cellStyle name="Normal 6 2 5 4 7" xfId="15364"/>
    <cellStyle name="Normal 6 2 5 4 7 2" xfId="50580"/>
    <cellStyle name="Normal 6 2 5 4 7 3" xfId="27969"/>
    <cellStyle name="Normal 6 2 5 4 8" xfId="13586"/>
    <cellStyle name="Normal 6 2 5 4 8 2" xfId="48804"/>
    <cellStyle name="Normal 6 2 5 4 9" xfId="37983"/>
    <cellStyle name="Normal 6 2 5 5" xfId="3831"/>
    <cellStyle name="Normal 6 2 5 5 2" xfId="8554"/>
    <cellStyle name="Normal 6 2 5 5 2 2" xfId="21180"/>
    <cellStyle name="Normal 6 2 5 5 2 2 2" xfId="56396"/>
    <cellStyle name="Normal 6 2 5 5 2 3" xfId="43799"/>
    <cellStyle name="Normal 6 2 5 5 2 4" xfId="33785"/>
    <cellStyle name="Normal 6 2 5 5 3" xfId="10335"/>
    <cellStyle name="Normal 6 2 5 5 3 2" xfId="22956"/>
    <cellStyle name="Normal 6 2 5 5 3 2 2" xfId="58172"/>
    <cellStyle name="Normal 6 2 5 5 3 3" xfId="45575"/>
    <cellStyle name="Normal 6 2 5 5 3 4" xfId="35561"/>
    <cellStyle name="Normal 6 2 5 5 4" xfId="12131"/>
    <cellStyle name="Normal 6 2 5 5 4 2" xfId="24732"/>
    <cellStyle name="Normal 6 2 5 5 4 2 2" xfId="59948"/>
    <cellStyle name="Normal 6 2 5 5 4 3" xfId="47351"/>
    <cellStyle name="Normal 6 2 5 5 4 4" xfId="37337"/>
    <cellStyle name="Normal 6 2 5 5 5" xfId="16496"/>
    <cellStyle name="Normal 6 2 5 5 5 2" xfId="51712"/>
    <cellStyle name="Normal 6 2 5 5 5 3" xfId="29101"/>
    <cellStyle name="Normal 6 2 5 5 6" xfId="14718"/>
    <cellStyle name="Normal 6 2 5 5 6 2" xfId="49936"/>
    <cellStyle name="Normal 6 2 5 5 7" xfId="39115"/>
    <cellStyle name="Normal 6 2 5 5 8" xfId="27325"/>
    <cellStyle name="Normal 6 2 5 6" xfId="4171"/>
    <cellStyle name="Normal 6 2 5 6 2" xfId="16818"/>
    <cellStyle name="Normal 6 2 5 6 2 2" xfId="52034"/>
    <cellStyle name="Normal 6 2 5 6 2 3" xfId="29423"/>
    <cellStyle name="Normal 6 2 5 6 3" xfId="13264"/>
    <cellStyle name="Normal 6 2 5 6 3 2" xfId="48482"/>
    <cellStyle name="Normal 6 2 5 6 4" xfId="39437"/>
    <cellStyle name="Normal 6 2 5 6 5" xfId="25871"/>
    <cellStyle name="Normal 6 2 5 7" xfId="5641"/>
    <cellStyle name="Normal 6 2 5 7 2" xfId="18272"/>
    <cellStyle name="Normal 6 2 5 7 2 2" xfId="53488"/>
    <cellStyle name="Normal 6 2 5 7 3" xfId="40891"/>
    <cellStyle name="Normal 6 2 5 7 4" xfId="30877"/>
    <cellStyle name="Normal 6 2 5 8" xfId="7100"/>
    <cellStyle name="Normal 6 2 5 8 2" xfId="19726"/>
    <cellStyle name="Normal 6 2 5 8 2 2" xfId="54942"/>
    <cellStyle name="Normal 6 2 5 8 3" xfId="42345"/>
    <cellStyle name="Normal 6 2 5 8 4" xfId="32331"/>
    <cellStyle name="Normal 6 2 5 9" xfId="8881"/>
    <cellStyle name="Normal 6 2 5 9 2" xfId="21502"/>
    <cellStyle name="Normal 6 2 5 9 2 2" xfId="56718"/>
    <cellStyle name="Normal 6 2 5 9 3" xfId="44121"/>
    <cellStyle name="Normal 6 2 5 9 4" xfId="34107"/>
    <cellStyle name="Normal 6 2 6" xfId="3012"/>
    <cellStyle name="Normal 6 2 6 10" xfId="25387"/>
    <cellStyle name="Normal 6 2 6 11" xfId="60922"/>
    <cellStyle name="Normal 6 2 6 2" xfId="4818"/>
    <cellStyle name="Normal 6 2 6 2 2" xfId="17465"/>
    <cellStyle name="Normal 6 2 6 2 2 2" xfId="52681"/>
    <cellStyle name="Normal 6 2 6 2 2 3" xfId="30070"/>
    <cellStyle name="Normal 6 2 6 2 3" xfId="13911"/>
    <cellStyle name="Normal 6 2 6 2 3 2" xfId="49129"/>
    <cellStyle name="Normal 6 2 6 2 4" xfId="40084"/>
    <cellStyle name="Normal 6 2 6 2 5" xfId="26518"/>
    <cellStyle name="Normal 6 2 6 3" xfId="6288"/>
    <cellStyle name="Normal 6 2 6 3 2" xfId="18919"/>
    <cellStyle name="Normal 6 2 6 3 2 2" xfId="54135"/>
    <cellStyle name="Normal 6 2 6 3 3" xfId="41538"/>
    <cellStyle name="Normal 6 2 6 3 4" xfId="31524"/>
    <cellStyle name="Normal 6 2 6 4" xfId="7747"/>
    <cellStyle name="Normal 6 2 6 4 2" xfId="20373"/>
    <cellStyle name="Normal 6 2 6 4 2 2" xfId="55589"/>
    <cellStyle name="Normal 6 2 6 4 3" xfId="42992"/>
    <cellStyle name="Normal 6 2 6 4 4" xfId="32978"/>
    <cellStyle name="Normal 6 2 6 5" xfId="9528"/>
    <cellStyle name="Normal 6 2 6 5 2" xfId="22149"/>
    <cellStyle name="Normal 6 2 6 5 2 2" xfId="57365"/>
    <cellStyle name="Normal 6 2 6 5 3" xfId="44768"/>
    <cellStyle name="Normal 6 2 6 5 4" xfId="34754"/>
    <cellStyle name="Normal 6 2 6 6" xfId="11322"/>
    <cellStyle name="Normal 6 2 6 6 2" xfId="23925"/>
    <cellStyle name="Normal 6 2 6 6 2 2" xfId="59141"/>
    <cellStyle name="Normal 6 2 6 6 3" xfId="46544"/>
    <cellStyle name="Normal 6 2 6 6 4" xfId="36530"/>
    <cellStyle name="Normal 6 2 6 7" xfId="15689"/>
    <cellStyle name="Normal 6 2 6 7 2" xfId="50905"/>
    <cellStyle name="Normal 6 2 6 7 3" xfId="28294"/>
    <cellStyle name="Normal 6 2 6 8" xfId="12780"/>
    <cellStyle name="Normal 6 2 6 8 2" xfId="47998"/>
    <cellStyle name="Normal 6 2 6 9" xfId="38308"/>
    <cellStyle name="Normal 6 2 7" xfId="2844"/>
    <cellStyle name="Normal 6 2 7 10" xfId="25232"/>
    <cellStyle name="Normal 6 2 7 11" xfId="60767"/>
    <cellStyle name="Normal 6 2 7 2" xfId="4663"/>
    <cellStyle name="Normal 6 2 7 2 2" xfId="17310"/>
    <cellStyle name="Normal 6 2 7 2 2 2" xfId="52526"/>
    <cellStyle name="Normal 6 2 7 2 2 3" xfId="29915"/>
    <cellStyle name="Normal 6 2 7 2 3" xfId="13756"/>
    <cellStyle name="Normal 6 2 7 2 3 2" xfId="48974"/>
    <cellStyle name="Normal 6 2 7 2 4" xfId="39929"/>
    <cellStyle name="Normal 6 2 7 2 5" xfId="26363"/>
    <cellStyle name="Normal 6 2 7 3" xfId="6133"/>
    <cellStyle name="Normal 6 2 7 3 2" xfId="18764"/>
    <cellStyle name="Normal 6 2 7 3 2 2" xfId="53980"/>
    <cellStyle name="Normal 6 2 7 3 3" xfId="41383"/>
    <cellStyle name="Normal 6 2 7 3 4" xfId="31369"/>
    <cellStyle name="Normal 6 2 7 4" xfId="7592"/>
    <cellStyle name="Normal 6 2 7 4 2" xfId="20218"/>
    <cellStyle name="Normal 6 2 7 4 2 2" xfId="55434"/>
    <cellStyle name="Normal 6 2 7 4 3" xfId="42837"/>
    <cellStyle name="Normal 6 2 7 4 4" xfId="32823"/>
    <cellStyle name="Normal 6 2 7 5" xfId="9373"/>
    <cellStyle name="Normal 6 2 7 5 2" xfId="21994"/>
    <cellStyle name="Normal 6 2 7 5 2 2" xfId="57210"/>
    <cellStyle name="Normal 6 2 7 5 3" xfId="44613"/>
    <cellStyle name="Normal 6 2 7 5 4" xfId="34599"/>
    <cellStyle name="Normal 6 2 7 6" xfId="11167"/>
    <cellStyle name="Normal 6 2 7 6 2" xfId="23770"/>
    <cellStyle name="Normal 6 2 7 6 2 2" xfId="58986"/>
    <cellStyle name="Normal 6 2 7 6 3" xfId="46389"/>
    <cellStyle name="Normal 6 2 7 6 4" xfId="36375"/>
    <cellStyle name="Normal 6 2 7 7" xfId="15534"/>
    <cellStyle name="Normal 6 2 7 7 2" xfId="50750"/>
    <cellStyle name="Normal 6 2 7 7 3" xfId="28139"/>
    <cellStyle name="Normal 6 2 7 8" xfId="12625"/>
    <cellStyle name="Normal 6 2 7 8 2" xfId="47843"/>
    <cellStyle name="Normal 6 2 7 9" xfId="38153"/>
    <cellStyle name="Normal 6 2 8" xfId="3354"/>
    <cellStyle name="Normal 6 2 8 10" xfId="26850"/>
    <cellStyle name="Normal 6 2 8 11" xfId="61254"/>
    <cellStyle name="Normal 6 2 8 2" xfId="5150"/>
    <cellStyle name="Normal 6 2 8 2 2" xfId="17797"/>
    <cellStyle name="Normal 6 2 8 2 2 2" xfId="53013"/>
    <cellStyle name="Normal 6 2 8 2 3" xfId="40416"/>
    <cellStyle name="Normal 6 2 8 2 4" xfId="30402"/>
    <cellStyle name="Normal 6 2 8 3" xfId="6620"/>
    <cellStyle name="Normal 6 2 8 3 2" xfId="19251"/>
    <cellStyle name="Normal 6 2 8 3 2 2" xfId="54467"/>
    <cellStyle name="Normal 6 2 8 3 3" xfId="41870"/>
    <cellStyle name="Normal 6 2 8 3 4" xfId="31856"/>
    <cellStyle name="Normal 6 2 8 4" xfId="8079"/>
    <cellStyle name="Normal 6 2 8 4 2" xfId="20705"/>
    <cellStyle name="Normal 6 2 8 4 2 2" xfId="55921"/>
    <cellStyle name="Normal 6 2 8 4 3" xfId="43324"/>
    <cellStyle name="Normal 6 2 8 4 4" xfId="33310"/>
    <cellStyle name="Normal 6 2 8 5" xfId="9860"/>
    <cellStyle name="Normal 6 2 8 5 2" xfId="22481"/>
    <cellStyle name="Normal 6 2 8 5 2 2" xfId="57697"/>
    <cellStyle name="Normal 6 2 8 5 3" xfId="45100"/>
    <cellStyle name="Normal 6 2 8 5 4" xfId="35086"/>
    <cellStyle name="Normal 6 2 8 6" xfId="11654"/>
    <cellStyle name="Normal 6 2 8 6 2" xfId="24257"/>
    <cellStyle name="Normal 6 2 8 6 2 2" xfId="59473"/>
    <cellStyle name="Normal 6 2 8 6 3" xfId="46876"/>
    <cellStyle name="Normal 6 2 8 6 4" xfId="36862"/>
    <cellStyle name="Normal 6 2 8 7" xfId="16021"/>
    <cellStyle name="Normal 6 2 8 7 2" xfId="51237"/>
    <cellStyle name="Normal 6 2 8 7 3" xfId="28626"/>
    <cellStyle name="Normal 6 2 8 8" xfId="14243"/>
    <cellStyle name="Normal 6 2 8 8 2" xfId="49461"/>
    <cellStyle name="Normal 6 2 8 9" xfId="38640"/>
    <cellStyle name="Normal 6 2 9" xfId="2514"/>
    <cellStyle name="Normal 6 2 9 10" xfId="26041"/>
    <cellStyle name="Normal 6 2 9 11" xfId="60445"/>
    <cellStyle name="Normal 6 2 9 2" xfId="4341"/>
    <cellStyle name="Normal 6 2 9 2 2" xfId="16988"/>
    <cellStyle name="Normal 6 2 9 2 2 2" xfId="52204"/>
    <cellStyle name="Normal 6 2 9 2 3" xfId="39607"/>
    <cellStyle name="Normal 6 2 9 2 4" xfId="29593"/>
    <cellStyle name="Normal 6 2 9 3" xfId="5811"/>
    <cellStyle name="Normal 6 2 9 3 2" xfId="18442"/>
    <cellStyle name="Normal 6 2 9 3 2 2" xfId="53658"/>
    <cellStyle name="Normal 6 2 9 3 3" xfId="41061"/>
    <cellStyle name="Normal 6 2 9 3 4" xfId="31047"/>
    <cellStyle name="Normal 6 2 9 4" xfId="7270"/>
    <cellStyle name="Normal 6 2 9 4 2" xfId="19896"/>
    <cellStyle name="Normal 6 2 9 4 2 2" xfId="55112"/>
    <cellStyle name="Normal 6 2 9 4 3" xfId="42515"/>
    <cellStyle name="Normal 6 2 9 4 4" xfId="32501"/>
    <cellStyle name="Normal 6 2 9 5" xfId="9051"/>
    <cellStyle name="Normal 6 2 9 5 2" xfId="21672"/>
    <cellStyle name="Normal 6 2 9 5 2 2" xfId="56888"/>
    <cellStyle name="Normal 6 2 9 5 3" xfId="44291"/>
    <cellStyle name="Normal 6 2 9 5 4" xfId="34277"/>
    <cellStyle name="Normal 6 2 9 6" xfId="10845"/>
    <cellStyle name="Normal 6 2 9 6 2" xfId="23448"/>
    <cellStyle name="Normal 6 2 9 6 2 2" xfId="58664"/>
    <cellStyle name="Normal 6 2 9 6 3" xfId="46067"/>
    <cellStyle name="Normal 6 2 9 6 4" xfId="36053"/>
    <cellStyle name="Normal 6 2 9 7" xfId="15212"/>
    <cellStyle name="Normal 6 2 9 7 2" xfId="50428"/>
    <cellStyle name="Normal 6 2 9 7 3" xfId="27817"/>
    <cellStyle name="Normal 6 2 9 8" xfId="13434"/>
    <cellStyle name="Normal 6 2 9 8 2" xfId="48652"/>
    <cellStyle name="Normal 6 2 9 9" xfId="37831"/>
    <cellStyle name="Normal 6 2_District Target Attainment" xfId="1183"/>
    <cellStyle name="Normal 6 20" xfId="24860"/>
    <cellStyle name="Normal 6 21" xfId="60073"/>
    <cellStyle name="Normal 6 3" xfId="641"/>
    <cellStyle name="Normal 6 4" xfId="642"/>
    <cellStyle name="Normal 6 4 2" xfId="1809"/>
    <cellStyle name="Normal 6 4_District Target Attainment" xfId="1185"/>
    <cellStyle name="Normal 6 5" xfId="1290"/>
    <cellStyle name="Normal 6 5 10" xfId="6969"/>
    <cellStyle name="Normal 6 5 10 2" xfId="19596"/>
    <cellStyle name="Normal 6 5 10 2 2" xfId="54812"/>
    <cellStyle name="Normal 6 5 10 3" xfId="42215"/>
    <cellStyle name="Normal 6 5 10 4" xfId="32201"/>
    <cellStyle name="Normal 6 5 11" xfId="8750"/>
    <cellStyle name="Normal 6 5 11 2" xfId="21372"/>
    <cellStyle name="Normal 6 5 11 2 2" xfId="56588"/>
    <cellStyle name="Normal 6 5 11 3" xfId="43991"/>
    <cellStyle name="Normal 6 5 11 4" xfId="33977"/>
    <cellStyle name="Normal 6 5 12" xfId="10742"/>
    <cellStyle name="Normal 6 5 12 2" xfId="23353"/>
    <cellStyle name="Normal 6 5 12 2 2" xfId="58569"/>
    <cellStyle name="Normal 6 5 12 3" xfId="45972"/>
    <cellStyle name="Normal 6 5 12 4" xfId="35958"/>
    <cellStyle name="Normal 6 5 13" xfId="14911"/>
    <cellStyle name="Normal 6 5 13 2" xfId="50128"/>
    <cellStyle name="Normal 6 5 13 3" xfId="27517"/>
    <cellStyle name="Normal 6 5 14" xfId="12325"/>
    <cellStyle name="Normal 6 5 14 2" xfId="47543"/>
    <cellStyle name="Normal 6 5 15" xfId="37530"/>
    <cellStyle name="Normal 6 5 16" xfId="24932"/>
    <cellStyle name="Normal 6 5 17" xfId="60145"/>
    <cellStyle name="Normal 6 5 2" xfId="2355"/>
    <cellStyle name="Normal 6 5 2 10" xfId="10743"/>
    <cellStyle name="Normal 6 5 2 10 2" xfId="23354"/>
    <cellStyle name="Normal 6 5 2 10 2 2" xfId="58570"/>
    <cellStyle name="Normal 6 5 2 10 3" xfId="45973"/>
    <cellStyle name="Normal 6 5 2 10 4" xfId="35959"/>
    <cellStyle name="Normal 6 5 2 11" xfId="15066"/>
    <cellStyle name="Normal 6 5 2 11 2" xfId="50282"/>
    <cellStyle name="Normal 6 5 2 11 3" xfId="27671"/>
    <cellStyle name="Normal 6 5 2 12" xfId="12479"/>
    <cellStyle name="Normal 6 5 2 12 2" xfId="47697"/>
    <cellStyle name="Normal 6 5 2 13" xfId="37685"/>
    <cellStyle name="Normal 6 5 2 14" xfId="25086"/>
    <cellStyle name="Normal 6 5 2 15" xfId="60299"/>
    <cellStyle name="Normal 6 5 2 2" xfId="3201"/>
    <cellStyle name="Normal 6 5 2 2 10" xfId="25570"/>
    <cellStyle name="Normal 6 5 2 2 11" xfId="61105"/>
    <cellStyle name="Normal 6 5 2 2 2" xfId="5001"/>
    <cellStyle name="Normal 6 5 2 2 2 2" xfId="17648"/>
    <cellStyle name="Normal 6 5 2 2 2 2 2" xfId="52864"/>
    <cellStyle name="Normal 6 5 2 2 2 2 3" xfId="30253"/>
    <cellStyle name="Normal 6 5 2 2 2 3" xfId="14094"/>
    <cellStyle name="Normal 6 5 2 2 2 3 2" xfId="49312"/>
    <cellStyle name="Normal 6 5 2 2 2 4" xfId="40267"/>
    <cellStyle name="Normal 6 5 2 2 2 5" xfId="26701"/>
    <cellStyle name="Normal 6 5 2 2 3" xfId="6471"/>
    <cellStyle name="Normal 6 5 2 2 3 2" xfId="19102"/>
    <cellStyle name="Normal 6 5 2 2 3 2 2" xfId="54318"/>
    <cellStyle name="Normal 6 5 2 2 3 3" xfId="41721"/>
    <cellStyle name="Normal 6 5 2 2 3 4" xfId="31707"/>
    <cellStyle name="Normal 6 5 2 2 4" xfId="7930"/>
    <cellStyle name="Normal 6 5 2 2 4 2" xfId="20556"/>
    <cellStyle name="Normal 6 5 2 2 4 2 2" xfId="55772"/>
    <cellStyle name="Normal 6 5 2 2 4 3" xfId="43175"/>
    <cellStyle name="Normal 6 5 2 2 4 4" xfId="33161"/>
    <cellStyle name="Normal 6 5 2 2 5" xfId="9711"/>
    <cellStyle name="Normal 6 5 2 2 5 2" xfId="22332"/>
    <cellStyle name="Normal 6 5 2 2 5 2 2" xfId="57548"/>
    <cellStyle name="Normal 6 5 2 2 5 3" xfId="44951"/>
    <cellStyle name="Normal 6 5 2 2 5 4" xfId="34937"/>
    <cellStyle name="Normal 6 5 2 2 6" xfId="11505"/>
    <cellStyle name="Normal 6 5 2 2 6 2" xfId="24108"/>
    <cellStyle name="Normal 6 5 2 2 6 2 2" xfId="59324"/>
    <cellStyle name="Normal 6 5 2 2 6 3" xfId="46727"/>
    <cellStyle name="Normal 6 5 2 2 6 4" xfId="36713"/>
    <cellStyle name="Normal 6 5 2 2 7" xfId="15872"/>
    <cellStyle name="Normal 6 5 2 2 7 2" xfId="51088"/>
    <cellStyle name="Normal 6 5 2 2 7 3" xfId="28477"/>
    <cellStyle name="Normal 6 5 2 2 8" xfId="12963"/>
    <cellStyle name="Normal 6 5 2 2 8 2" xfId="48181"/>
    <cellStyle name="Normal 6 5 2 2 9" xfId="38491"/>
    <cellStyle name="Normal 6 5 2 3" xfId="3530"/>
    <cellStyle name="Normal 6 5 2 3 10" xfId="27026"/>
    <cellStyle name="Normal 6 5 2 3 11" xfId="61430"/>
    <cellStyle name="Normal 6 5 2 3 2" xfId="5326"/>
    <cellStyle name="Normal 6 5 2 3 2 2" xfId="17973"/>
    <cellStyle name="Normal 6 5 2 3 2 2 2" xfId="53189"/>
    <cellStyle name="Normal 6 5 2 3 2 3" xfId="40592"/>
    <cellStyle name="Normal 6 5 2 3 2 4" xfId="30578"/>
    <cellStyle name="Normal 6 5 2 3 3" xfId="6796"/>
    <cellStyle name="Normal 6 5 2 3 3 2" xfId="19427"/>
    <cellStyle name="Normal 6 5 2 3 3 2 2" xfId="54643"/>
    <cellStyle name="Normal 6 5 2 3 3 3" xfId="42046"/>
    <cellStyle name="Normal 6 5 2 3 3 4" xfId="32032"/>
    <cellStyle name="Normal 6 5 2 3 4" xfId="8255"/>
    <cellStyle name="Normal 6 5 2 3 4 2" xfId="20881"/>
    <cellStyle name="Normal 6 5 2 3 4 2 2" xfId="56097"/>
    <cellStyle name="Normal 6 5 2 3 4 3" xfId="43500"/>
    <cellStyle name="Normal 6 5 2 3 4 4" xfId="33486"/>
    <cellStyle name="Normal 6 5 2 3 5" xfId="10036"/>
    <cellStyle name="Normal 6 5 2 3 5 2" xfId="22657"/>
    <cellStyle name="Normal 6 5 2 3 5 2 2" xfId="57873"/>
    <cellStyle name="Normal 6 5 2 3 5 3" xfId="45276"/>
    <cellStyle name="Normal 6 5 2 3 5 4" xfId="35262"/>
    <cellStyle name="Normal 6 5 2 3 6" xfId="11830"/>
    <cellStyle name="Normal 6 5 2 3 6 2" xfId="24433"/>
    <cellStyle name="Normal 6 5 2 3 6 2 2" xfId="59649"/>
    <cellStyle name="Normal 6 5 2 3 6 3" xfId="47052"/>
    <cellStyle name="Normal 6 5 2 3 6 4" xfId="37038"/>
    <cellStyle name="Normal 6 5 2 3 7" xfId="16197"/>
    <cellStyle name="Normal 6 5 2 3 7 2" xfId="51413"/>
    <cellStyle name="Normal 6 5 2 3 7 3" xfId="28802"/>
    <cellStyle name="Normal 6 5 2 3 8" xfId="14419"/>
    <cellStyle name="Normal 6 5 2 3 8 2" xfId="49637"/>
    <cellStyle name="Normal 6 5 2 3 9" xfId="38816"/>
    <cellStyle name="Normal 6 5 2 4" xfId="2691"/>
    <cellStyle name="Normal 6 5 2 4 10" xfId="26217"/>
    <cellStyle name="Normal 6 5 2 4 11" xfId="60621"/>
    <cellStyle name="Normal 6 5 2 4 2" xfId="4517"/>
    <cellStyle name="Normal 6 5 2 4 2 2" xfId="17164"/>
    <cellStyle name="Normal 6 5 2 4 2 2 2" xfId="52380"/>
    <cellStyle name="Normal 6 5 2 4 2 3" xfId="39783"/>
    <cellStyle name="Normal 6 5 2 4 2 4" xfId="29769"/>
    <cellStyle name="Normal 6 5 2 4 3" xfId="5987"/>
    <cellStyle name="Normal 6 5 2 4 3 2" xfId="18618"/>
    <cellStyle name="Normal 6 5 2 4 3 2 2" xfId="53834"/>
    <cellStyle name="Normal 6 5 2 4 3 3" xfId="41237"/>
    <cellStyle name="Normal 6 5 2 4 3 4" xfId="31223"/>
    <cellStyle name="Normal 6 5 2 4 4" xfId="7446"/>
    <cellStyle name="Normal 6 5 2 4 4 2" xfId="20072"/>
    <cellStyle name="Normal 6 5 2 4 4 2 2" xfId="55288"/>
    <cellStyle name="Normal 6 5 2 4 4 3" xfId="42691"/>
    <cellStyle name="Normal 6 5 2 4 4 4" xfId="32677"/>
    <cellStyle name="Normal 6 5 2 4 5" xfId="9227"/>
    <cellStyle name="Normal 6 5 2 4 5 2" xfId="21848"/>
    <cellStyle name="Normal 6 5 2 4 5 2 2" xfId="57064"/>
    <cellStyle name="Normal 6 5 2 4 5 3" xfId="44467"/>
    <cellStyle name="Normal 6 5 2 4 5 4" xfId="34453"/>
    <cellStyle name="Normal 6 5 2 4 6" xfId="11021"/>
    <cellStyle name="Normal 6 5 2 4 6 2" xfId="23624"/>
    <cellStyle name="Normal 6 5 2 4 6 2 2" xfId="58840"/>
    <cellStyle name="Normal 6 5 2 4 6 3" xfId="46243"/>
    <cellStyle name="Normal 6 5 2 4 6 4" xfId="36229"/>
    <cellStyle name="Normal 6 5 2 4 7" xfId="15388"/>
    <cellStyle name="Normal 6 5 2 4 7 2" xfId="50604"/>
    <cellStyle name="Normal 6 5 2 4 7 3" xfId="27993"/>
    <cellStyle name="Normal 6 5 2 4 8" xfId="13610"/>
    <cellStyle name="Normal 6 5 2 4 8 2" xfId="48828"/>
    <cellStyle name="Normal 6 5 2 4 9" xfId="38007"/>
    <cellStyle name="Normal 6 5 2 5" xfId="3855"/>
    <cellStyle name="Normal 6 5 2 5 2" xfId="8578"/>
    <cellStyle name="Normal 6 5 2 5 2 2" xfId="21204"/>
    <cellStyle name="Normal 6 5 2 5 2 2 2" xfId="56420"/>
    <cellStyle name="Normal 6 5 2 5 2 3" xfId="43823"/>
    <cellStyle name="Normal 6 5 2 5 2 4" xfId="33809"/>
    <cellStyle name="Normal 6 5 2 5 3" xfId="10359"/>
    <cellStyle name="Normal 6 5 2 5 3 2" xfId="22980"/>
    <cellStyle name="Normal 6 5 2 5 3 2 2" xfId="58196"/>
    <cellStyle name="Normal 6 5 2 5 3 3" xfId="45599"/>
    <cellStyle name="Normal 6 5 2 5 3 4" xfId="35585"/>
    <cellStyle name="Normal 6 5 2 5 4" xfId="12155"/>
    <cellStyle name="Normal 6 5 2 5 4 2" xfId="24756"/>
    <cellStyle name="Normal 6 5 2 5 4 2 2" xfId="59972"/>
    <cellStyle name="Normal 6 5 2 5 4 3" xfId="47375"/>
    <cellStyle name="Normal 6 5 2 5 4 4" xfId="37361"/>
    <cellStyle name="Normal 6 5 2 5 5" xfId="16520"/>
    <cellStyle name="Normal 6 5 2 5 5 2" xfId="51736"/>
    <cellStyle name="Normal 6 5 2 5 5 3" xfId="29125"/>
    <cellStyle name="Normal 6 5 2 5 6" xfId="14742"/>
    <cellStyle name="Normal 6 5 2 5 6 2" xfId="49960"/>
    <cellStyle name="Normal 6 5 2 5 7" xfId="39139"/>
    <cellStyle name="Normal 6 5 2 5 8" xfId="27349"/>
    <cellStyle name="Normal 6 5 2 6" xfId="4195"/>
    <cellStyle name="Normal 6 5 2 6 2" xfId="16842"/>
    <cellStyle name="Normal 6 5 2 6 2 2" xfId="52058"/>
    <cellStyle name="Normal 6 5 2 6 2 3" xfId="29447"/>
    <cellStyle name="Normal 6 5 2 6 3" xfId="13288"/>
    <cellStyle name="Normal 6 5 2 6 3 2" xfId="48506"/>
    <cellStyle name="Normal 6 5 2 6 4" xfId="39461"/>
    <cellStyle name="Normal 6 5 2 6 5" xfId="25895"/>
    <cellStyle name="Normal 6 5 2 7" xfId="5665"/>
    <cellStyle name="Normal 6 5 2 7 2" xfId="18296"/>
    <cellStyle name="Normal 6 5 2 7 2 2" xfId="53512"/>
    <cellStyle name="Normal 6 5 2 7 3" xfId="40915"/>
    <cellStyle name="Normal 6 5 2 7 4" xfId="30901"/>
    <cellStyle name="Normal 6 5 2 8" xfId="7124"/>
    <cellStyle name="Normal 6 5 2 8 2" xfId="19750"/>
    <cellStyle name="Normal 6 5 2 8 2 2" xfId="54966"/>
    <cellStyle name="Normal 6 5 2 8 3" xfId="42369"/>
    <cellStyle name="Normal 6 5 2 8 4" xfId="32355"/>
    <cellStyle name="Normal 6 5 2 9" xfId="8905"/>
    <cellStyle name="Normal 6 5 2 9 2" xfId="21526"/>
    <cellStyle name="Normal 6 5 2 9 2 2" xfId="56742"/>
    <cellStyle name="Normal 6 5 2 9 3" xfId="44145"/>
    <cellStyle name="Normal 6 5 2 9 4" xfId="34131"/>
    <cellStyle name="Normal 6 5 3" xfId="3040"/>
    <cellStyle name="Normal 6 5 3 10" xfId="25413"/>
    <cellStyle name="Normal 6 5 3 11" xfId="60948"/>
    <cellStyle name="Normal 6 5 3 2" xfId="4844"/>
    <cellStyle name="Normal 6 5 3 2 2" xfId="17491"/>
    <cellStyle name="Normal 6 5 3 2 2 2" xfId="52707"/>
    <cellStyle name="Normal 6 5 3 2 2 3" xfId="30096"/>
    <cellStyle name="Normal 6 5 3 2 3" xfId="13937"/>
    <cellStyle name="Normal 6 5 3 2 3 2" xfId="49155"/>
    <cellStyle name="Normal 6 5 3 2 4" xfId="40110"/>
    <cellStyle name="Normal 6 5 3 2 5" xfId="26544"/>
    <cellStyle name="Normal 6 5 3 3" xfId="6314"/>
    <cellStyle name="Normal 6 5 3 3 2" xfId="18945"/>
    <cellStyle name="Normal 6 5 3 3 2 2" xfId="54161"/>
    <cellStyle name="Normal 6 5 3 3 3" xfId="41564"/>
    <cellStyle name="Normal 6 5 3 3 4" xfId="31550"/>
    <cellStyle name="Normal 6 5 3 4" xfId="7773"/>
    <cellStyle name="Normal 6 5 3 4 2" xfId="20399"/>
    <cellStyle name="Normal 6 5 3 4 2 2" xfId="55615"/>
    <cellStyle name="Normal 6 5 3 4 3" xfId="43018"/>
    <cellStyle name="Normal 6 5 3 4 4" xfId="33004"/>
    <cellStyle name="Normal 6 5 3 5" xfId="9554"/>
    <cellStyle name="Normal 6 5 3 5 2" xfId="22175"/>
    <cellStyle name="Normal 6 5 3 5 2 2" xfId="57391"/>
    <cellStyle name="Normal 6 5 3 5 3" xfId="44794"/>
    <cellStyle name="Normal 6 5 3 5 4" xfId="34780"/>
    <cellStyle name="Normal 6 5 3 6" xfId="11348"/>
    <cellStyle name="Normal 6 5 3 6 2" xfId="23951"/>
    <cellStyle name="Normal 6 5 3 6 2 2" xfId="59167"/>
    <cellStyle name="Normal 6 5 3 6 3" xfId="46570"/>
    <cellStyle name="Normal 6 5 3 6 4" xfId="36556"/>
    <cellStyle name="Normal 6 5 3 7" xfId="15715"/>
    <cellStyle name="Normal 6 5 3 7 2" xfId="50931"/>
    <cellStyle name="Normal 6 5 3 7 3" xfId="28320"/>
    <cellStyle name="Normal 6 5 3 8" xfId="12806"/>
    <cellStyle name="Normal 6 5 3 8 2" xfId="48024"/>
    <cellStyle name="Normal 6 5 3 9" xfId="38334"/>
    <cellStyle name="Normal 6 5 4" xfId="2867"/>
    <cellStyle name="Normal 6 5 4 10" xfId="25254"/>
    <cellStyle name="Normal 6 5 4 11" xfId="60789"/>
    <cellStyle name="Normal 6 5 4 2" xfId="4685"/>
    <cellStyle name="Normal 6 5 4 2 2" xfId="17332"/>
    <cellStyle name="Normal 6 5 4 2 2 2" xfId="52548"/>
    <cellStyle name="Normal 6 5 4 2 2 3" xfId="29937"/>
    <cellStyle name="Normal 6 5 4 2 3" xfId="13778"/>
    <cellStyle name="Normal 6 5 4 2 3 2" xfId="48996"/>
    <cellStyle name="Normal 6 5 4 2 4" xfId="39951"/>
    <cellStyle name="Normal 6 5 4 2 5" xfId="26385"/>
    <cellStyle name="Normal 6 5 4 3" xfId="6155"/>
    <cellStyle name="Normal 6 5 4 3 2" xfId="18786"/>
    <cellStyle name="Normal 6 5 4 3 2 2" xfId="54002"/>
    <cellStyle name="Normal 6 5 4 3 3" xfId="41405"/>
    <cellStyle name="Normal 6 5 4 3 4" xfId="31391"/>
    <cellStyle name="Normal 6 5 4 4" xfId="7614"/>
    <cellStyle name="Normal 6 5 4 4 2" xfId="20240"/>
    <cellStyle name="Normal 6 5 4 4 2 2" xfId="55456"/>
    <cellStyle name="Normal 6 5 4 4 3" xfId="42859"/>
    <cellStyle name="Normal 6 5 4 4 4" xfId="32845"/>
    <cellStyle name="Normal 6 5 4 5" xfId="9395"/>
    <cellStyle name="Normal 6 5 4 5 2" xfId="22016"/>
    <cellStyle name="Normal 6 5 4 5 2 2" xfId="57232"/>
    <cellStyle name="Normal 6 5 4 5 3" xfId="44635"/>
    <cellStyle name="Normal 6 5 4 5 4" xfId="34621"/>
    <cellStyle name="Normal 6 5 4 6" xfId="11189"/>
    <cellStyle name="Normal 6 5 4 6 2" xfId="23792"/>
    <cellStyle name="Normal 6 5 4 6 2 2" xfId="59008"/>
    <cellStyle name="Normal 6 5 4 6 3" xfId="46411"/>
    <cellStyle name="Normal 6 5 4 6 4" xfId="36397"/>
    <cellStyle name="Normal 6 5 4 7" xfId="15556"/>
    <cellStyle name="Normal 6 5 4 7 2" xfId="50772"/>
    <cellStyle name="Normal 6 5 4 7 3" xfId="28161"/>
    <cellStyle name="Normal 6 5 4 8" xfId="12647"/>
    <cellStyle name="Normal 6 5 4 8 2" xfId="47865"/>
    <cellStyle name="Normal 6 5 4 9" xfId="38175"/>
    <cellStyle name="Normal 6 5 5" xfId="3376"/>
    <cellStyle name="Normal 6 5 5 10" xfId="26872"/>
    <cellStyle name="Normal 6 5 5 11" xfId="61276"/>
    <cellStyle name="Normal 6 5 5 2" xfId="5172"/>
    <cellStyle name="Normal 6 5 5 2 2" xfId="17819"/>
    <cellStyle name="Normal 6 5 5 2 2 2" xfId="53035"/>
    <cellStyle name="Normal 6 5 5 2 3" xfId="40438"/>
    <cellStyle name="Normal 6 5 5 2 4" xfId="30424"/>
    <cellStyle name="Normal 6 5 5 3" xfId="6642"/>
    <cellStyle name="Normal 6 5 5 3 2" xfId="19273"/>
    <cellStyle name="Normal 6 5 5 3 2 2" xfId="54489"/>
    <cellStyle name="Normal 6 5 5 3 3" xfId="41892"/>
    <cellStyle name="Normal 6 5 5 3 4" xfId="31878"/>
    <cellStyle name="Normal 6 5 5 4" xfId="8101"/>
    <cellStyle name="Normal 6 5 5 4 2" xfId="20727"/>
    <cellStyle name="Normal 6 5 5 4 2 2" xfId="55943"/>
    <cellStyle name="Normal 6 5 5 4 3" xfId="43346"/>
    <cellStyle name="Normal 6 5 5 4 4" xfId="33332"/>
    <cellStyle name="Normal 6 5 5 5" xfId="9882"/>
    <cellStyle name="Normal 6 5 5 5 2" xfId="22503"/>
    <cellStyle name="Normal 6 5 5 5 2 2" xfId="57719"/>
    <cellStyle name="Normal 6 5 5 5 3" xfId="45122"/>
    <cellStyle name="Normal 6 5 5 5 4" xfId="35108"/>
    <cellStyle name="Normal 6 5 5 6" xfId="11676"/>
    <cellStyle name="Normal 6 5 5 6 2" xfId="24279"/>
    <cellStyle name="Normal 6 5 5 6 2 2" xfId="59495"/>
    <cellStyle name="Normal 6 5 5 6 3" xfId="46898"/>
    <cellStyle name="Normal 6 5 5 6 4" xfId="36884"/>
    <cellStyle name="Normal 6 5 5 7" xfId="16043"/>
    <cellStyle name="Normal 6 5 5 7 2" xfId="51259"/>
    <cellStyle name="Normal 6 5 5 7 3" xfId="28648"/>
    <cellStyle name="Normal 6 5 5 8" xfId="14265"/>
    <cellStyle name="Normal 6 5 5 8 2" xfId="49483"/>
    <cellStyle name="Normal 6 5 5 9" xfId="38662"/>
    <cellStyle name="Normal 6 5 6" xfId="2536"/>
    <cellStyle name="Normal 6 5 6 10" xfId="26063"/>
    <cellStyle name="Normal 6 5 6 11" xfId="60467"/>
    <cellStyle name="Normal 6 5 6 2" xfId="4363"/>
    <cellStyle name="Normal 6 5 6 2 2" xfId="17010"/>
    <cellStyle name="Normal 6 5 6 2 2 2" xfId="52226"/>
    <cellStyle name="Normal 6 5 6 2 3" xfId="39629"/>
    <cellStyle name="Normal 6 5 6 2 4" xfId="29615"/>
    <cellStyle name="Normal 6 5 6 3" xfId="5833"/>
    <cellStyle name="Normal 6 5 6 3 2" xfId="18464"/>
    <cellStyle name="Normal 6 5 6 3 2 2" xfId="53680"/>
    <cellStyle name="Normal 6 5 6 3 3" xfId="41083"/>
    <cellStyle name="Normal 6 5 6 3 4" xfId="31069"/>
    <cellStyle name="Normal 6 5 6 4" xfId="7292"/>
    <cellStyle name="Normal 6 5 6 4 2" xfId="19918"/>
    <cellStyle name="Normal 6 5 6 4 2 2" xfId="55134"/>
    <cellStyle name="Normal 6 5 6 4 3" xfId="42537"/>
    <cellStyle name="Normal 6 5 6 4 4" xfId="32523"/>
    <cellStyle name="Normal 6 5 6 5" xfId="9073"/>
    <cellStyle name="Normal 6 5 6 5 2" xfId="21694"/>
    <cellStyle name="Normal 6 5 6 5 2 2" xfId="56910"/>
    <cellStyle name="Normal 6 5 6 5 3" xfId="44313"/>
    <cellStyle name="Normal 6 5 6 5 4" xfId="34299"/>
    <cellStyle name="Normal 6 5 6 6" xfId="10867"/>
    <cellStyle name="Normal 6 5 6 6 2" xfId="23470"/>
    <cellStyle name="Normal 6 5 6 6 2 2" xfId="58686"/>
    <cellStyle name="Normal 6 5 6 6 3" xfId="46089"/>
    <cellStyle name="Normal 6 5 6 6 4" xfId="36075"/>
    <cellStyle name="Normal 6 5 6 7" xfId="15234"/>
    <cellStyle name="Normal 6 5 6 7 2" xfId="50450"/>
    <cellStyle name="Normal 6 5 6 7 3" xfId="27839"/>
    <cellStyle name="Normal 6 5 6 8" xfId="13456"/>
    <cellStyle name="Normal 6 5 6 8 2" xfId="48674"/>
    <cellStyle name="Normal 6 5 6 9" xfId="37853"/>
    <cellStyle name="Normal 6 5 7" xfId="3700"/>
    <cellStyle name="Normal 6 5 7 2" xfId="8424"/>
    <cellStyle name="Normal 6 5 7 2 2" xfId="21050"/>
    <cellStyle name="Normal 6 5 7 2 2 2" xfId="56266"/>
    <cellStyle name="Normal 6 5 7 2 3" xfId="43669"/>
    <cellStyle name="Normal 6 5 7 2 4" xfId="33655"/>
    <cellStyle name="Normal 6 5 7 3" xfId="10205"/>
    <cellStyle name="Normal 6 5 7 3 2" xfId="22826"/>
    <cellStyle name="Normal 6 5 7 3 2 2" xfId="58042"/>
    <cellStyle name="Normal 6 5 7 3 3" xfId="45445"/>
    <cellStyle name="Normal 6 5 7 3 4" xfId="35431"/>
    <cellStyle name="Normal 6 5 7 4" xfId="12001"/>
    <cellStyle name="Normal 6 5 7 4 2" xfId="24602"/>
    <cellStyle name="Normal 6 5 7 4 2 2" xfId="59818"/>
    <cellStyle name="Normal 6 5 7 4 3" xfId="47221"/>
    <cellStyle name="Normal 6 5 7 4 4" xfId="37207"/>
    <cellStyle name="Normal 6 5 7 5" xfId="16366"/>
    <cellStyle name="Normal 6 5 7 5 2" xfId="51582"/>
    <cellStyle name="Normal 6 5 7 5 3" xfId="28971"/>
    <cellStyle name="Normal 6 5 7 6" xfId="14588"/>
    <cellStyle name="Normal 6 5 7 6 2" xfId="49806"/>
    <cellStyle name="Normal 6 5 7 7" xfId="38985"/>
    <cellStyle name="Normal 6 5 7 8" xfId="27195"/>
    <cellStyle name="Normal 6 5 8" xfId="4036"/>
    <cellStyle name="Normal 6 5 8 2" xfId="16688"/>
    <cellStyle name="Normal 6 5 8 2 2" xfId="51904"/>
    <cellStyle name="Normal 6 5 8 2 3" xfId="29293"/>
    <cellStyle name="Normal 6 5 8 3" xfId="13134"/>
    <cellStyle name="Normal 6 5 8 3 2" xfId="48352"/>
    <cellStyle name="Normal 6 5 8 4" xfId="39307"/>
    <cellStyle name="Normal 6 5 8 5" xfId="25741"/>
    <cellStyle name="Normal 6 5 9" xfId="5511"/>
    <cellStyle name="Normal 6 5 9 2" xfId="18142"/>
    <cellStyle name="Normal 6 5 9 2 2" xfId="53358"/>
    <cellStyle name="Normal 6 5 9 3" xfId="40761"/>
    <cellStyle name="Normal 6 5 9 4" xfId="30747"/>
    <cellStyle name="Normal 6 6" xfId="2275"/>
    <cellStyle name="Normal 6 6 10" xfId="10744"/>
    <cellStyle name="Normal 6 6 10 2" xfId="23355"/>
    <cellStyle name="Normal 6 6 10 2 2" xfId="58571"/>
    <cellStyle name="Normal 6 6 10 3" xfId="45974"/>
    <cellStyle name="Normal 6 6 10 4" xfId="35960"/>
    <cellStyle name="Normal 6 6 11" xfId="14992"/>
    <cellStyle name="Normal 6 6 11 2" xfId="50208"/>
    <cellStyle name="Normal 6 6 11 3" xfId="27597"/>
    <cellStyle name="Normal 6 6 12" xfId="12405"/>
    <cellStyle name="Normal 6 6 12 2" xfId="47623"/>
    <cellStyle name="Normal 6 6 13" xfId="37611"/>
    <cellStyle name="Normal 6 6 14" xfId="25012"/>
    <cellStyle name="Normal 6 6 15" xfId="60225"/>
    <cellStyle name="Normal 6 6 2" xfId="3127"/>
    <cellStyle name="Normal 6 6 2 10" xfId="25496"/>
    <cellStyle name="Normal 6 6 2 11" xfId="61031"/>
    <cellStyle name="Normal 6 6 2 2" xfId="4927"/>
    <cellStyle name="Normal 6 6 2 2 2" xfId="17574"/>
    <cellStyle name="Normal 6 6 2 2 2 2" xfId="52790"/>
    <cellStyle name="Normal 6 6 2 2 2 3" xfId="30179"/>
    <cellStyle name="Normal 6 6 2 2 3" xfId="14020"/>
    <cellStyle name="Normal 6 6 2 2 3 2" xfId="49238"/>
    <cellStyle name="Normal 6 6 2 2 4" xfId="40193"/>
    <cellStyle name="Normal 6 6 2 2 5" xfId="26627"/>
    <cellStyle name="Normal 6 6 2 3" xfId="6397"/>
    <cellStyle name="Normal 6 6 2 3 2" xfId="19028"/>
    <cellStyle name="Normal 6 6 2 3 2 2" xfId="54244"/>
    <cellStyle name="Normal 6 6 2 3 3" xfId="41647"/>
    <cellStyle name="Normal 6 6 2 3 4" xfId="31633"/>
    <cellStyle name="Normal 6 6 2 4" xfId="7856"/>
    <cellStyle name="Normal 6 6 2 4 2" xfId="20482"/>
    <cellStyle name="Normal 6 6 2 4 2 2" xfId="55698"/>
    <cellStyle name="Normal 6 6 2 4 3" xfId="43101"/>
    <cellStyle name="Normal 6 6 2 4 4" xfId="33087"/>
    <cellStyle name="Normal 6 6 2 5" xfId="9637"/>
    <cellStyle name="Normal 6 6 2 5 2" xfId="22258"/>
    <cellStyle name="Normal 6 6 2 5 2 2" xfId="57474"/>
    <cellStyle name="Normal 6 6 2 5 3" xfId="44877"/>
    <cellStyle name="Normal 6 6 2 5 4" xfId="34863"/>
    <cellStyle name="Normal 6 6 2 6" xfId="11431"/>
    <cellStyle name="Normal 6 6 2 6 2" xfId="24034"/>
    <cellStyle name="Normal 6 6 2 6 2 2" xfId="59250"/>
    <cellStyle name="Normal 6 6 2 6 3" xfId="46653"/>
    <cellStyle name="Normal 6 6 2 6 4" xfId="36639"/>
    <cellStyle name="Normal 6 6 2 7" xfId="15798"/>
    <cellStyle name="Normal 6 6 2 7 2" xfId="51014"/>
    <cellStyle name="Normal 6 6 2 7 3" xfId="28403"/>
    <cellStyle name="Normal 6 6 2 8" xfId="12889"/>
    <cellStyle name="Normal 6 6 2 8 2" xfId="48107"/>
    <cellStyle name="Normal 6 6 2 9" xfId="38417"/>
    <cellStyle name="Normal 6 6 3" xfId="3456"/>
    <cellStyle name="Normal 6 6 3 10" xfId="26952"/>
    <cellStyle name="Normal 6 6 3 11" xfId="61356"/>
    <cellStyle name="Normal 6 6 3 2" xfId="5252"/>
    <cellStyle name="Normal 6 6 3 2 2" xfId="17899"/>
    <cellStyle name="Normal 6 6 3 2 2 2" xfId="53115"/>
    <cellStyle name="Normal 6 6 3 2 3" xfId="40518"/>
    <cellStyle name="Normal 6 6 3 2 4" xfId="30504"/>
    <cellStyle name="Normal 6 6 3 3" xfId="6722"/>
    <cellStyle name="Normal 6 6 3 3 2" xfId="19353"/>
    <cellStyle name="Normal 6 6 3 3 2 2" xfId="54569"/>
    <cellStyle name="Normal 6 6 3 3 3" xfId="41972"/>
    <cellStyle name="Normal 6 6 3 3 4" xfId="31958"/>
    <cellStyle name="Normal 6 6 3 4" xfId="8181"/>
    <cellStyle name="Normal 6 6 3 4 2" xfId="20807"/>
    <cellStyle name="Normal 6 6 3 4 2 2" xfId="56023"/>
    <cellStyle name="Normal 6 6 3 4 3" xfId="43426"/>
    <cellStyle name="Normal 6 6 3 4 4" xfId="33412"/>
    <cellStyle name="Normal 6 6 3 5" xfId="9962"/>
    <cellStyle name="Normal 6 6 3 5 2" xfId="22583"/>
    <cellStyle name="Normal 6 6 3 5 2 2" xfId="57799"/>
    <cellStyle name="Normal 6 6 3 5 3" xfId="45202"/>
    <cellStyle name="Normal 6 6 3 5 4" xfId="35188"/>
    <cellStyle name="Normal 6 6 3 6" xfId="11756"/>
    <cellStyle name="Normal 6 6 3 6 2" xfId="24359"/>
    <cellStyle name="Normal 6 6 3 6 2 2" xfId="59575"/>
    <cellStyle name="Normal 6 6 3 6 3" xfId="46978"/>
    <cellStyle name="Normal 6 6 3 6 4" xfId="36964"/>
    <cellStyle name="Normal 6 6 3 7" xfId="16123"/>
    <cellStyle name="Normal 6 6 3 7 2" xfId="51339"/>
    <cellStyle name="Normal 6 6 3 7 3" xfId="28728"/>
    <cellStyle name="Normal 6 6 3 8" xfId="14345"/>
    <cellStyle name="Normal 6 6 3 8 2" xfId="49563"/>
    <cellStyle name="Normal 6 6 3 9" xfId="38742"/>
    <cellStyle name="Normal 6 6 4" xfId="2617"/>
    <cellStyle name="Normal 6 6 4 10" xfId="26143"/>
    <cellStyle name="Normal 6 6 4 11" xfId="60547"/>
    <cellStyle name="Normal 6 6 4 2" xfId="4443"/>
    <cellStyle name="Normal 6 6 4 2 2" xfId="17090"/>
    <cellStyle name="Normal 6 6 4 2 2 2" xfId="52306"/>
    <cellStyle name="Normal 6 6 4 2 3" xfId="39709"/>
    <cellStyle name="Normal 6 6 4 2 4" xfId="29695"/>
    <cellStyle name="Normal 6 6 4 3" xfId="5913"/>
    <cellStyle name="Normal 6 6 4 3 2" xfId="18544"/>
    <cellStyle name="Normal 6 6 4 3 2 2" xfId="53760"/>
    <cellStyle name="Normal 6 6 4 3 3" xfId="41163"/>
    <cellStyle name="Normal 6 6 4 3 4" xfId="31149"/>
    <cellStyle name="Normal 6 6 4 4" xfId="7372"/>
    <cellStyle name="Normal 6 6 4 4 2" xfId="19998"/>
    <cellStyle name="Normal 6 6 4 4 2 2" xfId="55214"/>
    <cellStyle name="Normal 6 6 4 4 3" xfId="42617"/>
    <cellStyle name="Normal 6 6 4 4 4" xfId="32603"/>
    <cellStyle name="Normal 6 6 4 5" xfId="9153"/>
    <cellStyle name="Normal 6 6 4 5 2" xfId="21774"/>
    <cellStyle name="Normal 6 6 4 5 2 2" xfId="56990"/>
    <cellStyle name="Normal 6 6 4 5 3" xfId="44393"/>
    <cellStyle name="Normal 6 6 4 5 4" xfId="34379"/>
    <cellStyle name="Normal 6 6 4 6" xfId="10947"/>
    <cellStyle name="Normal 6 6 4 6 2" xfId="23550"/>
    <cellStyle name="Normal 6 6 4 6 2 2" xfId="58766"/>
    <cellStyle name="Normal 6 6 4 6 3" xfId="46169"/>
    <cellStyle name="Normal 6 6 4 6 4" xfId="36155"/>
    <cellStyle name="Normal 6 6 4 7" xfId="15314"/>
    <cellStyle name="Normal 6 6 4 7 2" xfId="50530"/>
    <cellStyle name="Normal 6 6 4 7 3" xfId="27919"/>
    <cellStyle name="Normal 6 6 4 8" xfId="13536"/>
    <cellStyle name="Normal 6 6 4 8 2" xfId="48754"/>
    <cellStyle name="Normal 6 6 4 9" xfId="37933"/>
    <cellStyle name="Normal 6 6 5" xfId="3781"/>
    <cellStyle name="Normal 6 6 5 2" xfId="8504"/>
    <cellStyle name="Normal 6 6 5 2 2" xfId="21130"/>
    <cellStyle name="Normal 6 6 5 2 2 2" xfId="56346"/>
    <cellStyle name="Normal 6 6 5 2 3" xfId="43749"/>
    <cellStyle name="Normal 6 6 5 2 4" xfId="33735"/>
    <cellStyle name="Normal 6 6 5 3" xfId="10285"/>
    <cellStyle name="Normal 6 6 5 3 2" xfId="22906"/>
    <cellStyle name="Normal 6 6 5 3 2 2" xfId="58122"/>
    <cellStyle name="Normal 6 6 5 3 3" xfId="45525"/>
    <cellStyle name="Normal 6 6 5 3 4" xfId="35511"/>
    <cellStyle name="Normal 6 6 5 4" xfId="12081"/>
    <cellStyle name="Normal 6 6 5 4 2" xfId="24682"/>
    <cellStyle name="Normal 6 6 5 4 2 2" xfId="59898"/>
    <cellStyle name="Normal 6 6 5 4 3" xfId="47301"/>
    <cellStyle name="Normal 6 6 5 4 4" xfId="37287"/>
    <cellStyle name="Normal 6 6 5 5" xfId="16446"/>
    <cellStyle name="Normal 6 6 5 5 2" xfId="51662"/>
    <cellStyle name="Normal 6 6 5 5 3" xfId="29051"/>
    <cellStyle name="Normal 6 6 5 6" xfId="14668"/>
    <cellStyle name="Normal 6 6 5 6 2" xfId="49886"/>
    <cellStyle name="Normal 6 6 5 7" xfId="39065"/>
    <cellStyle name="Normal 6 6 5 8" xfId="27275"/>
    <cellStyle name="Normal 6 6 6" xfId="4121"/>
    <cellStyle name="Normal 6 6 6 2" xfId="16768"/>
    <cellStyle name="Normal 6 6 6 2 2" xfId="51984"/>
    <cellStyle name="Normal 6 6 6 2 3" xfId="29373"/>
    <cellStyle name="Normal 6 6 6 3" xfId="13214"/>
    <cellStyle name="Normal 6 6 6 3 2" xfId="48432"/>
    <cellStyle name="Normal 6 6 6 4" xfId="39387"/>
    <cellStyle name="Normal 6 6 6 5" xfId="25821"/>
    <cellStyle name="Normal 6 6 7" xfId="5591"/>
    <cellStyle name="Normal 6 6 7 2" xfId="18222"/>
    <cellStyle name="Normal 6 6 7 2 2" xfId="53438"/>
    <cellStyle name="Normal 6 6 7 3" xfId="40841"/>
    <cellStyle name="Normal 6 6 7 4" xfId="30827"/>
    <cellStyle name="Normal 6 6 8" xfId="7050"/>
    <cellStyle name="Normal 6 6 8 2" xfId="19676"/>
    <cellStyle name="Normal 6 6 8 2 2" xfId="54892"/>
    <cellStyle name="Normal 6 6 8 3" xfId="42295"/>
    <cellStyle name="Normal 6 6 8 4" xfId="32281"/>
    <cellStyle name="Normal 6 6 9" xfId="8831"/>
    <cellStyle name="Normal 6 6 9 2" xfId="21452"/>
    <cellStyle name="Normal 6 6 9 2 2" xfId="56668"/>
    <cellStyle name="Normal 6 6 9 3" xfId="44071"/>
    <cellStyle name="Normal 6 6 9 4" xfId="34057"/>
    <cellStyle name="Normal 6 7" xfId="2952"/>
    <cellStyle name="Normal 6 7 10" xfId="25334"/>
    <cellStyle name="Normal 6 7 11" xfId="60869"/>
    <cellStyle name="Normal 6 7 2" xfId="4765"/>
    <cellStyle name="Normal 6 7 2 2" xfId="17412"/>
    <cellStyle name="Normal 6 7 2 2 2" xfId="52628"/>
    <cellStyle name="Normal 6 7 2 2 3" xfId="30017"/>
    <cellStyle name="Normal 6 7 2 3" xfId="13858"/>
    <cellStyle name="Normal 6 7 2 3 2" xfId="49076"/>
    <cellStyle name="Normal 6 7 2 4" xfId="40031"/>
    <cellStyle name="Normal 6 7 2 5" xfId="26465"/>
    <cellStyle name="Normal 6 7 3" xfId="6235"/>
    <cellStyle name="Normal 6 7 3 2" xfId="18866"/>
    <cellStyle name="Normal 6 7 3 2 2" xfId="54082"/>
    <cellStyle name="Normal 6 7 3 3" xfId="41485"/>
    <cellStyle name="Normal 6 7 3 4" xfId="31471"/>
    <cellStyle name="Normal 6 7 4" xfId="7694"/>
    <cellStyle name="Normal 6 7 4 2" xfId="20320"/>
    <cellStyle name="Normal 6 7 4 2 2" xfId="55536"/>
    <cellStyle name="Normal 6 7 4 3" xfId="42939"/>
    <cellStyle name="Normal 6 7 4 4" xfId="32925"/>
    <cellStyle name="Normal 6 7 5" xfId="9475"/>
    <cellStyle name="Normal 6 7 5 2" xfId="22096"/>
    <cellStyle name="Normal 6 7 5 2 2" xfId="57312"/>
    <cellStyle name="Normal 6 7 5 3" xfId="44715"/>
    <cellStyle name="Normal 6 7 5 4" xfId="34701"/>
    <cellStyle name="Normal 6 7 6" xfId="11269"/>
    <cellStyle name="Normal 6 7 6 2" xfId="23872"/>
    <cellStyle name="Normal 6 7 6 2 2" xfId="59088"/>
    <cellStyle name="Normal 6 7 6 3" xfId="46491"/>
    <cellStyle name="Normal 6 7 6 4" xfId="36477"/>
    <cellStyle name="Normal 6 7 7" xfId="15636"/>
    <cellStyle name="Normal 6 7 7 2" xfId="50852"/>
    <cellStyle name="Normal 6 7 7 3" xfId="28241"/>
    <cellStyle name="Normal 6 7 8" xfId="12727"/>
    <cellStyle name="Normal 6 7 8 2" xfId="47945"/>
    <cellStyle name="Normal 6 7 9" xfId="38255"/>
    <cellStyle name="Normal 6 8" xfId="2789"/>
    <cellStyle name="Normal 6 8 10" xfId="25182"/>
    <cellStyle name="Normal 6 8 11" xfId="60717"/>
    <cellStyle name="Normal 6 8 2" xfId="4613"/>
    <cellStyle name="Normal 6 8 2 2" xfId="17260"/>
    <cellStyle name="Normal 6 8 2 2 2" xfId="52476"/>
    <cellStyle name="Normal 6 8 2 2 3" xfId="29865"/>
    <cellStyle name="Normal 6 8 2 3" xfId="13706"/>
    <cellStyle name="Normal 6 8 2 3 2" xfId="48924"/>
    <cellStyle name="Normal 6 8 2 4" xfId="39879"/>
    <cellStyle name="Normal 6 8 2 5" xfId="26313"/>
    <cellStyle name="Normal 6 8 3" xfId="6083"/>
    <cellStyle name="Normal 6 8 3 2" xfId="18714"/>
    <cellStyle name="Normal 6 8 3 2 2" xfId="53930"/>
    <cellStyle name="Normal 6 8 3 3" xfId="41333"/>
    <cellStyle name="Normal 6 8 3 4" xfId="31319"/>
    <cellStyle name="Normal 6 8 4" xfId="7542"/>
    <cellStyle name="Normal 6 8 4 2" xfId="20168"/>
    <cellStyle name="Normal 6 8 4 2 2" xfId="55384"/>
    <cellStyle name="Normal 6 8 4 3" xfId="42787"/>
    <cellStyle name="Normal 6 8 4 4" xfId="32773"/>
    <cellStyle name="Normal 6 8 5" xfId="9323"/>
    <cellStyle name="Normal 6 8 5 2" xfId="21944"/>
    <cellStyle name="Normal 6 8 5 2 2" xfId="57160"/>
    <cellStyle name="Normal 6 8 5 3" xfId="44563"/>
    <cellStyle name="Normal 6 8 5 4" xfId="34549"/>
    <cellStyle name="Normal 6 8 6" xfId="11117"/>
    <cellStyle name="Normal 6 8 6 2" xfId="23720"/>
    <cellStyle name="Normal 6 8 6 2 2" xfId="58936"/>
    <cellStyle name="Normal 6 8 6 3" xfId="46339"/>
    <cellStyle name="Normal 6 8 6 4" xfId="36325"/>
    <cellStyle name="Normal 6 8 7" xfId="15484"/>
    <cellStyle name="Normal 6 8 7 2" xfId="50700"/>
    <cellStyle name="Normal 6 8 7 3" xfId="28089"/>
    <cellStyle name="Normal 6 8 8" xfId="12575"/>
    <cellStyle name="Normal 6 8 8 2" xfId="47793"/>
    <cellStyle name="Normal 6 8 9" xfId="38103"/>
    <cellStyle name="Normal 6 9" xfId="3304"/>
    <cellStyle name="Normal 6 9 10" xfId="26800"/>
    <cellStyle name="Normal 6 9 11" xfId="61204"/>
    <cellStyle name="Normal 6 9 2" xfId="5100"/>
    <cellStyle name="Normal 6 9 2 2" xfId="17747"/>
    <cellStyle name="Normal 6 9 2 2 2" xfId="52963"/>
    <cellStyle name="Normal 6 9 2 3" xfId="40366"/>
    <cellStyle name="Normal 6 9 2 4" xfId="30352"/>
    <cellStyle name="Normal 6 9 3" xfId="6570"/>
    <cellStyle name="Normal 6 9 3 2" xfId="19201"/>
    <cellStyle name="Normal 6 9 3 2 2" xfId="54417"/>
    <cellStyle name="Normal 6 9 3 3" xfId="41820"/>
    <cellStyle name="Normal 6 9 3 4" xfId="31806"/>
    <cellStyle name="Normal 6 9 4" xfId="8029"/>
    <cellStyle name="Normal 6 9 4 2" xfId="20655"/>
    <cellStyle name="Normal 6 9 4 2 2" xfId="55871"/>
    <cellStyle name="Normal 6 9 4 3" xfId="43274"/>
    <cellStyle name="Normal 6 9 4 4" xfId="33260"/>
    <cellStyle name="Normal 6 9 5" xfId="9810"/>
    <cellStyle name="Normal 6 9 5 2" xfId="22431"/>
    <cellStyle name="Normal 6 9 5 2 2" xfId="57647"/>
    <cellStyle name="Normal 6 9 5 3" xfId="45050"/>
    <cellStyle name="Normal 6 9 5 4" xfId="35036"/>
    <cellStyle name="Normal 6 9 6" xfId="11604"/>
    <cellStyle name="Normal 6 9 6 2" xfId="24207"/>
    <cellStyle name="Normal 6 9 6 2 2" xfId="59423"/>
    <cellStyle name="Normal 6 9 6 3" xfId="46826"/>
    <cellStyle name="Normal 6 9 6 4" xfId="36812"/>
    <cellStyle name="Normal 6 9 7" xfId="15971"/>
    <cellStyle name="Normal 6 9 7 2" xfId="51187"/>
    <cellStyle name="Normal 6 9 7 3" xfId="28576"/>
    <cellStyle name="Normal 6 9 8" xfId="14193"/>
    <cellStyle name="Normal 6 9 8 2" xfId="49411"/>
    <cellStyle name="Normal 6 9 9" xfId="38590"/>
    <cellStyle name="Normal 6_District Target Attainment" xfId="1182"/>
    <cellStyle name="Normal 60" xfId="4094"/>
    <cellStyle name="Normal 61" xfId="5422"/>
    <cellStyle name="Normal 62" xfId="6878"/>
    <cellStyle name="Normal 63" xfId="7026"/>
    <cellStyle name="Normal 64" xfId="8659"/>
    <cellStyle name="Normal 65" xfId="8660"/>
    <cellStyle name="Normal 66" xfId="8734"/>
    <cellStyle name="Normal 67" xfId="10440"/>
    <cellStyle name="Normal 67 2" xfId="23061"/>
    <cellStyle name="Normal 67 2 2" xfId="58277"/>
    <cellStyle name="Normal 67 3" xfId="45680"/>
    <cellStyle name="Normal 67 4" xfId="35666"/>
    <cellStyle name="Normal 68" xfId="10779"/>
    <cellStyle name="Normal 69" xfId="10473"/>
    <cellStyle name="Normal 7" xfId="40"/>
    <cellStyle name="Normal 7 10" xfId="3102"/>
    <cellStyle name="Normal 7 11" xfId="2790"/>
    <cellStyle name="Normal 7 12" xfId="2460"/>
    <cellStyle name="Normal 7 2" xfId="643"/>
    <cellStyle name="Normal 7 2 2" xfId="644"/>
    <cellStyle name="Normal 7 2 2 2" xfId="1810"/>
    <cellStyle name="Normal 7 2 2_District Target Attainment" xfId="1187"/>
    <cellStyle name="Normal 7 2 3" xfId="645"/>
    <cellStyle name="Normal 7 3" xfId="646"/>
    <cellStyle name="Normal 7 3 2" xfId="1811"/>
    <cellStyle name="Normal 7 3_District Target Attainment" xfId="1188"/>
    <cellStyle name="Normal 7 4" xfId="647"/>
    <cellStyle name="Normal 7 5" xfId="1291"/>
    <cellStyle name="Normal 7 6" xfId="1806"/>
    <cellStyle name="Normal 7 7" xfId="2276"/>
    <cellStyle name="Normal 7 8" xfId="2419"/>
    <cellStyle name="Normal 7 9" xfId="2953"/>
    <cellStyle name="Normal 7_District Target Attainment" xfId="1186"/>
    <cellStyle name="Normal 70" xfId="10474"/>
    <cellStyle name="Normal 71" xfId="10775"/>
    <cellStyle name="Normal 72" xfId="10776"/>
    <cellStyle name="Normal 73" xfId="11913"/>
    <cellStyle name="Normal 74" xfId="24839"/>
    <cellStyle name="Normal 75" xfId="24837"/>
    <cellStyle name="Normal 76" xfId="24842"/>
    <cellStyle name="Normal 77" xfId="12236"/>
    <cellStyle name="Normal 78" xfId="24843"/>
    <cellStyle name="Normal 79" xfId="60054"/>
    <cellStyle name="Normal 8" xfId="2256"/>
    <cellStyle name="Normal 8 10" xfId="3285"/>
    <cellStyle name="Normal 8 10 10" xfId="25653"/>
    <cellStyle name="Normal 8 10 11" xfId="61188"/>
    <cellStyle name="Normal 8 10 2" xfId="5084"/>
    <cellStyle name="Normal 8 10 2 2" xfId="17731"/>
    <cellStyle name="Normal 8 10 2 2 2" xfId="52947"/>
    <cellStyle name="Normal 8 10 2 2 3" xfId="30336"/>
    <cellStyle name="Normal 8 10 2 3" xfId="14177"/>
    <cellStyle name="Normal 8 10 2 3 2" xfId="49395"/>
    <cellStyle name="Normal 8 10 2 4" xfId="40350"/>
    <cellStyle name="Normal 8 10 2 5" xfId="26784"/>
    <cellStyle name="Normal 8 10 3" xfId="6554"/>
    <cellStyle name="Normal 8 10 3 2" xfId="19185"/>
    <cellStyle name="Normal 8 10 3 2 2" xfId="54401"/>
    <cellStyle name="Normal 8 10 3 3" xfId="41804"/>
    <cellStyle name="Normal 8 10 3 4" xfId="31790"/>
    <cellStyle name="Normal 8 10 4" xfId="8013"/>
    <cellStyle name="Normal 8 10 4 2" xfId="20639"/>
    <cellStyle name="Normal 8 10 4 2 2" xfId="55855"/>
    <cellStyle name="Normal 8 10 4 3" xfId="43258"/>
    <cellStyle name="Normal 8 10 4 4" xfId="33244"/>
    <cellStyle name="Normal 8 10 5" xfId="9794"/>
    <cellStyle name="Normal 8 10 5 2" xfId="22415"/>
    <cellStyle name="Normal 8 10 5 2 2" xfId="57631"/>
    <cellStyle name="Normal 8 10 5 3" xfId="45034"/>
    <cellStyle name="Normal 8 10 5 4" xfId="35020"/>
    <cellStyle name="Normal 8 10 6" xfId="11588"/>
    <cellStyle name="Normal 8 10 6 2" xfId="24191"/>
    <cellStyle name="Normal 8 10 6 2 2" xfId="59407"/>
    <cellStyle name="Normal 8 10 6 3" xfId="46810"/>
    <cellStyle name="Normal 8 10 6 4" xfId="36796"/>
    <cellStyle name="Normal 8 10 7" xfId="15955"/>
    <cellStyle name="Normal 8 10 7 2" xfId="51171"/>
    <cellStyle name="Normal 8 10 7 3" xfId="28560"/>
    <cellStyle name="Normal 8 10 8" xfId="13046"/>
    <cellStyle name="Normal 8 10 8 2" xfId="48264"/>
    <cellStyle name="Normal 8 10 9" xfId="38574"/>
    <cellStyle name="Normal 8 11" xfId="2930"/>
    <cellStyle name="Normal 8 11 10" xfId="25316"/>
    <cellStyle name="Normal 8 11 11" xfId="60851"/>
    <cellStyle name="Normal 8 11 2" xfId="4747"/>
    <cellStyle name="Normal 8 11 2 2" xfId="17394"/>
    <cellStyle name="Normal 8 11 2 2 2" xfId="52610"/>
    <cellStyle name="Normal 8 11 2 2 3" xfId="29999"/>
    <cellStyle name="Normal 8 11 2 3" xfId="13840"/>
    <cellStyle name="Normal 8 11 2 3 2" xfId="49058"/>
    <cellStyle name="Normal 8 11 2 4" xfId="40013"/>
    <cellStyle name="Normal 8 11 2 5" xfId="26447"/>
    <cellStyle name="Normal 8 11 3" xfId="6217"/>
    <cellStyle name="Normal 8 11 3 2" xfId="18848"/>
    <cellStyle name="Normal 8 11 3 2 2" xfId="54064"/>
    <cellStyle name="Normal 8 11 3 3" xfId="41467"/>
    <cellStyle name="Normal 8 11 3 4" xfId="31453"/>
    <cellStyle name="Normal 8 11 4" xfId="7676"/>
    <cellStyle name="Normal 8 11 4 2" xfId="20302"/>
    <cellStyle name="Normal 8 11 4 2 2" xfId="55518"/>
    <cellStyle name="Normal 8 11 4 3" xfId="42921"/>
    <cellStyle name="Normal 8 11 4 4" xfId="32907"/>
    <cellStyle name="Normal 8 11 5" xfId="9457"/>
    <cellStyle name="Normal 8 11 5 2" xfId="22078"/>
    <cellStyle name="Normal 8 11 5 2 2" xfId="57294"/>
    <cellStyle name="Normal 8 11 5 3" xfId="44697"/>
    <cellStyle name="Normal 8 11 5 4" xfId="34683"/>
    <cellStyle name="Normal 8 11 6" xfId="11251"/>
    <cellStyle name="Normal 8 11 6 2" xfId="23854"/>
    <cellStyle name="Normal 8 11 6 2 2" xfId="59070"/>
    <cellStyle name="Normal 8 11 6 3" xfId="46473"/>
    <cellStyle name="Normal 8 11 6 4" xfId="36459"/>
    <cellStyle name="Normal 8 11 7" xfId="15618"/>
    <cellStyle name="Normal 8 11 7 2" xfId="50834"/>
    <cellStyle name="Normal 8 11 7 3" xfId="28223"/>
    <cellStyle name="Normal 8 11 8" xfId="12709"/>
    <cellStyle name="Normal 8 11 8 2" xfId="47927"/>
    <cellStyle name="Normal 8 11 9" xfId="38237"/>
    <cellStyle name="Normal 8 12" xfId="3439"/>
    <cellStyle name="Normal 8 12 10" xfId="26935"/>
    <cellStyle name="Normal 8 12 11" xfId="61339"/>
    <cellStyle name="Normal 8 12 2" xfId="5235"/>
    <cellStyle name="Normal 8 12 2 2" xfId="17882"/>
    <cellStyle name="Normal 8 12 2 2 2" xfId="53098"/>
    <cellStyle name="Normal 8 12 2 3" xfId="40501"/>
    <cellStyle name="Normal 8 12 2 4" xfId="30487"/>
    <cellStyle name="Normal 8 12 3" xfId="6705"/>
    <cellStyle name="Normal 8 12 3 2" xfId="19336"/>
    <cellStyle name="Normal 8 12 3 2 2" xfId="54552"/>
    <cellStyle name="Normal 8 12 3 3" xfId="41955"/>
    <cellStyle name="Normal 8 12 3 4" xfId="31941"/>
    <cellStyle name="Normal 8 12 4" xfId="8164"/>
    <cellStyle name="Normal 8 12 4 2" xfId="20790"/>
    <cellStyle name="Normal 8 12 4 2 2" xfId="56006"/>
    <cellStyle name="Normal 8 12 4 3" xfId="43409"/>
    <cellStyle name="Normal 8 12 4 4" xfId="33395"/>
    <cellStyle name="Normal 8 12 5" xfId="9945"/>
    <cellStyle name="Normal 8 12 5 2" xfId="22566"/>
    <cellStyle name="Normal 8 12 5 2 2" xfId="57782"/>
    <cellStyle name="Normal 8 12 5 3" xfId="45185"/>
    <cellStyle name="Normal 8 12 5 4" xfId="35171"/>
    <cellStyle name="Normal 8 12 6" xfId="11739"/>
    <cellStyle name="Normal 8 12 6 2" xfId="24342"/>
    <cellStyle name="Normal 8 12 6 2 2" xfId="59558"/>
    <cellStyle name="Normal 8 12 6 3" xfId="46961"/>
    <cellStyle name="Normal 8 12 6 4" xfId="36947"/>
    <cellStyle name="Normal 8 12 7" xfId="16106"/>
    <cellStyle name="Normal 8 12 7 2" xfId="51322"/>
    <cellStyle name="Normal 8 12 7 3" xfId="28711"/>
    <cellStyle name="Normal 8 12 8" xfId="14328"/>
    <cellStyle name="Normal 8 12 8 2" xfId="49546"/>
    <cellStyle name="Normal 8 12 9" xfId="38725"/>
    <cellStyle name="Normal 8 13" xfId="2600"/>
    <cellStyle name="Normal 8 13 10" xfId="26126"/>
    <cellStyle name="Normal 8 13 11" xfId="60530"/>
    <cellStyle name="Normal 8 13 2" xfId="4426"/>
    <cellStyle name="Normal 8 13 2 2" xfId="17073"/>
    <cellStyle name="Normal 8 13 2 2 2" xfId="52289"/>
    <cellStyle name="Normal 8 13 2 3" xfId="39692"/>
    <cellStyle name="Normal 8 13 2 4" xfId="29678"/>
    <cellStyle name="Normal 8 13 3" xfId="5896"/>
    <cellStyle name="Normal 8 13 3 2" xfId="18527"/>
    <cellStyle name="Normal 8 13 3 2 2" xfId="53743"/>
    <cellStyle name="Normal 8 13 3 3" xfId="41146"/>
    <cellStyle name="Normal 8 13 3 4" xfId="31132"/>
    <cellStyle name="Normal 8 13 4" xfId="7355"/>
    <cellStyle name="Normal 8 13 4 2" xfId="19981"/>
    <cellStyle name="Normal 8 13 4 2 2" xfId="55197"/>
    <cellStyle name="Normal 8 13 4 3" xfId="42600"/>
    <cellStyle name="Normal 8 13 4 4" xfId="32586"/>
    <cellStyle name="Normal 8 13 5" xfId="9136"/>
    <cellStyle name="Normal 8 13 5 2" xfId="21757"/>
    <cellStyle name="Normal 8 13 5 2 2" xfId="56973"/>
    <cellStyle name="Normal 8 13 5 3" xfId="44376"/>
    <cellStyle name="Normal 8 13 5 4" xfId="34362"/>
    <cellStyle name="Normal 8 13 6" xfId="10930"/>
    <cellStyle name="Normal 8 13 6 2" xfId="23533"/>
    <cellStyle name="Normal 8 13 6 2 2" xfId="58749"/>
    <cellStyle name="Normal 8 13 6 3" xfId="46152"/>
    <cellStyle name="Normal 8 13 6 4" xfId="36138"/>
    <cellStyle name="Normal 8 13 7" xfId="15297"/>
    <cellStyle name="Normal 8 13 7 2" xfId="50513"/>
    <cellStyle name="Normal 8 13 7 3" xfId="27902"/>
    <cellStyle name="Normal 8 13 8" xfId="13519"/>
    <cellStyle name="Normal 8 13 8 2" xfId="48737"/>
    <cellStyle name="Normal 8 13 9" xfId="37916"/>
    <cellStyle name="Normal 8 14" xfId="3764"/>
    <cellStyle name="Normal 8 14 2" xfId="8487"/>
    <cellStyle name="Normal 8 14 2 2" xfId="21113"/>
    <cellStyle name="Normal 8 14 2 2 2" xfId="56329"/>
    <cellStyle name="Normal 8 14 2 3" xfId="43732"/>
    <cellStyle name="Normal 8 14 2 4" xfId="33718"/>
    <cellStyle name="Normal 8 14 3" xfId="10268"/>
    <cellStyle name="Normal 8 14 3 2" xfId="22889"/>
    <cellStyle name="Normal 8 14 3 2 2" xfId="58105"/>
    <cellStyle name="Normal 8 14 3 3" xfId="45508"/>
    <cellStyle name="Normal 8 14 3 4" xfId="35494"/>
    <cellStyle name="Normal 8 14 4" xfId="12064"/>
    <cellStyle name="Normal 8 14 4 2" xfId="24665"/>
    <cellStyle name="Normal 8 14 4 2 2" xfId="59881"/>
    <cellStyle name="Normal 8 14 4 3" xfId="47284"/>
    <cellStyle name="Normal 8 14 4 4" xfId="37270"/>
    <cellStyle name="Normal 8 14 5" xfId="16429"/>
    <cellStyle name="Normal 8 14 5 2" xfId="51645"/>
    <cellStyle name="Normal 8 14 5 3" xfId="29034"/>
    <cellStyle name="Normal 8 14 6" xfId="14651"/>
    <cellStyle name="Normal 8 14 6 2" xfId="49869"/>
    <cellStyle name="Normal 8 14 7" xfId="39048"/>
    <cellStyle name="Normal 8 14 8" xfId="27258"/>
    <cellStyle name="Normal 8 15" xfId="4104"/>
    <cellStyle name="Normal 8 15 2" xfId="16751"/>
    <cellStyle name="Normal 8 15 2 2" xfId="51967"/>
    <cellStyle name="Normal 8 15 2 3" xfId="29356"/>
    <cellStyle name="Normal 8 15 3" xfId="13197"/>
    <cellStyle name="Normal 8 15 3 2" xfId="48415"/>
    <cellStyle name="Normal 8 15 4" xfId="39370"/>
    <cellStyle name="Normal 8 15 5" xfId="25804"/>
    <cellStyle name="Normal 8 16" xfId="5574"/>
    <cellStyle name="Normal 8 16 2" xfId="18205"/>
    <cellStyle name="Normal 8 16 2 2" xfId="53421"/>
    <cellStyle name="Normal 8 16 3" xfId="40824"/>
    <cellStyle name="Normal 8 16 4" xfId="30810"/>
    <cellStyle name="Normal 8 17" xfId="7033"/>
    <cellStyle name="Normal 8 17 2" xfId="19659"/>
    <cellStyle name="Normal 8 17 2 2" xfId="54875"/>
    <cellStyle name="Normal 8 17 3" xfId="42278"/>
    <cellStyle name="Normal 8 17 4" xfId="32264"/>
    <cellStyle name="Normal 8 18" xfId="8814"/>
    <cellStyle name="Normal 8 18 2" xfId="21435"/>
    <cellStyle name="Normal 8 18 2 2" xfId="56651"/>
    <cellStyle name="Normal 8 18 3" xfId="44054"/>
    <cellStyle name="Normal 8 18 4" xfId="34040"/>
    <cellStyle name="Normal 8 19" xfId="10745"/>
    <cellStyle name="Normal 8 19 2" xfId="23356"/>
    <cellStyle name="Normal 8 19 2 2" xfId="58572"/>
    <cellStyle name="Normal 8 19 3" xfId="45975"/>
    <cellStyle name="Normal 8 19 4" xfId="35961"/>
    <cellStyle name="Normal 8 2" xfId="648"/>
    <cellStyle name="Normal 8 2 2" xfId="649"/>
    <cellStyle name="Normal 8 2 2 2" xfId="1812"/>
    <cellStyle name="Normal 8 2 2_District Target Attainment" xfId="1189"/>
    <cellStyle name="Normal 8 2 3" xfId="650"/>
    <cellStyle name="Normal 8 20" xfId="14975"/>
    <cellStyle name="Normal 8 20 2" xfId="50191"/>
    <cellStyle name="Normal 8 20 3" xfId="27580"/>
    <cellStyle name="Normal 8 21" xfId="12388"/>
    <cellStyle name="Normal 8 21 2" xfId="47606"/>
    <cellStyle name="Normal 8 22" xfId="37594"/>
    <cellStyle name="Normal 8 23" xfId="24995"/>
    <cellStyle name="Normal 8 24" xfId="60208"/>
    <cellStyle name="Normal 8 3" xfId="651"/>
    <cellStyle name="Normal 8 3 2" xfId="652"/>
    <cellStyle name="Normal 8 3 2 2" xfId="1814"/>
    <cellStyle name="Normal 8 3 2_District Target Attainment" xfId="1191"/>
    <cellStyle name="Normal 8 3 3" xfId="653"/>
    <cellStyle name="Normal 8 3 3 2" xfId="1815"/>
    <cellStyle name="Normal 8 3 3_District Target Attainment" xfId="1192"/>
    <cellStyle name="Normal 8 3 4" xfId="654"/>
    <cellStyle name="Normal 8 3 4 2" xfId="655"/>
    <cellStyle name="Normal 8 3 4 2 2" xfId="1817"/>
    <cellStyle name="Normal 8 3 4 2_District Target Attainment" xfId="1194"/>
    <cellStyle name="Normal 8 3 4 3" xfId="656"/>
    <cellStyle name="Normal 8 3 4 3 2" xfId="657"/>
    <cellStyle name="Normal 8 3 4 3 2 2" xfId="1819"/>
    <cellStyle name="Normal 8 3 4 3 2_District Target Attainment" xfId="1196"/>
    <cellStyle name="Normal 8 3 4 3 3" xfId="658"/>
    <cellStyle name="Normal 8 3 4 3 3 2" xfId="659"/>
    <cellStyle name="Normal 8 3 4 3 3 2 2" xfId="1821"/>
    <cellStyle name="Normal 8 3 4 3 3 2_District Target Attainment" xfId="1198"/>
    <cellStyle name="Normal 8 3 4 3 3 3" xfId="1820"/>
    <cellStyle name="Normal 8 3 4 3 3_District Target Attainment" xfId="1197"/>
    <cellStyle name="Normal 8 3 4 3 4" xfId="660"/>
    <cellStyle name="Normal 8 3 4 3 4 2" xfId="661"/>
    <cellStyle name="Normal 8 3 4 3 4 2 2" xfId="1823"/>
    <cellStyle name="Normal 8 3 4 3 4 2_District Target Attainment" xfId="1200"/>
    <cellStyle name="Normal 8 3 4 3 4 3" xfId="662"/>
    <cellStyle name="Normal 8 3 4 3 4 3 2" xfId="1824"/>
    <cellStyle name="Normal 8 3 4 3 4 3_District Target Attainment" xfId="1201"/>
    <cellStyle name="Normal 8 3 4 3 4 4" xfId="663"/>
    <cellStyle name="Normal 8 3 4 3 4 4 2" xfId="664"/>
    <cellStyle name="Normal 8 3 4 3 4 4 2 2" xfId="665"/>
    <cellStyle name="Normal 8 3 4 3 4 4 2 2 2" xfId="1827"/>
    <cellStyle name="Normal 8 3 4 3 4 4 2 2_District Target Attainment" xfId="1204"/>
    <cellStyle name="Normal 8 3 4 3 4 4 2 3" xfId="666"/>
    <cellStyle name="Normal 8 3 4 3 4 4 2 3 2" xfId="667"/>
    <cellStyle name="Normal 8 3 4 3 4 4 2 3 2 2" xfId="1829"/>
    <cellStyle name="Normal 8 3 4 3 4 4 2 3 2_District Target Attainment" xfId="1206"/>
    <cellStyle name="Normal 8 3 4 3 4 4 2 3 3" xfId="668"/>
    <cellStyle name="Normal 8 3 4 3 4 4 2 3 3 2" xfId="669"/>
    <cellStyle name="Normal 8 3 4 3 4 4 2 3 3 2 2" xfId="1831"/>
    <cellStyle name="Normal 8 3 4 3 4 4 2 3 3 2_District Target Attainment" xfId="1208"/>
    <cellStyle name="Normal 8 3 4 3 4 4 2 3 3 3" xfId="1830"/>
    <cellStyle name="Normal 8 3 4 3 4 4 2 3 3_District Target Attainment" xfId="1207"/>
    <cellStyle name="Normal 8 3 4 3 4 4 2 3 4" xfId="1828"/>
    <cellStyle name="Normal 8 3 4 3 4 4 2 3_District Target Attainment" xfId="1205"/>
    <cellStyle name="Normal 8 3 4 3 4 4 2 4" xfId="1826"/>
    <cellStyle name="Normal 8 3 4 3 4 4 2_District Target Attainment" xfId="1203"/>
    <cellStyle name="Normal 8 3 4 3 4 4 3" xfId="670"/>
    <cellStyle name="Normal 8 3 4 3 4 4 3 2" xfId="1832"/>
    <cellStyle name="Normal 8 3 4 3 4 4 3_District Target Attainment" xfId="1209"/>
    <cellStyle name="Normal 8 3 4 3 4 4 4" xfId="671"/>
    <cellStyle name="Normal 8 3 4 3 4 4 4 2" xfId="672"/>
    <cellStyle name="Normal 8 3 4 3 4 4 4 2 2" xfId="1834"/>
    <cellStyle name="Normal 8 3 4 3 4 4 4 2_District Target Attainment" xfId="1211"/>
    <cellStyle name="Normal 8 3 4 3 4 4 4 3" xfId="673"/>
    <cellStyle name="Normal 8 3 4 3 4 4 4 3 2" xfId="674"/>
    <cellStyle name="Normal 8 3 4 3 4 4 4 3 2 2" xfId="1836"/>
    <cellStyle name="Normal 8 3 4 3 4 4 4 3 2_District Target Attainment" xfId="1213"/>
    <cellStyle name="Normal 8 3 4 3 4 4 4 3 3" xfId="1835"/>
    <cellStyle name="Normal 8 3 4 3 4 4 4 3_District Target Attainment" xfId="1212"/>
    <cellStyle name="Normal 8 3 4 3 4 4 4 4" xfId="1833"/>
    <cellStyle name="Normal 8 3 4 3 4 4 4_District Target Attainment" xfId="1210"/>
    <cellStyle name="Normal 8 3 4 3 4 4 5" xfId="1825"/>
    <cellStyle name="Normal 8 3 4 3 4 4_District Target Attainment" xfId="1202"/>
    <cellStyle name="Normal 8 3 4 3 4 5" xfId="1822"/>
    <cellStyle name="Normal 8 3 4 3 4_District Target Attainment" xfId="1199"/>
    <cellStyle name="Normal 8 3 4 3 5" xfId="1818"/>
    <cellStyle name="Normal 8 3 4 3_District Target Attainment" xfId="1195"/>
    <cellStyle name="Normal 8 3 4 4" xfId="675"/>
    <cellStyle name="Normal 8 3 4 4 2" xfId="676"/>
    <cellStyle name="Normal 8 3 4 4 2 2" xfId="1838"/>
    <cellStyle name="Normal 8 3 4 4 2_District Target Attainment" xfId="1215"/>
    <cellStyle name="Normal 8 3 4 4 3" xfId="1837"/>
    <cellStyle name="Normal 8 3 4 4_District Target Attainment" xfId="1214"/>
    <cellStyle name="Normal 8 3 4 5" xfId="677"/>
    <cellStyle name="Normal 8 3 4 5 2" xfId="678"/>
    <cellStyle name="Normal 8 3 4 5 2 2" xfId="1840"/>
    <cellStyle name="Normal 8 3 4 5 2_District Target Attainment" xfId="1217"/>
    <cellStyle name="Normal 8 3 4 5 3" xfId="679"/>
    <cellStyle name="Normal 8 3 4 5 3 2" xfId="1841"/>
    <cellStyle name="Normal 8 3 4 5 3_District Target Attainment" xfId="1218"/>
    <cellStyle name="Normal 8 3 4 5 4" xfId="680"/>
    <cellStyle name="Normal 8 3 4 5 4 2" xfId="681"/>
    <cellStyle name="Normal 8 3 4 5 4 2 2" xfId="682"/>
    <cellStyle name="Normal 8 3 4 5 4 2 2 2" xfId="1844"/>
    <cellStyle name="Normal 8 3 4 5 4 2 2_District Target Attainment" xfId="1221"/>
    <cellStyle name="Normal 8 3 4 5 4 2 3" xfId="683"/>
    <cellStyle name="Normal 8 3 4 5 4 2 3 2" xfId="684"/>
    <cellStyle name="Normal 8 3 4 5 4 2 3 2 2" xfId="1846"/>
    <cellStyle name="Normal 8 3 4 5 4 2 3 2_District Target Attainment" xfId="1223"/>
    <cellStyle name="Normal 8 3 4 5 4 2 3 3" xfId="685"/>
    <cellStyle name="Normal 8 3 4 5 4 2 3 3 2" xfId="686"/>
    <cellStyle name="Normal 8 3 4 5 4 2 3 3 2 2" xfId="1848"/>
    <cellStyle name="Normal 8 3 4 5 4 2 3 3 2_District Target Attainment" xfId="1225"/>
    <cellStyle name="Normal 8 3 4 5 4 2 3 3 3" xfId="1847"/>
    <cellStyle name="Normal 8 3 4 5 4 2 3 3_District Target Attainment" xfId="1224"/>
    <cellStyle name="Normal 8 3 4 5 4 2 3 4" xfId="1845"/>
    <cellStyle name="Normal 8 3 4 5 4 2 3_District Target Attainment" xfId="1222"/>
    <cellStyle name="Normal 8 3 4 5 4 2 4" xfId="1843"/>
    <cellStyle name="Normal 8 3 4 5 4 2_District Target Attainment" xfId="1220"/>
    <cellStyle name="Normal 8 3 4 5 4 3" xfId="687"/>
    <cellStyle name="Normal 8 3 4 5 4 3 2" xfId="1849"/>
    <cellStyle name="Normal 8 3 4 5 4 3_District Target Attainment" xfId="1226"/>
    <cellStyle name="Normal 8 3 4 5 4 4" xfId="688"/>
    <cellStyle name="Normal 8 3 4 5 4 4 2" xfId="689"/>
    <cellStyle name="Normal 8 3 4 5 4 4 2 2" xfId="1851"/>
    <cellStyle name="Normal 8 3 4 5 4 4 2_District Target Attainment" xfId="1228"/>
    <cellStyle name="Normal 8 3 4 5 4 4 3" xfId="690"/>
    <cellStyle name="Normal 8 3 4 5 4 4 3 2" xfId="691"/>
    <cellStyle name="Normal 8 3 4 5 4 4 3 2 2" xfId="1853"/>
    <cellStyle name="Normal 8 3 4 5 4 4 3 2_District Target Attainment" xfId="1230"/>
    <cellStyle name="Normal 8 3 4 5 4 4 3 3" xfId="1852"/>
    <cellStyle name="Normal 8 3 4 5 4 4 3_District Target Attainment" xfId="1229"/>
    <cellStyle name="Normal 8 3 4 5 4 4 4" xfId="1850"/>
    <cellStyle name="Normal 8 3 4 5 4 4_District Target Attainment" xfId="1227"/>
    <cellStyle name="Normal 8 3 4 5 4 5" xfId="1842"/>
    <cellStyle name="Normal 8 3 4 5 4_District Target Attainment" xfId="1219"/>
    <cellStyle name="Normal 8 3 4 5 5" xfId="1839"/>
    <cellStyle name="Normal 8 3 4 5_District Target Attainment" xfId="1216"/>
    <cellStyle name="Normal 8 3 4 6" xfId="1816"/>
    <cellStyle name="Normal 8 3 4_District Target Attainment" xfId="1193"/>
    <cellStyle name="Normal 8 3 5" xfId="692"/>
    <cellStyle name="Normal 8 3 5 2" xfId="693"/>
    <cellStyle name="Normal 8 3 5 2 2" xfId="1855"/>
    <cellStyle name="Normal 8 3 5 2_District Target Attainment" xfId="1232"/>
    <cellStyle name="Normal 8 3 5 3" xfId="694"/>
    <cellStyle name="Normal 8 3 5 3 2" xfId="695"/>
    <cellStyle name="Normal 8 3 5 3 2 2" xfId="1857"/>
    <cellStyle name="Normal 8 3 5 3 2_District Target Attainment" xfId="1234"/>
    <cellStyle name="Normal 8 3 5 3 3" xfId="1856"/>
    <cellStyle name="Normal 8 3 5 3_District Target Attainment" xfId="1233"/>
    <cellStyle name="Normal 8 3 5 4" xfId="696"/>
    <cellStyle name="Normal 8 3 5 4 2" xfId="697"/>
    <cellStyle name="Normal 8 3 5 4 2 2" xfId="1859"/>
    <cellStyle name="Normal 8 3 5 4 2_District Target Attainment" xfId="1236"/>
    <cellStyle name="Normal 8 3 5 4 3" xfId="698"/>
    <cellStyle name="Normal 8 3 5 4 3 2" xfId="1860"/>
    <cellStyle name="Normal 8 3 5 4 3_District Target Attainment" xfId="1237"/>
    <cellStyle name="Normal 8 3 5 4 4" xfId="699"/>
    <cellStyle name="Normal 8 3 5 4 4 2" xfId="700"/>
    <cellStyle name="Normal 8 3 5 4 4 2 2" xfId="701"/>
    <cellStyle name="Normal 8 3 5 4 4 2 2 2" xfId="1863"/>
    <cellStyle name="Normal 8 3 5 4 4 2 2_District Target Attainment" xfId="1240"/>
    <cellStyle name="Normal 8 3 5 4 4 2 3" xfId="702"/>
    <cellStyle name="Normal 8 3 5 4 4 2 3 2" xfId="703"/>
    <cellStyle name="Normal 8 3 5 4 4 2 3 2 2" xfId="1865"/>
    <cellStyle name="Normal 8 3 5 4 4 2 3 2_District Target Attainment" xfId="1242"/>
    <cellStyle name="Normal 8 3 5 4 4 2 3 3" xfId="704"/>
    <cellStyle name="Normal 8 3 5 4 4 2 3 3 2" xfId="705"/>
    <cellStyle name="Normal 8 3 5 4 4 2 3 3 2 2" xfId="1867"/>
    <cellStyle name="Normal 8 3 5 4 4 2 3 3 2_District Target Attainment" xfId="1244"/>
    <cellStyle name="Normal 8 3 5 4 4 2 3 3 3" xfId="1866"/>
    <cellStyle name="Normal 8 3 5 4 4 2 3 3_District Target Attainment" xfId="1243"/>
    <cellStyle name="Normal 8 3 5 4 4 2 3 4" xfId="1864"/>
    <cellStyle name="Normal 8 3 5 4 4 2 3_District Target Attainment" xfId="1241"/>
    <cellStyle name="Normal 8 3 5 4 4 2 4" xfId="1862"/>
    <cellStyle name="Normal 8 3 5 4 4 2_District Target Attainment" xfId="1239"/>
    <cellStyle name="Normal 8 3 5 4 4 3" xfId="706"/>
    <cellStyle name="Normal 8 3 5 4 4 3 2" xfId="1868"/>
    <cellStyle name="Normal 8 3 5 4 4 3_District Target Attainment" xfId="1245"/>
    <cellStyle name="Normal 8 3 5 4 4 4" xfId="707"/>
    <cellStyle name="Normal 8 3 5 4 4 4 2" xfId="708"/>
    <cellStyle name="Normal 8 3 5 4 4 4 2 2" xfId="1870"/>
    <cellStyle name="Normal 8 3 5 4 4 4 2_District Target Attainment" xfId="1247"/>
    <cellStyle name="Normal 8 3 5 4 4 4 3" xfId="709"/>
    <cellStyle name="Normal 8 3 5 4 4 4 3 2" xfId="710"/>
    <cellStyle name="Normal 8 3 5 4 4 4 3 2 2" xfId="1872"/>
    <cellStyle name="Normal 8 3 5 4 4 4 3 2_District Target Attainment" xfId="1249"/>
    <cellStyle name="Normal 8 3 5 4 4 4 3 3" xfId="1871"/>
    <cellStyle name="Normal 8 3 5 4 4 4 3_District Target Attainment" xfId="1248"/>
    <cellStyle name="Normal 8 3 5 4 4 4 4" xfId="1869"/>
    <cellStyle name="Normal 8 3 5 4 4 4_District Target Attainment" xfId="1246"/>
    <cellStyle name="Normal 8 3 5 4 4 5" xfId="1861"/>
    <cellStyle name="Normal 8 3 5 4 4_District Target Attainment" xfId="1238"/>
    <cellStyle name="Normal 8 3 5 4 5" xfId="1858"/>
    <cellStyle name="Normal 8 3 5 4_District Target Attainment" xfId="1235"/>
    <cellStyle name="Normal 8 3 5 5" xfId="1854"/>
    <cellStyle name="Normal 8 3 5_District Target Attainment" xfId="1231"/>
    <cellStyle name="Normal 8 3 6" xfId="711"/>
    <cellStyle name="Normal 8 3 6 2" xfId="712"/>
    <cellStyle name="Normal 8 3 6 2 2" xfId="1874"/>
    <cellStyle name="Normal 8 3 6 2_District Target Attainment" xfId="1251"/>
    <cellStyle name="Normal 8 3 6 3" xfId="1873"/>
    <cellStyle name="Normal 8 3 6_District Target Attainment" xfId="1250"/>
    <cellStyle name="Normal 8 3 7" xfId="713"/>
    <cellStyle name="Normal 8 3 7 2" xfId="714"/>
    <cellStyle name="Normal 8 3 7 2 2" xfId="1876"/>
    <cellStyle name="Normal 8 3 7 2_District Target Attainment" xfId="1253"/>
    <cellStyle name="Normal 8 3 7 3" xfId="715"/>
    <cellStyle name="Normal 8 3 7 3 2" xfId="1877"/>
    <cellStyle name="Normal 8 3 7 3_District Target Attainment" xfId="1254"/>
    <cellStyle name="Normal 8 3 7 4" xfId="716"/>
    <cellStyle name="Normal 8 3 7 4 2" xfId="717"/>
    <cellStyle name="Normal 8 3 7 4 2 2" xfId="718"/>
    <cellStyle name="Normal 8 3 7 4 2 2 2" xfId="1880"/>
    <cellStyle name="Normal 8 3 7 4 2 2_District Target Attainment" xfId="1257"/>
    <cellStyle name="Normal 8 3 7 4 2 3" xfId="719"/>
    <cellStyle name="Normal 8 3 7 4 2 3 2" xfId="720"/>
    <cellStyle name="Normal 8 3 7 4 2 3 2 2" xfId="1882"/>
    <cellStyle name="Normal 8 3 7 4 2 3 2_District Target Attainment" xfId="1259"/>
    <cellStyle name="Normal 8 3 7 4 2 3 3" xfId="721"/>
    <cellStyle name="Normal 8 3 7 4 2 3 3 2" xfId="722"/>
    <cellStyle name="Normal 8 3 7 4 2 3 3 2 2" xfId="1884"/>
    <cellStyle name="Normal 8 3 7 4 2 3 3 2_District Target Attainment" xfId="1261"/>
    <cellStyle name="Normal 8 3 7 4 2 3 3 3" xfId="1883"/>
    <cellStyle name="Normal 8 3 7 4 2 3 3_District Target Attainment" xfId="1260"/>
    <cellStyle name="Normal 8 3 7 4 2 3 4" xfId="1881"/>
    <cellStyle name="Normal 8 3 7 4 2 3_District Target Attainment" xfId="1258"/>
    <cellStyle name="Normal 8 3 7 4 2 4" xfId="1879"/>
    <cellStyle name="Normal 8 3 7 4 2_District Target Attainment" xfId="1256"/>
    <cellStyle name="Normal 8 3 7 4 3" xfId="723"/>
    <cellStyle name="Normal 8 3 7 4 3 2" xfId="1885"/>
    <cellStyle name="Normal 8 3 7 4 3_District Target Attainment" xfId="1262"/>
    <cellStyle name="Normal 8 3 7 4 4" xfId="724"/>
    <cellStyle name="Normal 8 3 7 4 4 2" xfId="725"/>
    <cellStyle name="Normal 8 3 7 4 4 2 2" xfId="1887"/>
    <cellStyle name="Normal 8 3 7 4 4 2_District Target Attainment" xfId="1264"/>
    <cellStyle name="Normal 8 3 7 4 4 3" xfId="726"/>
    <cellStyle name="Normal 8 3 7 4 4 3 2" xfId="727"/>
    <cellStyle name="Normal 8 3 7 4 4 3 2 2" xfId="1889"/>
    <cellStyle name="Normal 8 3 7 4 4 3 2_District Target Attainment" xfId="1266"/>
    <cellStyle name="Normal 8 3 7 4 4 3 3" xfId="1888"/>
    <cellStyle name="Normal 8 3 7 4 4 3_District Target Attainment" xfId="1265"/>
    <cellStyle name="Normal 8 3 7 4 4 4" xfId="1886"/>
    <cellStyle name="Normal 8 3 7 4 4_District Target Attainment" xfId="1263"/>
    <cellStyle name="Normal 8 3 7 4 5" xfId="1878"/>
    <cellStyle name="Normal 8 3 7 4_District Target Attainment" xfId="1255"/>
    <cellStyle name="Normal 8 3 7 5" xfId="1875"/>
    <cellStyle name="Normal 8 3 7_District Target Attainment" xfId="1252"/>
    <cellStyle name="Normal 8 3 8" xfId="1813"/>
    <cellStyle name="Normal 8 3_District Target Attainment" xfId="1190"/>
    <cellStyle name="Normal 8 4" xfId="728"/>
    <cellStyle name="Normal 8 5" xfId="729"/>
    <cellStyle name="Normal 8 6" xfId="3110"/>
    <cellStyle name="Normal 8 6 10" xfId="25479"/>
    <cellStyle name="Normal 8 6 11" xfId="61014"/>
    <cellStyle name="Normal 8 6 2" xfId="4910"/>
    <cellStyle name="Normal 8 6 2 2" xfId="17557"/>
    <cellStyle name="Normal 8 6 2 2 2" xfId="52773"/>
    <cellStyle name="Normal 8 6 2 2 3" xfId="30162"/>
    <cellStyle name="Normal 8 6 2 3" xfId="14003"/>
    <cellStyle name="Normal 8 6 2 3 2" xfId="49221"/>
    <cellStyle name="Normal 8 6 2 4" xfId="40176"/>
    <cellStyle name="Normal 8 6 2 5" xfId="26610"/>
    <cellStyle name="Normal 8 6 3" xfId="6380"/>
    <cellStyle name="Normal 8 6 3 2" xfId="19011"/>
    <cellStyle name="Normal 8 6 3 2 2" xfId="54227"/>
    <cellStyle name="Normal 8 6 3 3" xfId="41630"/>
    <cellStyle name="Normal 8 6 3 4" xfId="31616"/>
    <cellStyle name="Normal 8 6 4" xfId="7839"/>
    <cellStyle name="Normal 8 6 4 2" xfId="20465"/>
    <cellStyle name="Normal 8 6 4 2 2" xfId="55681"/>
    <cellStyle name="Normal 8 6 4 3" xfId="43084"/>
    <cellStyle name="Normal 8 6 4 4" xfId="33070"/>
    <cellStyle name="Normal 8 6 5" xfId="9620"/>
    <cellStyle name="Normal 8 6 5 2" xfId="22241"/>
    <cellStyle name="Normal 8 6 5 2 2" xfId="57457"/>
    <cellStyle name="Normal 8 6 5 3" xfId="44860"/>
    <cellStyle name="Normal 8 6 5 4" xfId="34846"/>
    <cellStyle name="Normal 8 6 6" xfId="11414"/>
    <cellStyle name="Normal 8 6 6 2" xfId="24017"/>
    <cellStyle name="Normal 8 6 6 2 2" xfId="59233"/>
    <cellStyle name="Normal 8 6 6 3" xfId="46636"/>
    <cellStyle name="Normal 8 6 6 4" xfId="36622"/>
    <cellStyle name="Normal 8 6 7" xfId="15781"/>
    <cellStyle name="Normal 8 6 7 2" xfId="50997"/>
    <cellStyle name="Normal 8 6 7 3" xfId="28386"/>
    <cellStyle name="Normal 8 6 8" xfId="12872"/>
    <cellStyle name="Normal 8 6 8 2" xfId="48090"/>
    <cellStyle name="Normal 8 6 9" xfId="38400"/>
    <cellStyle name="Normal 8 7" xfId="3282"/>
    <cellStyle name="Normal 8 7 10" xfId="25651"/>
    <cellStyle name="Normal 8 7 11" xfId="61186"/>
    <cellStyle name="Normal 8 7 2" xfId="5082"/>
    <cellStyle name="Normal 8 7 2 2" xfId="17729"/>
    <cellStyle name="Normal 8 7 2 2 2" xfId="52945"/>
    <cellStyle name="Normal 8 7 2 2 3" xfId="30334"/>
    <cellStyle name="Normal 8 7 2 3" xfId="14175"/>
    <cellStyle name="Normal 8 7 2 3 2" xfId="49393"/>
    <cellStyle name="Normal 8 7 2 4" xfId="40348"/>
    <cellStyle name="Normal 8 7 2 5" xfId="26782"/>
    <cellStyle name="Normal 8 7 3" xfId="6552"/>
    <cellStyle name="Normal 8 7 3 2" xfId="19183"/>
    <cellStyle name="Normal 8 7 3 2 2" xfId="54399"/>
    <cellStyle name="Normal 8 7 3 3" xfId="41802"/>
    <cellStyle name="Normal 8 7 3 4" xfId="31788"/>
    <cellStyle name="Normal 8 7 4" xfId="8011"/>
    <cellStyle name="Normal 8 7 4 2" xfId="20637"/>
    <cellStyle name="Normal 8 7 4 2 2" xfId="55853"/>
    <cellStyle name="Normal 8 7 4 3" xfId="43256"/>
    <cellStyle name="Normal 8 7 4 4" xfId="33242"/>
    <cellStyle name="Normal 8 7 5" xfId="9792"/>
    <cellStyle name="Normal 8 7 5 2" xfId="22413"/>
    <cellStyle name="Normal 8 7 5 2 2" xfId="57629"/>
    <cellStyle name="Normal 8 7 5 3" xfId="45032"/>
    <cellStyle name="Normal 8 7 5 4" xfId="35018"/>
    <cellStyle name="Normal 8 7 6" xfId="11586"/>
    <cellStyle name="Normal 8 7 6 2" xfId="24189"/>
    <cellStyle name="Normal 8 7 6 2 2" xfId="59405"/>
    <cellStyle name="Normal 8 7 6 3" xfId="46808"/>
    <cellStyle name="Normal 8 7 6 4" xfId="36794"/>
    <cellStyle name="Normal 8 7 7" xfId="15953"/>
    <cellStyle name="Normal 8 7 7 2" xfId="51169"/>
    <cellStyle name="Normal 8 7 7 3" xfId="28558"/>
    <cellStyle name="Normal 8 7 8" xfId="13044"/>
    <cellStyle name="Normal 8 7 8 2" xfId="48262"/>
    <cellStyle name="Normal 8 7 9" xfId="38572"/>
    <cellStyle name="Normal 8 8" xfId="3283"/>
    <cellStyle name="Normal 8 8 10" xfId="25652"/>
    <cellStyle name="Normal 8 8 11" xfId="61187"/>
    <cellStyle name="Normal 8 8 2" xfId="5083"/>
    <cellStyle name="Normal 8 8 2 2" xfId="17730"/>
    <cellStyle name="Normal 8 8 2 2 2" xfId="52946"/>
    <cellStyle name="Normal 8 8 2 2 3" xfId="30335"/>
    <cellStyle name="Normal 8 8 2 3" xfId="14176"/>
    <cellStyle name="Normal 8 8 2 3 2" xfId="49394"/>
    <cellStyle name="Normal 8 8 2 4" xfId="40349"/>
    <cellStyle name="Normal 8 8 2 5" xfId="26783"/>
    <cellStyle name="Normal 8 8 3" xfId="6553"/>
    <cellStyle name="Normal 8 8 3 2" xfId="19184"/>
    <cellStyle name="Normal 8 8 3 2 2" xfId="54400"/>
    <cellStyle name="Normal 8 8 3 3" xfId="41803"/>
    <cellStyle name="Normal 8 8 3 4" xfId="31789"/>
    <cellStyle name="Normal 8 8 4" xfId="8012"/>
    <cellStyle name="Normal 8 8 4 2" xfId="20638"/>
    <cellStyle name="Normal 8 8 4 2 2" xfId="55854"/>
    <cellStyle name="Normal 8 8 4 3" xfId="43257"/>
    <cellStyle name="Normal 8 8 4 4" xfId="33243"/>
    <cellStyle name="Normal 8 8 5" xfId="9793"/>
    <cellStyle name="Normal 8 8 5 2" xfId="22414"/>
    <cellStyle name="Normal 8 8 5 2 2" xfId="57630"/>
    <cellStyle name="Normal 8 8 5 3" xfId="45033"/>
    <cellStyle name="Normal 8 8 5 4" xfId="35019"/>
    <cellStyle name="Normal 8 8 6" xfId="11587"/>
    <cellStyle name="Normal 8 8 6 2" xfId="24190"/>
    <cellStyle name="Normal 8 8 6 2 2" xfId="59406"/>
    <cellStyle name="Normal 8 8 6 3" xfId="46809"/>
    <cellStyle name="Normal 8 8 6 4" xfId="36795"/>
    <cellStyle name="Normal 8 8 7" xfId="15954"/>
    <cellStyle name="Normal 8 8 7 2" xfId="51170"/>
    <cellStyle name="Normal 8 8 7 3" xfId="28559"/>
    <cellStyle name="Normal 8 8 8" xfId="13045"/>
    <cellStyle name="Normal 8 8 8 2" xfId="48263"/>
    <cellStyle name="Normal 8 8 9" xfId="38573"/>
    <cellStyle name="Normal 8 9" xfId="2960"/>
    <cellStyle name="Normal 8 9 10" xfId="25340"/>
    <cellStyle name="Normal 8 9 11" xfId="60875"/>
    <cellStyle name="Normal 8 9 2" xfId="4771"/>
    <cellStyle name="Normal 8 9 2 2" xfId="17418"/>
    <cellStyle name="Normal 8 9 2 2 2" xfId="52634"/>
    <cellStyle name="Normal 8 9 2 2 3" xfId="30023"/>
    <cellStyle name="Normal 8 9 2 3" xfId="13864"/>
    <cellStyle name="Normal 8 9 2 3 2" xfId="49082"/>
    <cellStyle name="Normal 8 9 2 4" xfId="40037"/>
    <cellStyle name="Normal 8 9 2 5" xfId="26471"/>
    <cellStyle name="Normal 8 9 3" xfId="6241"/>
    <cellStyle name="Normal 8 9 3 2" xfId="18872"/>
    <cellStyle name="Normal 8 9 3 2 2" xfId="54088"/>
    <cellStyle name="Normal 8 9 3 3" xfId="41491"/>
    <cellStyle name="Normal 8 9 3 4" xfId="31477"/>
    <cellStyle name="Normal 8 9 4" xfId="7700"/>
    <cellStyle name="Normal 8 9 4 2" xfId="20326"/>
    <cellStyle name="Normal 8 9 4 2 2" xfId="55542"/>
    <cellStyle name="Normal 8 9 4 3" xfId="42945"/>
    <cellStyle name="Normal 8 9 4 4" xfId="32931"/>
    <cellStyle name="Normal 8 9 5" xfId="9481"/>
    <cellStyle name="Normal 8 9 5 2" xfId="22102"/>
    <cellStyle name="Normal 8 9 5 2 2" xfId="57318"/>
    <cellStyle name="Normal 8 9 5 3" xfId="44721"/>
    <cellStyle name="Normal 8 9 5 4" xfId="34707"/>
    <cellStyle name="Normal 8 9 6" xfId="11275"/>
    <cellStyle name="Normal 8 9 6 2" xfId="23878"/>
    <cellStyle name="Normal 8 9 6 2 2" xfId="59094"/>
    <cellStyle name="Normal 8 9 6 3" xfId="46497"/>
    <cellStyle name="Normal 8 9 6 4" xfId="36483"/>
    <cellStyle name="Normal 8 9 7" xfId="15642"/>
    <cellStyle name="Normal 8 9 7 2" xfId="50858"/>
    <cellStyle name="Normal 8 9 7 3" xfId="28247"/>
    <cellStyle name="Normal 8 9 8" xfId="12733"/>
    <cellStyle name="Normal 8 9 8 2" xfId="47951"/>
    <cellStyle name="Normal 8 9 9" xfId="38261"/>
    <cellStyle name="Normal 9" xfId="2253"/>
    <cellStyle name="Normal 9 2" xfId="41"/>
    <cellStyle name="Normal 9 2 2" xfId="731"/>
    <cellStyle name="Normal 9 2_Sheet1" xfId="730"/>
    <cellStyle name="Normal 9 3" xfId="732"/>
    <cellStyle name="Normal_Apprenticeship High Demand" xfId="42"/>
    <cellStyle name="Normal_Copy of EnrollmentReport_0607b" xfId="43"/>
    <cellStyle name="Normal_Copy of EnrollmentReport_0607b 2" xfId="2933"/>
    <cellStyle name="Normal_Sheet1" xfId="61513"/>
    <cellStyle name="Percent" xfId="44" builtinId="5"/>
    <cellStyle name="Percent 10" xfId="60"/>
    <cellStyle name="Percent 10 2" xfId="733"/>
    <cellStyle name="Percent 10 2 2" xfId="1892"/>
    <cellStyle name="Percent 10 3" xfId="1298"/>
    <cellStyle name="Percent 11" xfId="734"/>
    <cellStyle name="Percent 11 2" xfId="735"/>
    <cellStyle name="Percent 11 2 2" xfId="1894"/>
    <cellStyle name="Percent 11 3" xfId="1893"/>
    <cellStyle name="Percent 2" xfId="45"/>
    <cellStyle name="Percent 2 2" xfId="46"/>
    <cellStyle name="Percent 2 2 2" xfId="47"/>
    <cellStyle name="Percent 2 2 2 2" xfId="736"/>
    <cellStyle name="Percent 2 2 2 2 2" xfId="1895"/>
    <cellStyle name="Percent 2 2 2 3" xfId="737"/>
    <cellStyle name="Percent 2 2 2 3 2" xfId="1896"/>
    <cellStyle name="Percent 2 2 2 4" xfId="1294"/>
    <cellStyle name="Percent 2 2 3" xfId="738"/>
    <cellStyle name="Percent 2 2 4" xfId="739"/>
    <cellStyle name="Percent 2 2 5" xfId="1293"/>
    <cellStyle name="Percent 2 3" xfId="740"/>
    <cellStyle name="Percent 2 3 2" xfId="741"/>
    <cellStyle name="Percent 2 3 2 2" xfId="1897"/>
    <cellStyle name="Percent 2 3 3" xfId="742"/>
    <cellStyle name="Percent 2 4" xfId="743"/>
    <cellStyle name="Percent 2 4 2" xfId="1898"/>
    <cellStyle name="Percent 2 5" xfId="744"/>
    <cellStyle name="Percent 2 5 2" xfId="1899"/>
    <cellStyle name="Percent 2 6" xfId="745"/>
    <cellStyle name="Percent 2 6 2" xfId="1900"/>
    <cellStyle name="Percent 2 7" xfId="746"/>
    <cellStyle name="Percent 2 8" xfId="1292"/>
    <cellStyle name="Percent 3" xfId="48"/>
    <cellStyle name="Percent 3 2" xfId="49"/>
    <cellStyle name="Percent 3 2 2" xfId="747"/>
    <cellStyle name="Percent 3 2 2 2" xfId="1901"/>
    <cellStyle name="Percent 3 2 3" xfId="748"/>
    <cellStyle name="Percent 3 2 3 10" xfId="4012"/>
    <cellStyle name="Percent 3 2 3 10 2" xfId="16668"/>
    <cellStyle name="Percent 3 2 3 10 2 2" xfId="51884"/>
    <cellStyle name="Percent 3 2 3 10 2 3" xfId="29273"/>
    <cellStyle name="Percent 3 2 3 10 3" xfId="13114"/>
    <cellStyle name="Percent 3 2 3 10 3 2" xfId="48332"/>
    <cellStyle name="Percent 3 2 3 10 4" xfId="39287"/>
    <cellStyle name="Percent 3 2 3 10 5" xfId="25721"/>
    <cellStyle name="Percent 3 2 3 11" xfId="5491"/>
    <cellStyle name="Percent 3 2 3 11 2" xfId="18122"/>
    <cellStyle name="Percent 3 2 3 11 2 2" xfId="53338"/>
    <cellStyle name="Percent 3 2 3 11 3" xfId="40741"/>
    <cellStyle name="Percent 3 2 3 11 4" xfId="30727"/>
    <cellStyle name="Percent 3 2 3 12" xfId="6947"/>
    <cellStyle name="Percent 3 2 3 12 2" xfId="19576"/>
    <cellStyle name="Percent 3 2 3 12 2 2" xfId="54792"/>
    <cellStyle name="Percent 3 2 3 12 3" xfId="42195"/>
    <cellStyle name="Percent 3 2 3 12 4" xfId="32181"/>
    <cellStyle name="Percent 3 2 3 13" xfId="8729"/>
    <cellStyle name="Percent 3 2 3 13 2" xfId="21352"/>
    <cellStyle name="Percent 3 2 3 13 2 2" xfId="56568"/>
    <cellStyle name="Percent 3 2 3 13 3" xfId="43971"/>
    <cellStyle name="Percent 3 2 3 13 4" xfId="33957"/>
    <cellStyle name="Percent 3 2 3 14" xfId="10746"/>
    <cellStyle name="Percent 3 2 3 14 2" xfId="23357"/>
    <cellStyle name="Percent 3 2 3 14 2 2" xfId="58573"/>
    <cellStyle name="Percent 3 2 3 14 3" xfId="45976"/>
    <cellStyle name="Percent 3 2 3 14 4" xfId="35962"/>
    <cellStyle name="Percent 3 2 3 15" xfId="14891"/>
    <cellStyle name="Percent 3 2 3 15 2" xfId="50108"/>
    <cellStyle name="Percent 3 2 3 15 3" xfId="27497"/>
    <cellStyle name="Percent 3 2 3 16" xfId="12305"/>
    <cellStyle name="Percent 3 2 3 16 2" xfId="47523"/>
    <cellStyle name="Percent 3 2 3 17" xfId="37510"/>
    <cellStyle name="Percent 3 2 3 18" xfId="24912"/>
    <cellStyle name="Percent 3 2 3 19" xfId="60125"/>
    <cellStyle name="Percent 3 2 3 2" xfId="749"/>
    <cellStyle name="Percent 3 2 3 3" xfId="1902"/>
    <cellStyle name="Percent 3 2 3 3 10" xfId="7021"/>
    <cellStyle name="Percent 3 2 3 3 10 2" xfId="19648"/>
    <cellStyle name="Percent 3 2 3 3 10 2 2" xfId="54864"/>
    <cellStyle name="Percent 3 2 3 3 10 3" xfId="42267"/>
    <cellStyle name="Percent 3 2 3 3 10 4" xfId="32253"/>
    <cellStyle name="Percent 3 2 3 3 11" xfId="8802"/>
    <cellStyle name="Percent 3 2 3 3 11 2" xfId="21424"/>
    <cellStyle name="Percent 3 2 3 3 11 2 2" xfId="56640"/>
    <cellStyle name="Percent 3 2 3 3 11 3" xfId="44043"/>
    <cellStyle name="Percent 3 2 3 3 11 4" xfId="34029"/>
    <cellStyle name="Percent 3 2 3 3 12" xfId="10747"/>
    <cellStyle name="Percent 3 2 3 3 12 2" xfId="23358"/>
    <cellStyle name="Percent 3 2 3 3 12 2 2" xfId="58574"/>
    <cellStyle name="Percent 3 2 3 3 12 3" xfId="45977"/>
    <cellStyle name="Percent 3 2 3 3 12 4" xfId="35963"/>
    <cellStyle name="Percent 3 2 3 3 13" xfId="14963"/>
    <cellStyle name="Percent 3 2 3 3 13 2" xfId="50180"/>
    <cellStyle name="Percent 3 2 3 3 13 3" xfId="27569"/>
    <cellStyle name="Percent 3 2 3 3 14" xfId="12377"/>
    <cellStyle name="Percent 3 2 3 3 14 2" xfId="47595"/>
    <cellStyle name="Percent 3 2 3 3 15" xfId="37582"/>
    <cellStyle name="Percent 3 2 3 3 16" xfId="24984"/>
    <cellStyle name="Percent 3 2 3 3 17" xfId="60197"/>
    <cellStyle name="Percent 3 2 3 3 2" xfId="2407"/>
    <cellStyle name="Percent 3 2 3 3 2 10" xfId="10748"/>
    <cellStyle name="Percent 3 2 3 3 2 10 2" xfId="23359"/>
    <cellStyle name="Percent 3 2 3 3 2 10 2 2" xfId="58575"/>
    <cellStyle name="Percent 3 2 3 3 2 10 3" xfId="45978"/>
    <cellStyle name="Percent 3 2 3 3 2 10 4" xfId="35964"/>
    <cellStyle name="Percent 3 2 3 3 2 11" xfId="15118"/>
    <cellStyle name="Percent 3 2 3 3 2 11 2" xfId="50334"/>
    <cellStyle name="Percent 3 2 3 3 2 11 3" xfId="27723"/>
    <cellStyle name="Percent 3 2 3 3 2 12" xfId="12531"/>
    <cellStyle name="Percent 3 2 3 3 2 12 2" xfId="47749"/>
    <cellStyle name="Percent 3 2 3 3 2 13" xfId="37737"/>
    <cellStyle name="Percent 3 2 3 3 2 14" xfId="25138"/>
    <cellStyle name="Percent 3 2 3 3 2 15" xfId="60351"/>
    <cellStyle name="Percent 3 2 3 3 2 2" xfId="3253"/>
    <cellStyle name="Percent 3 2 3 3 2 2 10" xfId="25622"/>
    <cellStyle name="Percent 3 2 3 3 2 2 11" xfId="61157"/>
    <cellStyle name="Percent 3 2 3 3 2 2 2" xfId="5053"/>
    <cellStyle name="Percent 3 2 3 3 2 2 2 2" xfId="17700"/>
    <cellStyle name="Percent 3 2 3 3 2 2 2 2 2" xfId="52916"/>
    <cellStyle name="Percent 3 2 3 3 2 2 2 2 3" xfId="30305"/>
    <cellStyle name="Percent 3 2 3 3 2 2 2 3" xfId="14146"/>
    <cellStyle name="Percent 3 2 3 3 2 2 2 3 2" xfId="49364"/>
    <cellStyle name="Percent 3 2 3 3 2 2 2 4" xfId="40319"/>
    <cellStyle name="Percent 3 2 3 3 2 2 2 5" xfId="26753"/>
    <cellStyle name="Percent 3 2 3 3 2 2 3" xfId="6523"/>
    <cellStyle name="Percent 3 2 3 3 2 2 3 2" xfId="19154"/>
    <cellStyle name="Percent 3 2 3 3 2 2 3 2 2" xfId="54370"/>
    <cellStyle name="Percent 3 2 3 3 2 2 3 3" xfId="41773"/>
    <cellStyle name="Percent 3 2 3 3 2 2 3 4" xfId="31759"/>
    <cellStyle name="Percent 3 2 3 3 2 2 4" xfId="7982"/>
    <cellStyle name="Percent 3 2 3 3 2 2 4 2" xfId="20608"/>
    <cellStyle name="Percent 3 2 3 3 2 2 4 2 2" xfId="55824"/>
    <cellStyle name="Percent 3 2 3 3 2 2 4 3" xfId="43227"/>
    <cellStyle name="Percent 3 2 3 3 2 2 4 4" xfId="33213"/>
    <cellStyle name="Percent 3 2 3 3 2 2 5" xfId="9763"/>
    <cellStyle name="Percent 3 2 3 3 2 2 5 2" xfId="22384"/>
    <cellStyle name="Percent 3 2 3 3 2 2 5 2 2" xfId="57600"/>
    <cellStyle name="Percent 3 2 3 3 2 2 5 3" xfId="45003"/>
    <cellStyle name="Percent 3 2 3 3 2 2 5 4" xfId="34989"/>
    <cellStyle name="Percent 3 2 3 3 2 2 6" xfId="11557"/>
    <cellStyle name="Percent 3 2 3 3 2 2 6 2" xfId="24160"/>
    <cellStyle name="Percent 3 2 3 3 2 2 6 2 2" xfId="59376"/>
    <cellStyle name="Percent 3 2 3 3 2 2 6 3" xfId="46779"/>
    <cellStyle name="Percent 3 2 3 3 2 2 6 4" xfId="36765"/>
    <cellStyle name="Percent 3 2 3 3 2 2 7" xfId="15924"/>
    <cellStyle name="Percent 3 2 3 3 2 2 7 2" xfId="51140"/>
    <cellStyle name="Percent 3 2 3 3 2 2 7 3" xfId="28529"/>
    <cellStyle name="Percent 3 2 3 3 2 2 8" xfId="13015"/>
    <cellStyle name="Percent 3 2 3 3 2 2 8 2" xfId="48233"/>
    <cellStyle name="Percent 3 2 3 3 2 2 9" xfId="38543"/>
    <cellStyle name="Percent 3 2 3 3 2 3" xfId="3582"/>
    <cellStyle name="Percent 3 2 3 3 2 3 10" xfId="27078"/>
    <cellStyle name="Percent 3 2 3 3 2 3 11" xfId="61482"/>
    <cellStyle name="Percent 3 2 3 3 2 3 2" xfId="5378"/>
    <cellStyle name="Percent 3 2 3 3 2 3 2 2" xfId="18025"/>
    <cellStyle name="Percent 3 2 3 3 2 3 2 2 2" xfId="53241"/>
    <cellStyle name="Percent 3 2 3 3 2 3 2 3" xfId="40644"/>
    <cellStyle name="Percent 3 2 3 3 2 3 2 4" xfId="30630"/>
    <cellStyle name="Percent 3 2 3 3 2 3 3" xfId="6848"/>
    <cellStyle name="Percent 3 2 3 3 2 3 3 2" xfId="19479"/>
    <cellStyle name="Percent 3 2 3 3 2 3 3 2 2" xfId="54695"/>
    <cellStyle name="Percent 3 2 3 3 2 3 3 3" xfId="42098"/>
    <cellStyle name="Percent 3 2 3 3 2 3 3 4" xfId="32084"/>
    <cellStyle name="Percent 3 2 3 3 2 3 4" xfId="8307"/>
    <cellStyle name="Percent 3 2 3 3 2 3 4 2" xfId="20933"/>
    <cellStyle name="Percent 3 2 3 3 2 3 4 2 2" xfId="56149"/>
    <cellStyle name="Percent 3 2 3 3 2 3 4 3" xfId="43552"/>
    <cellStyle name="Percent 3 2 3 3 2 3 4 4" xfId="33538"/>
    <cellStyle name="Percent 3 2 3 3 2 3 5" xfId="10088"/>
    <cellStyle name="Percent 3 2 3 3 2 3 5 2" xfId="22709"/>
    <cellStyle name="Percent 3 2 3 3 2 3 5 2 2" xfId="57925"/>
    <cellStyle name="Percent 3 2 3 3 2 3 5 3" xfId="45328"/>
    <cellStyle name="Percent 3 2 3 3 2 3 5 4" xfId="35314"/>
    <cellStyle name="Percent 3 2 3 3 2 3 6" xfId="11882"/>
    <cellStyle name="Percent 3 2 3 3 2 3 6 2" xfId="24485"/>
    <cellStyle name="Percent 3 2 3 3 2 3 6 2 2" xfId="59701"/>
    <cellStyle name="Percent 3 2 3 3 2 3 6 3" xfId="47104"/>
    <cellStyle name="Percent 3 2 3 3 2 3 6 4" xfId="37090"/>
    <cellStyle name="Percent 3 2 3 3 2 3 7" xfId="16249"/>
    <cellStyle name="Percent 3 2 3 3 2 3 7 2" xfId="51465"/>
    <cellStyle name="Percent 3 2 3 3 2 3 7 3" xfId="28854"/>
    <cellStyle name="Percent 3 2 3 3 2 3 8" xfId="14471"/>
    <cellStyle name="Percent 3 2 3 3 2 3 8 2" xfId="49689"/>
    <cellStyle name="Percent 3 2 3 3 2 3 9" xfId="38868"/>
    <cellStyle name="Percent 3 2 3 3 2 4" xfId="2743"/>
    <cellStyle name="Percent 3 2 3 3 2 4 10" xfId="26269"/>
    <cellStyle name="Percent 3 2 3 3 2 4 11" xfId="60673"/>
    <cellStyle name="Percent 3 2 3 3 2 4 2" xfId="4569"/>
    <cellStyle name="Percent 3 2 3 3 2 4 2 2" xfId="17216"/>
    <cellStyle name="Percent 3 2 3 3 2 4 2 2 2" xfId="52432"/>
    <cellStyle name="Percent 3 2 3 3 2 4 2 3" xfId="39835"/>
    <cellStyle name="Percent 3 2 3 3 2 4 2 4" xfId="29821"/>
    <cellStyle name="Percent 3 2 3 3 2 4 3" xfId="6039"/>
    <cellStyle name="Percent 3 2 3 3 2 4 3 2" xfId="18670"/>
    <cellStyle name="Percent 3 2 3 3 2 4 3 2 2" xfId="53886"/>
    <cellStyle name="Percent 3 2 3 3 2 4 3 3" xfId="41289"/>
    <cellStyle name="Percent 3 2 3 3 2 4 3 4" xfId="31275"/>
    <cellStyle name="Percent 3 2 3 3 2 4 4" xfId="7498"/>
    <cellStyle name="Percent 3 2 3 3 2 4 4 2" xfId="20124"/>
    <cellStyle name="Percent 3 2 3 3 2 4 4 2 2" xfId="55340"/>
    <cellStyle name="Percent 3 2 3 3 2 4 4 3" xfId="42743"/>
    <cellStyle name="Percent 3 2 3 3 2 4 4 4" xfId="32729"/>
    <cellStyle name="Percent 3 2 3 3 2 4 5" xfId="9279"/>
    <cellStyle name="Percent 3 2 3 3 2 4 5 2" xfId="21900"/>
    <cellStyle name="Percent 3 2 3 3 2 4 5 2 2" xfId="57116"/>
    <cellStyle name="Percent 3 2 3 3 2 4 5 3" xfId="44519"/>
    <cellStyle name="Percent 3 2 3 3 2 4 5 4" xfId="34505"/>
    <cellStyle name="Percent 3 2 3 3 2 4 6" xfId="11073"/>
    <cellStyle name="Percent 3 2 3 3 2 4 6 2" xfId="23676"/>
    <cellStyle name="Percent 3 2 3 3 2 4 6 2 2" xfId="58892"/>
    <cellStyle name="Percent 3 2 3 3 2 4 6 3" xfId="46295"/>
    <cellStyle name="Percent 3 2 3 3 2 4 6 4" xfId="36281"/>
    <cellStyle name="Percent 3 2 3 3 2 4 7" xfId="15440"/>
    <cellStyle name="Percent 3 2 3 3 2 4 7 2" xfId="50656"/>
    <cellStyle name="Percent 3 2 3 3 2 4 7 3" xfId="28045"/>
    <cellStyle name="Percent 3 2 3 3 2 4 8" xfId="13662"/>
    <cellStyle name="Percent 3 2 3 3 2 4 8 2" xfId="48880"/>
    <cellStyle name="Percent 3 2 3 3 2 4 9" xfId="38059"/>
    <cellStyle name="Percent 3 2 3 3 2 5" xfId="3907"/>
    <cellStyle name="Percent 3 2 3 3 2 5 2" xfId="8630"/>
    <cellStyle name="Percent 3 2 3 3 2 5 2 2" xfId="21256"/>
    <cellStyle name="Percent 3 2 3 3 2 5 2 2 2" xfId="56472"/>
    <cellStyle name="Percent 3 2 3 3 2 5 2 3" xfId="43875"/>
    <cellStyle name="Percent 3 2 3 3 2 5 2 4" xfId="33861"/>
    <cellStyle name="Percent 3 2 3 3 2 5 3" xfId="10411"/>
    <cellStyle name="Percent 3 2 3 3 2 5 3 2" xfId="23032"/>
    <cellStyle name="Percent 3 2 3 3 2 5 3 2 2" xfId="58248"/>
    <cellStyle name="Percent 3 2 3 3 2 5 3 3" xfId="45651"/>
    <cellStyle name="Percent 3 2 3 3 2 5 3 4" xfId="35637"/>
    <cellStyle name="Percent 3 2 3 3 2 5 4" xfId="12207"/>
    <cellStyle name="Percent 3 2 3 3 2 5 4 2" xfId="24808"/>
    <cellStyle name="Percent 3 2 3 3 2 5 4 2 2" xfId="60024"/>
    <cellStyle name="Percent 3 2 3 3 2 5 4 3" xfId="47427"/>
    <cellStyle name="Percent 3 2 3 3 2 5 4 4" xfId="37413"/>
    <cellStyle name="Percent 3 2 3 3 2 5 5" xfId="16572"/>
    <cellStyle name="Percent 3 2 3 3 2 5 5 2" xfId="51788"/>
    <cellStyle name="Percent 3 2 3 3 2 5 5 3" xfId="29177"/>
    <cellStyle name="Percent 3 2 3 3 2 5 6" xfId="14794"/>
    <cellStyle name="Percent 3 2 3 3 2 5 6 2" xfId="50012"/>
    <cellStyle name="Percent 3 2 3 3 2 5 7" xfId="39191"/>
    <cellStyle name="Percent 3 2 3 3 2 5 8" xfId="27401"/>
    <cellStyle name="Percent 3 2 3 3 2 6" xfId="4247"/>
    <cellStyle name="Percent 3 2 3 3 2 6 2" xfId="16894"/>
    <cellStyle name="Percent 3 2 3 3 2 6 2 2" xfId="52110"/>
    <cellStyle name="Percent 3 2 3 3 2 6 2 3" xfId="29499"/>
    <cellStyle name="Percent 3 2 3 3 2 6 3" xfId="13340"/>
    <cellStyle name="Percent 3 2 3 3 2 6 3 2" xfId="48558"/>
    <cellStyle name="Percent 3 2 3 3 2 6 4" xfId="39513"/>
    <cellStyle name="Percent 3 2 3 3 2 6 5" xfId="25947"/>
    <cellStyle name="Percent 3 2 3 3 2 7" xfId="5717"/>
    <cellStyle name="Percent 3 2 3 3 2 7 2" xfId="18348"/>
    <cellStyle name="Percent 3 2 3 3 2 7 2 2" xfId="53564"/>
    <cellStyle name="Percent 3 2 3 3 2 7 3" xfId="40967"/>
    <cellStyle name="Percent 3 2 3 3 2 7 4" xfId="30953"/>
    <cellStyle name="Percent 3 2 3 3 2 8" xfId="7176"/>
    <cellStyle name="Percent 3 2 3 3 2 8 2" xfId="19802"/>
    <cellStyle name="Percent 3 2 3 3 2 8 2 2" xfId="55018"/>
    <cellStyle name="Percent 3 2 3 3 2 8 3" xfId="42421"/>
    <cellStyle name="Percent 3 2 3 3 2 8 4" xfId="32407"/>
    <cellStyle name="Percent 3 2 3 3 2 9" xfId="8957"/>
    <cellStyle name="Percent 3 2 3 3 2 9 2" xfId="21578"/>
    <cellStyle name="Percent 3 2 3 3 2 9 2 2" xfId="56794"/>
    <cellStyle name="Percent 3 2 3 3 2 9 3" xfId="44197"/>
    <cellStyle name="Percent 3 2 3 3 2 9 4" xfId="34183"/>
    <cellStyle name="Percent 3 2 3 3 3" xfId="3094"/>
    <cellStyle name="Percent 3 2 3 3 3 10" xfId="25466"/>
    <cellStyle name="Percent 3 2 3 3 3 11" xfId="61001"/>
    <cellStyle name="Percent 3 2 3 3 3 2" xfId="4897"/>
    <cellStyle name="Percent 3 2 3 3 3 2 2" xfId="17544"/>
    <cellStyle name="Percent 3 2 3 3 3 2 2 2" xfId="52760"/>
    <cellStyle name="Percent 3 2 3 3 3 2 2 3" xfId="30149"/>
    <cellStyle name="Percent 3 2 3 3 3 2 3" xfId="13990"/>
    <cellStyle name="Percent 3 2 3 3 3 2 3 2" xfId="49208"/>
    <cellStyle name="Percent 3 2 3 3 3 2 4" xfId="40163"/>
    <cellStyle name="Percent 3 2 3 3 3 2 5" xfId="26597"/>
    <cellStyle name="Percent 3 2 3 3 3 3" xfId="6367"/>
    <cellStyle name="Percent 3 2 3 3 3 3 2" xfId="18998"/>
    <cellStyle name="Percent 3 2 3 3 3 3 2 2" xfId="54214"/>
    <cellStyle name="Percent 3 2 3 3 3 3 3" xfId="41617"/>
    <cellStyle name="Percent 3 2 3 3 3 3 4" xfId="31603"/>
    <cellStyle name="Percent 3 2 3 3 3 4" xfId="7826"/>
    <cellStyle name="Percent 3 2 3 3 3 4 2" xfId="20452"/>
    <cellStyle name="Percent 3 2 3 3 3 4 2 2" xfId="55668"/>
    <cellStyle name="Percent 3 2 3 3 3 4 3" xfId="43071"/>
    <cellStyle name="Percent 3 2 3 3 3 4 4" xfId="33057"/>
    <cellStyle name="Percent 3 2 3 3 3 5" xfId="9607"/>
    <cellStyle name="Percent 3 2 3 3 3 5 2" xfId="22228"/>
    <cellStyle name="Percent 3 2 3 3 3 5 2 2" xfId="57444"/>
    <cellStyle name="Percent 3 2 3 3 3 5 3" xfId="44847"/>
    <cellStyle name="Percent 3 2 3 3 3 5 4" xfId="34833"/>
    <cellStyle name="Percent 3 2 3 3 3 6" xfId="11401"/>
    <cellStyle name="Percent 3 2 3 3 3 6 2" xfId="24004"/>
    <cellStyle name="Percent 3 2 3 3 3 6 2 2" xfId="59220"/>
    <cellStyle name="Percent 3 2 3 3 3 6 3" xfId="46623"/>
    <cellStyle name="Percent 3 2 3 3 3 6 4" xfId="36609"/>
    <cellStyle name="Percent 3 2 3 3 3 7" xfId="15768"/>
    <cellStyle name="Percent 3 2 3 3 3 7 2" xfId="50984"/>
    <cellStyle name="Percent 3 2 3 3 3 7 3" xfId="28373"/>
    <cellStyle name="Percent 3 2 3 3 3 8" xfId="12859"/>
    <cellStyle name="Percent 3 2 3 3 3 8 2" xfId="48077"/>
    <cellStyle name="Percent 3 2 3 3 3 9" xfId="38387"/>
    <cellStyle name="Percent 3 2 3 3 4" xfId="2919"/>
    <cellStyle name="Percent 3 2 3 3 4 10" xfId="25306"/>
    <cellStyle name="Percent 3 2 3 3 4 11" xfId="60841"/>
    <cellStyle name="Percent 3 2 3 3 4 2" xfId="4737"/>
    <cellStyle name="Percent 3 2 3 3 4 2 2" xfId="17384"/>
    <cellStyle name="Percent 3 2 3 3 4 2 2 2" xfId="52600"/>
    <cellStyle name="Percent 3 2 3 3 4 2 2 3" xfId="29989"/>
    <cellStyle name="Percent 3 2 3 3 4 2 3" xfId="13830"/>
    <cellStyle name="Percent 3 2 3 3 4 2 3 2" xfId="49048"/>
    <cellStyle name="Percent 3 2 3 3 4 2 4" xfId="40003"/>
    <cellStyle name="Percent 3 2 3 3 4 2 5" xfId="26437"/>
    <cellStyle name="Percent 3 2 3 3 4 3" xfId="6207"/>
    <cellStyle name="Percent 3 2 3 3 4 3 2" xfId="18838"/>
    <cellStyle name="Percent 3 2 3 3 4 3 2 2" xfId="54054"/>
    <cellStyle name="Percent 3 2 3 3 4 3 3" xfId="41457"/>
    <cellStyle name="Percent 3 2 3 3 4 3 4" xfId="31443"/>
    <cellStyle name="Percent 3 2 3 3 4 4" xfId="7666"/>
    <cellStyle name="Percent 3 2 3 3 4 4 2" xfId="20292"/>
    <cellStyle name="Percent 3 2 3 3 4 4 2 2" xfId="55508"/>
    <cellStyle name="Percent 3 2 3 3 4 4 3" xfId="42911"/>
    <cellStyle name="Percent 3 2 3 3 4 4 4" xfId="32897"/>
    <cellStyle name="Percent 3 2 3 3 4 5" xfId="9447"/>
    <cellStyle name="Percent 3 2 3 3 4 5 2" xfId="22068"/>
    <cellStyle name="Percent 3 2 3 3 4 5 2 2" xfId="57284"/>
    <cellStyle name="Percent 3 2 3 3 4 5 3" xfId="44687"/>
    <cellStyle name="Percent 3 2 3 3 4 5 4" xfId="34673"/>
    <cellStyle name="Percent 3 2 3 3 4 6" xfId="11241"/>
    <cellStyle name="Percent 3 2 3 3 4 6 2" xfId="23844"/>
    <cellStyle name="Percent 3 2 3 3 4 6 2 2" xfId="59060"/>
    <cellStyle name="Percent 3 2 3 3 4 6 3" xfId="46463"/>
    <cellStyle name="Percent 3 2 3 3 4 6 4" xfId="36449"/>
    <cellStyle name="Percent 3 2 3 3 4 7" xfId="15608"/>
    <cellStyle name="Percent 3 2 3 3 4 7 2" xfId="50824"/>
    <cellStyle name="Percent 3 2 3 3 4 7 3" xfId="28213"/>
    <cellStyle name="Percent 3 2 3 3 4 8" xfId="12699"/>
    <cellStyle name="Percent 3 2 3 3 4 8 2" xfId="47917"/>
    <cellStyle name="Percent 3 2 3 3 4 9" xfId="38227"/>
    <cellStyle name="Percent 3 2 3 3 5" xfId="3428"/>
    <cellStyle name="Percent 3 2 3 3 5 10" xfId="26924"/>
    <cellStyle name="Percent 3 2 3 3 5 11" xfId="61328"/>
    <cellStyle name="Percent 3 2 3 3 5 2" xfId="5224"/>
    <cellStyle name="Percent 3 2 3 3 5 2 2" xfId="17871"/>
    <cellStyle name="Percent 3 2 3 3 5 2 2 2" xfId="53087"/>
    <cellStyle name="Percent 3 2 3 3 5 2 3" xfId="40490"/>
    <cellStyle name="Percent 3 2 3 3 5 2 4" xfId="30476"/>
    <cellStyle name="Percent 3 2 3 3 5 3" xfId="6694"/>
    <cellStyle name="Percent 3 2 3 3 5 3 2" xfId="19325"/>
    <cellStyle name="Percent 3 2 3 3 5 3 2 2" xfId="54541"/>
    <cellStyle name="Percent 3 2 3 3 5 3 3" xfId="41944"/>
    <cellStyle name="Percent 3 2 3 3 5 3 4" xfId="31930"/>
    <cellStyle name="Percent 3 2 3 3 5 4" xfId="8153"/>
    <cellStyle name="Percent 3 2 3 3 5 4 2" xfId="20779"/>
    <cellStyle name="Percent 3 2 3 3 5 4 2 2" xfId="55995"/>
    <cellStyle name="Percent 3 2 3 3 5 4 3" xfId="43398"/>
    <cellStyle name="Percent 3 2 3 3 5 4 4" xfId="33384"/>
    <cellStyle name="Percent 3 2 3 3 5 5" xfId="9934"/>
    <cellStyle name="Percent 3 2 3 3 5 5 2" xfId="22555"/>
    <cellStyle name="Percent 3 2 3 3 5 5 2 2" xfId="57771"/>
    <cellStyle name="Percent 3 2 3 3 5 5 3" xfId="45174"/>
    <cellStyle name="Percent 3 2 3 3 5 5 4" xfId="35160"/>
    <cellStyle name="Percent 3 2 3 3 5 6" xfId="11728"/>
    <cellStyle name="Percent 3 2 3 3 5 6 2" xfId="24331"/>
    <cellStyle name="Percent 3 2 3 3 5 6 2 2" xfId="59547"/>
    <cellStyle name="Percent 3 2 3 3 5 6 3" xfId="46950"/>
    <cellStyle name="Percent 3 2 3 3 5 6 4" xfId="36936"/>
    <cellStyle name="Percent 3 2 3 3 5 7" xfId="16095"/>
    <cellStyle name="Percent 3 2 3 3 5 7 2" xfId="51311"/>
    <cellStyle name="Percent 3 2 3 3 5 7 3" xfId="28700"/>
    <cellStyle name="Percent 3 2 3 3 5 8" xfId="14317"/>
    <cellStyle name="Percent 3 2 3 3 5 8 2" xfId="49535"/>
    <cellStyle name="Percent 3 2 3 3 5 9" xfId="38714"/>
    <cellStyle name="Percent 3 2 3 3 6" xfId="2588"/>
    <cellStyle name="Percent 3 2 3 3 6 10" xfId="26115"/>
    <cellStyle name="Percent 3 2 3 3 6 11" xfId="60519"/>
    <cellStyle name="Percent 3 2 3 3 6 2" xfId="4415"/>
    <cellStyle name="Percent 3 2 3 3 6 2 2" xfId="17062"/>
    <cellStyle name="Percent 3 2 3 3 6 2 2 2" xfId="52278"/>
    <cellStyle name="Percent 3 2 3 3 6 2 3" xfId="39681"/>
    <cellStyle name="Percent 3 2 3 3 6 2 4" xfId="29667"/>
    <cellStyle name="Percent 3 2 3 3 6 3" xfId="5885"/>
    <cellStyle name="Percent 3 2 3 3 6 3 2" xfId="18516"/>
    <cellStyle name="Percent 3 2 3 3 6 3 2 2" xfId="53732"/>
    <cellStyle name="Percent 3 2 3 3 6 3 3" xfId="41135"/>
    <cellStyle name="Percent 3 2 3 3 6 3 4" xfId="31121"/>
    <cellStyle name="Percent 3 2 3 3 6 4" xfId="7344"/>
    <cellStyle name="Percent 3 2 3 3 6 4 2" xfId="19970"/>
    <cellStyle name="Percent 3 2 3 3 6 4 2 2" xfId="55186"/>
    <cellStyle name="Percent 3 2 3 3 6 4 3" xfId="42589"/>
    <cellStyle name="Percent 3 2 3 3 6 4 4" xfId="32575"/>
    <cellStyle name="Percent 3 2 3 3 6 5" xfId="9125"/>
    <cellStyle name="Percent 3 2 3 3 6 5 2" xfId="21746"/>
    <cellStyle name="Percent 3 2 3 3 6 5 2 2" xfId="56962"/>
    <cellStyle name="Percent 3 2 3 3 6 5 3" xfId="44365"/>
    <cellStyle name="Percent 3 2 3 3 6 5 4" xfId="34351"/>
    <cellStyle name="Percent 3 2 3 3 6 6" xfId="10919"/>
    <cellStyle name="Percent 3 2 3 3 6 6 2" xfId="23522"/>
    <cellStyle name="Percent 3 2 3 3 6 6 2 2" xfId="58738"/>
    <cellStyle name="Percent 3 2 3 3 6 6 3" xfId="46141"/>
    <cellStyle name="Percent 3 2 3 3 6 6 4" xfId="36127"/>
    <cellStyle name="Percent 3 2 3 3 6 7" xfId="15286"/>
    <cellStyle name="Percent 3 2 3 3 6 7 2" xfId="50502"/>
    <cellStyle name="Percent 3 2 3 3 6 7 3" xfId="27891"/>
    <cellStyle name="Percent 3 2 3 3 6 8" xfId="13508"/>
    <cellStyle name="Percent 3 2 3 3 6 8 2" xfId="48726"/>
    <cellStyle name="Percent 3 2 3 3 6 9" xfId="37905"/>
    <cellStyle name="Percent 3 2 3 3 7" xfId="3752"/>
    <cellStyle name="Percent 3 2 3 3 7 2" xfId="8476"/>
    <cellStyle name="Percent 3 2 3 3 7 2 2" xfId="21102"/>
    <cellStyle name="Percent 3 2 3 3 7 2 2 2" xfId="56318"/>
    <cellStyle name="Percent 3 2 3 3 7 2 3" xfId="43721"/>
    <cellStyle name="Percent 3 2 3 3 7 2 4" xfId="33707"/>
    <cellStyle name="Percent 3 2 3 3 7 3" xfId="10257"/>
    <cellStyle name="Percent 3 2 3 3 7 3 2" xfId="22878"/>
    <cellStyle name="Percent 3 2 3 3 7 3 2 2" xfId="58094"/>
    <cellStyle name="Percent 3 2 3 3 7 3 3" xfId="45497"/>
    <cellStyle name="Percent 3 2 3 3 7 3 4" xfId="35483"/>
    <cellStyle name="Percent 3 2 3 3 7 4" xfId="12053"/>
    <cellStyle name="Percent 3 2 3 3 7 4 2" xfId="24654"/>
    <cellStyle name="Percent 3 2 3 3 7 4 2 2" xfId="59870"/>
    <cellStyle name="Percent 3 2 3 3 7 4 3" xfId="47273"/>
    <cellStyle name="Percent 3 2 3 3 7 4 4" xfId="37259"/>
    <cellStyle name="Percent 3 2 3 3 7 5" xfId="16418"/>
    <cellStyle name="Percent 3 2 3 3 7 5 2" xfId="51634"/>
    <cellStyle name="Percent 3 2 3 3 7 5 3" xfId="29023"/>
    <cellStyle name="Percent 3 2 3 3 7 6" xfId="14640"/>
    <cellStyle name="Percent 3 2 3 3 7 6 2" xfId="49858"/>
    <cellStyle name="Percent 3 2 3 3 7 7" xfId="39037"/>
    <cellStyle name="Percent 3 2 3 3 7 8" xfId="27247"/>
    <cellStyle name="Percent 3 2 3 3 8" xfId="4090"/>
    <cellStyle name="Percent 3 2 3 3 8 2" xfId="16740"/>
    <cellStyle name="Percent 3 2 3 3 8 2 2" xfId="51956"/>
    <cellStyle name="Percent 3 2 3 3 8 2 3" xfId="29345"/>
    <cellStyle name="Percent 3 2 3 3 8 3" xfId="13186"/>
    <cellStyle name="Percent 3 2 3 3 8 3 2" xfId="48404"/>
    <cellStyle name="Percent 3 2 3 3 8 4" xfId="39359"/>
    <cellStyle name="Percent 3 2 3 3 8 5" xfId="25793"/>
    <cellStyle name="Percent 3 2 3 3 9" xfId="5563"/>
    <cellStyle name="Percent 3 2 3 3 9 2" xfId="18194"/>
    <cellStyle name="Percent 3 2 3 3 9 2 2" xfId="53410"/>
    <cellStyle name="Percent 3 2 3 3 9 3" xfId="40813"/>
    <cellStyle name="Percent 3 2 3 3 9 4" xfId="30799"/>
    <cellStyle name="Percent 3 2 3 4" xfId="2332"/>
    <cellStyle name="Percent 3 2 3 4 10" xfId="10749"/>
    <cellStyle name="Percent 3 2 3 4 10 2" xfId="23360"/>
    <cellStyle name="Percent 3 2 3 4 10 2 2" xfId="58576"/>
    <cellStyle name="Percent 3 2 3 4 10 3" xfId="45979"/>
    <cellStyle name="Percent 3 2 3 4 10 4" xfId="35965"/>
    <cellStyle name="Percent 3 2 3 4 11" xfId="15044"/>
    <cellStyle name="Percent 3 2 3 4 11 2" xfId="50260"/>
    <cellStyle name="Percent 3 2 3 4 11 3" xfId="27649"/>
    <cellStyle name="Percent 3 2 3 4 12" xfId="12457"/>
    <cellStyle name="Percent 3 2 3 4 12 2" xfId="47675"/>
    <cellStyle name="Percent 3 2 3 4 13" xfId="37663"/>
    <cellStyle name="Percent 3 2 3 4 14" xfId="25064"/>
    <cellStyle name="Percent 3 2 3 4 15" xfId="60277"/>
    <cellStyle name="Percent 3 2 3 4 2" xfId="3179"/>
    <cellStyle name="Percent 3 2 3 4 2 10" xfId="25548"/>
    <cellStyle name="Percent 3 2 3 4 2 11" xfId="61083"/>
    <cellStyle name="Percent 3 2 3 4 2 2" xfId="4979"/>
    <cellStyle name="Percent 3 2 3 4 2 2 2" xfId="17626"/>
    <cellStyle name="Percent 3 2 3 4 2 2 2 2" xfId="52842"/>
    <cellStyle name="Percent 3 2 3 4 2 2 2 3" xfId="30231"/>
    <cellStyle name="Percent 3 2 3 4 2 2 3" xfId="14072"/>
    <cellStyle name="Percent 3 2 3 4 2 2 3 2" xfId="49290"/>
    <cellStyle name="Percent 3 2 3 4 2 2 4" xfId="40245"/>
    <cellStyle name="Percent 3 2 3 4 2 2 5" xfId="26679"/>
    <cellStyle name="Percent 3 2 3 4 2 3" xfId="6449"/>
    <cellStyle name="Percent 3 2 3 4 2 3 2" xfId="19080"/>
    <cellStyle name="Percent 3 2 3 4 2 3 2 2" xfId="54296"/>
    <cellStyle name="Percent 3 2 3 4 2 3 3" xfId="41699"/>
    <cellStyle name="Percent 3 2 3 4 2 3 4" xfId="31685"/>
    <cellStyle name="Percent 3 2 3 4 2 4" xfId="7908"/>
    <cellStyle name="Percent 3 2 3 4 2 4 2" xfId="20534"/>
    <cellStyle name="Percent 3 2 3 4 2 4 2 2" xfId="55750"/>
    <cellStyle name="Percent 3 2 3 4 2 4 3" xfId="43153"/>
    <cellStyle name="Percent 3 2 3 4 2 4 4" xfId="33139"/>
    <cellStyle name="Percent 3 2 3 4 2 5" xfId="9689"/>
    <cellStyle name="Percent 3 2 3 4 2 5 2" xfId="22310"/>
    <cellStyle name="Percent 3 2 3 4 2 5 2 2" xfId="57526"/>
    <cellStyle name="Percent 3 2 3 4 2 5 3" xfId="44929"/>
    <cellStyle name="Percent 3 2 3 4 2 5 4" xfId="34915"/>
    <cellStyle name="Percent 3 2 3 4 2 6" xfId="11483"/>
    <cellStyle name="Percent 3 2 3 4 2 6 2" xfId="24086"/>
    <cellStyle name="Percent 3 2 3 4 2 6 2 2" xfId="59302"/>
    <cellStyle name="Percent 3 2 3 4 2 6 3" xfId="46705"/>
    <cellStyle name="Percent 3 2 3 4 2 6 4" xfId="36691"/>
    <cellStyle name="Percent 3 2 3 4 2 7" xfId="15850"/>
    <cellStyle name="Percent 3 2 3 4 2 7 2" xfId="51066"/>
    <cellStyle name="Percent 3 2 3 4 2 7 3" xfId="28455"/>
    <cellStyle name="Percent 3 2 3 4 2 8" xfId="12941"/>
    <cellStyle name="Percent 3 2 3 4 2 8 2" xfId="48159"/>
    <cellStyle name="Percent 3 2 3 4 2 9" xfId="38469"/>
    <cellStyle name="Percent 3 2 3 4 3" xfId="3508"/>
    <cellStyle name="Percent 3 2 3 4 3 10" xfId="27004"/>
    <cellStyle name="Percent 3 2 3 4 3 11" xfId="61408"/>
    <cellStyle name="Percent 3 2 3 4 3 2" xfId="5304"/>
    <cellStyle name="Percent 3 2 3 4 3 2 2" xfId="17951"/>
    <cellStyle name="Percent 3 2 3 4 3 2 2 2" xfId="53167"/>
    <cellStyle name="Percent 3 2 3 4 3 2 3" xfId="40570"/>
    <cellStyle name="Percent 3 2 3 4 3 2 4" xfId="30556"/>
    <cellStyle name="Percent 3 2 3 4 3 3" xfId="6774"/>
    <cellStyle name="Percent 3 2 3 4 3 3 2" xfId="19405"/>
    <cellStyle name="Percent 3 2 3 4 3 3 2 2" xfId="54621"/>
    <cellStyle name="Percent 3 2 3 4 3 3 3" xfId="42024"/>
    <cellStyle name="Percent 3 2 3 4 3 3 4" xfId="32010"/>
    <cellStyle name="Percent 3 2 3 4 3 4" xfId="8233"/>
    <cellStyle name="Percent 3 2 3 4 3 4 2" xfId="20859"/>
    <cellStyle name="Percent 3 2 3 4 3 4 2 2" xfId="56075"/>
    <cellStyle name="Percent 3 2 3 4 3 4 3" xfId="43478"/>
    <cellStyle name="Percent 3 2 3 4 3 4 4" xfId="33464"/>
    <cellStyle name="Percent 3 2 3 4 3 5" xfId="10014"/>
    <cellStyle name="Percent 3 2 3 4 3 5 2" xfId="22635"/>
    <cellStyle name="Percent 3 2 3 4 3 5 2 2" xfId="57851"/>
    <cellStyle name="Percent 3 2 3 4 3 5 3" xfId="45254"/>
    <cellStyle name="Percent 3 2 3 4 3 5 4" xfId="35240"/>
    <cellStyle name="Percent 3 2 3 4 3 6" xfId="11808"/>
    <cellStyle name="Percent 3 2 3 4 3 6 2" xfId="24411"/>
    <cellStyle name="Percent 3 2 3 4 3 6 2 2" xfId="59627"/>
    <cellStyle name="Percent 3 2 3 4 3 6 3" xfId="47030"/>
    <cellStyle name="Percent 3 2 3 4 3 6 4" xfId="37016"/>
    <cellStyle name="Percent 3 2 3 4 3 7" xfId="16175"/>
    <cellStyle name="Percent 3 2 3 4 3 7 2" xfId="51391"/>
    <cellStyle name="Percent 3 2 3 4 3 7 3" xfId="28780"/>
    <cellStyle name="Percent 3 2 3 4 3 8" xfId="14397"/>
    <cellStyle name="Percent 3 2 3 4 3 8 2" xfId="49615"/>
    <cellStyle name="Percent 3 2 3 4 3 9" xfId="38794"/>
    <cellStyle name="Percent 3 2 3 4 4" xfId="2669"/>
    <cellStyle name="Percent 3 2 3 4 4 10" xfId="26195"/>
    <cellStyle name="Percent 3 2 3 4 4 11" xfId="60599"/>
    <cellStyle name="Percent 3 2 3 4 4 2" xfId="4495"/>
    <cellStyle name="Percent 3 2 3 4 4 2 2" xfId="17142"/>
    <cellStyle name="Percent 3 2 3 4 4 2 2 2" xfId="52358"/>
    <cellStyle name="Percent 3 2 3 4 4 2 3" xfId="39761"/>
    <cellStyle name="Percent 3 2 3 4 4 2 4" xfId="29747"/>
    <cellStyle name="Percent 3 2 3 4 4 3" xfId="5965"/>
    <cellStyle name="Percent 3 2 3 4 4 3 2" xfId="18596"/>
    <cellStyle name="Percent 3 2 3 4 4 3 2 2" xfId="53812"/>
    <cellStyle name="Percent 3 2 3 4 4 3 3" xfId="41215"/>
    <cellStyle name="Percent 3 2 3 4 4 3 4" xfId="31201"/>
    <cellStyle name="Percent 3 2 3 4 4 4" xfId="7424"/>
    <cellStyle name="Percent 3 2 3 4 4 4 2" xfId="20050"/>
    <cellStyle name="Percent 3 2 3 4 4 4 2 2" xfId="55266"/>
    <cellStyle name="Percent 3 2 3 4 4 4 3" xfId="42669"/>
    <cellStyle name="Percent 3 2 3 4 4 4 4" xfId="32655"/>
    <cellStyle name="Percent 3 2 3 4 4 5" xfId="9205"/>
    <cellStyle name="Percent 3 2 3 4 4 5 2" xfId="21826"/>
    <cellStyle name="Percent 3 2 3 4 4 5 2 2" xfId="57042"/>
    <cellStyle name="Percent 3 2 3 4 4 5 3" xfId="44445"/>
    <cellStyle name="Percent 3 2 3 4 4 5 4" xfId="34431"/>
    <cellStyle name="Percent 3 2 3 4 4 6" xfId="10999"/>
    <cellStyle name="Percent 3 2 3 4 4 6 2" xfId="23602"/>
    <cellStyle name="Percent 3 2 3 4 4 6 2 2" xfId="58818"/>
    <cellStyle name="Percent 3 2 3 4 4 6 3" xfId="46221"/>
    <cellStyle name="Percent 3 2 3 4 4 6 4" xfId="36207"/>
    <cellStyle name="Percent 3 2 3 4 4 7" xfId="15366"/>
    <cellStyle name="Percent 3 2 3 4 4 7 2" xfId="50582"/>
    <cellStyle name="Percent 3 2 3 4 4 7 3" xfId="27971"/>
    <cellStyle name="Percent 3 2 3 4 4 8" xfId="13588"/>
    <cellStyle name="Percent 3 2 3 4 4 8 2" xfId="48806"/>
    <cellStyle name="Percent 3 2 3 4 4 9" xfId="37985"/>
    <cellStyle name="Percent 3 2 3 4 5" xfId="3833"/>
    <cellStyle name="Percent 3 2 3 4 5 2" xfId="8556"/>
    <cellStyle name="Percent 3 2 3 4 5 2 2" xfId="21182"/>
    <cellStyle name="Percent 3 2 3 4 5 2 2 2" xfId="56398"/>
    <cellStyle name="Percent 3 2 3 4 5 2 3" xfId="43801"/>
    <cellStyle name="Percent 3 2 3 4 5 2 4" xfId="33787"/>
    <cellStyle name="Percent 3 2 3 4 5 3" xfId="10337"/>
    <cellStyle name="Percent 3 2 3 4 5 3 2" xfId="22958"/>
    <cellStyle name="Percent 3 2 3 4 5 3 2 2" xfId="58174"/>
    <cellStyle name="Percent 3 2 3 4 5 3 3" xfId="45577"/>
    <cellStyle name="Percent 3 2 3 4 5 3 4" xfId="35563"/>
    <cellStyle name="Percent 3 2 3 4 5 4" xfId="12133"/>
    <cellStyle name="Percent 3 2 3 4 5 4 2" xfId="24734"/>
    <cellStyle name="Percent 3 2 3 4 5 4 2 2" xfId="59950"/>
    <cellStyle name="Percent 3 2 3 4 5 4 3" xfId="47353"/>
    <cellStyle name="Percent 3 2 3 4 5 4 4" xfId="37339"/>
    <cellStyle name="Percent 3 2 3 4 5 5" xfId="16498"/>
    <cellStyle name="Percent 3 2 3 4 5 5 2" xfId="51714"/>
    <cellStyle name="Percent 3 2 3 4 5 5 3" xfId="29103"/>
    <cellStyle name="Percent 3 2 3 4 5 6" xfId="14720"/>
    <cellStyle name="Percent 3 2 3 4 5 6 2" xfId="49938"/>
    <cellStyle name="Percent 3 2 3 4 5 7" xfId="39117"/>
    <cellStyle name="Percent 3 2 3 4 5 8" xfId="27327"/>
    <cellStyle name="Percent 3 2 3 4 6" xfId="4173"/>
    <cellStyle name="Percent 3 2 3 4 6 2" xfId="16820"/>
    <cellStyle name="Percent 3 2 3 4 6 2 2" xfId="52036"/>
    <cellStyle name="Percent 3 2 3 4 6 2 3" xfId="29425"/>
    <cellStyle name="Percent 3 2 3 4 6 3" xfId="13266"/>
    <cellStyle name="Percent 3 2 3 4 6 3 2" xfId="48484"/>
    <cellStyle name="Percent 3 2 3 4 6 4" xfId="39439"/>
    <cellStyle name="Percent 3 2 3 4 6 5" xfId="25873"/>
    <cellStyle name="Percent 3 2 3 4 7" xfId="5643"/>
    <cellStyle name="Percent 3 2 3 4 7 2" xfId="18274"/>
    <cellStyle name="Percent 3 2 3 4 7 2 2" xfId="53490"/>
    <cellStyle name="Percent 3 2 3 4 7 3" xfId="40893"/>
    <cellStyle name="Percent 3 2 3 4 7 4" xfId="30879"/>
    <cellStyle name="Percent 3 2 3 4 8" xfId="7102"/>
    <cellStyle name="Percent 3 2 3 4 8 2" xfId="19728"/>
    <cellStyle name="Percent 3 2 3 4 8 2 2" xfId="54944"/>
    <cellStyle name="Percent 3 2 3 4 8 3" xfId="42347"/>
    <cellStyle name="Percent 3 2 3 4 8 4" xfId="32333"/>
    <cellStyle name="Percent 3 2 3 4 9" xfId="8883"/>
    <cellStyle name="Percent 3 2 3 4 9 2" xfId="21504"/>
    <cellStyle name="Percent 3 2 3 4 9 2 2" xfId="56720"/>
    <cellStyle name="Percent 3 2 3 4 9 3" xfId="44123"/>
    <cellStyle name="Percent 3 2 3 4 9 4" xfId="34109"/>
    <cellStyle name="Percent 3 2 3 5" xfId="3016"/>
    <cellStyle name="Percent 3 2 3 5 10" xfId="25391"/>
    <cellStyle name="Percent 3 2 3 5 11" xfId="60926"/>
    <cellStyle name="Percent 3 2 3 5 2" xfId="4822"/>
    <cellStyle name="Percent 3 2 3 5 2 2" xfId="17469"/>
    <cellStyle name="Percent 3 2 3 5 2 2 2" xfId="52685"/>
    <cellStyle name="Percent 3 2 3 5 2 2 3" xfId="30074"/>
    <cellStyle name="Percent 3 2 3 5 2 3" xfId="13915"/>
    <cellStyle name="Percent 3 2 3 5 2 3 2" xfId="49133"/>
    <cellStyle name="Percent 3 2 3 5 2 4" xfId="40088"/>
    <cellStyle name="Percent 3 2 3 5 2 5" xfId="26522"/>
    <cellStyle name="Percent 3 2 3 5 3" xfId="6292"/>
    <cellStyle name="Percent 3 2 3 5 3 2" xfId="18923"/>
    <cellStyle name="Percent 3 2 3 5 3 2 2" xfId="54139"/>
    <cellStyle name="Percent 3 2 3 5 3 3" xfId="41542"/>
    <cellStyle name="Percent 3 2 3 5 3 4" xfId="31528"/>
    <cellStyle name="Percent 3 2 3 5 4" xfId="7751"/>
    <cellStyle name="Percent 3 2 3 5 4 2" xfId="20377"/>
    <cellStyle name="Percent 3 2 3 5 4 2 2" xfId="55593"/>
    <cellStyle name="Percent 3 2 3 5 4 3" xfId="42996"/>
    <cellStyle name="Percent 3 2 3 5 4 4" xfId="32982"/>
    <cellStyle name="Percent 3 2 3 5 5" xfId="9532"/>
    <cellStyle name="Percent 3 2 3 5 5 2" xfId="22153"/>
    <cellStyle name="Percent 3 2 3 5 5 2 2" xfId="57369"/>
    <cellStyle name="Percent 3 2 3 5 5 3" xfId="44772"/>
    <cellStyle name="Percent 3 2 3 5 5 4" xfId="34758"/>
    <cellStyle name="Percent 3 2 3 5 6" xfId="11326"/>
    <cellStyle name="Percent 3 2 3 5 6 2" xfId="23929"/>
    <cellStyle name="Percent 3 2 3 5 6 2 2" xfId="59145"/>
    <cellStyle name="Percent 3 2 3 5 6 3" xfId="46548"/>
    <cellStyle name="Percent 3 2 3 5 6 4" xfId="36534"/>
    <cellStyle name="Percent 3 2 3 5 7" xfId="15693"/>
    <cellStyle name="Percent 3 2 3 5 7 2" xfId="50909"/>
    <cellStyle name="Percent 3 2 3 5 7 3" xfId="28298"/>
    <cellStyle name="Percent 3 2 3 5 8" xfId="12784"/>
    <cellStyle name="Percent 3 2 3 5 8 2" xfId="48002"/>
    <cellStyle name="Percent 3 2 3 5 9" xfId="38312"/>
    <cellStyle name="Percent 3 2 3 6" xfId="2846"/>
    <cellStyle name="Percent 3 2 3 6 10" xfId="25234"/>
    <cellStyle name="Percent 3 2 3 6 11" xfId="60769"/>
    <cellStyle name="Percent 3 2 3 6 2" xfId="4665"/>
    <cellStyle name="Percent 3 2 3 6 2 2" xfId="17312"/>
    <cellStyle name="Percent 3 2 3 6 2 2 2" xfId="52528"/>
    <cellStyle name="Percent 3 2 3 6 2 2 3" xfId="29917"/>
    <cellStyle name="Percent 3 2 3 6 2 3" xfId="13758"/>
    <cellStyle name="Percent 3 2 3 6 2 3 2" xfId="48976"/>
    <cellStyle name="Percent 3 2 3 6 2 4" xfId="39931"/>
    <cellStyle name="Percent 3 2 3 6 2 5" xfId="26365"/>
    <cellStyle name="Percent 3 2 3 6 3" xfId="6135"/>
    <cellStyle name="Percent 3 2 3 6 3 2" xfId="18766"/>
    <cellStyle name="Percent 3 2 3 6 3 2 2" xfId="53982"/>
    <cellStyle name="Percent 3 2 3 6 3 3" xfId="41385"/>
    <cellStyle name="Percent 3 2 3 6 3 4" xfId="31371"/>
    <cellStyle name="Percent 3 2 3 6 4" xfId="7594"/>
    <cellStyle name="Percent 3 2 3 6 4 2" xfId="20220"/>
    <cellStyle name="Percent 3 2 3 6 4 2 2" xfId="55436"/>
    <cellStyle name="Percent 3 2 3 6 4 3" xfId="42839"/>
    <cellStyle name="Percent 3 2 3 6 4 4" xfId="32825"/>
    <cellStyle name="Percent 3 2 3 6 5" xfId="9375"/>
    <cellStyle name="Percent 3 2 3 6 5 2" xfId="21996"/>
    <cellStyle name="Percent 3 2 3 6 5 2 2" xfId="57212"/>
    <cellStyle name="Percent 3 2 3 6 5 3" xfId="44615"/>
    <cellStyle name="Percent 3 2 3 6 5 4" xfId="34601"/>
    <cellStyle name="Percent 3 2 3 6 6" xfId="11169"/>
    <cellStyle name="Percent 3 2 3 6 6 2" xfId="23772"/>
    <cellStyle name="Percent 3 2 3 6 6 2 2" xfId="58988"/>
    <cellStyle name="Percent 3 2 3 6 6 3" xfId="46391"/>
    <cellStyle name="Percent 3 2 3 6 6 4" xfId="36377"/>
    <cellStyle name="Percent 3 2 3 6 7" xfId="15536"/>
    <cellStyle name="Percent 3 2 3 6 7 2" xfId="50752"/>
    <cellStyle name="Percent 3 2 3 6 7 3" xfId="28141"/>
    <cellStyle name="Percent 3 2 3 6 8" xfId="12627"/>
    <cellStyle name="Percent 3 2 3 6 8 2" xfId="47845"/>
    <cellStyle name="Percent 3 2 3 6 9" xfId="38155"/>
    <cellStyle name="Percent 3 2 3 7" xfId="3356"/>
    <cellStyle name="Percent 3 2 3 7 10" xfId="26852"/>
    <cellStyle name="Percent 3 2 3 7 11" xfId="61256"/>
    <cellStyle name="Percent 3 2 3 7 2" xfId="5152"/>
    <cellStyle name="Percent 3 2 3 7 2 2" xfId="17799"/>
    <cellStyle name="Percent 3 2 3 7 2 2 2" xfId="53015"/>
    <cellStyle name="Percent 3 2 3 7 2 3" xfId="40418"/>
    <cellStyle name="Percent 3 2 3 7 2 4" xfId="30404"/>
    <cellStyle name="Percent 3 2 3 7 3" xfId="6622"/>
    <cellStyle name="Percent 3 2 3 7 3 2" xfId="19253"/>
    <cellStyle name="Percent 3 2 3 7 3 2 2" xfId="54469"/>
    <cellStyle name="Percent 3 2 3 7 3 3" xfId="41872"/>
    <cellStyle name="Percent 3 2 3 7 3 4" xfId="31858"/>
    <cellStyle name="Percent 3 2 3 7 4" xfId="8081"/>
    <cellStyle name="Percent 3 2 3 7 4 2" xfId="20707"/>
    <cellStyle name="Percent 3 2 3 7 4 2 2" xfId="55923"/>
    <cellStyle name="Percent 3 2 3 7 4 3" xfId="43326"/>
    <cellStyle name="Percent 3 2 3 7 4 4" xfId="33312"/>
    <cellStyle name="Percent 3 2 3 7 5" xfId="9862"/>
    <cellStyle name="Percent 3 2 3 7 5 2" xfId="22483"/>
    <cellStyle name="Percent 3 2 3 7 5 2 2" xfId="57699"/>
    <cellStyle name="Percent 3 2 3 7 5 3" xfId="45102"/>
    <cellStyle name="Percent 3 2 3 7 5 4" xfId="35088"/>
    <cellStyle name="Percent 3 2 3 7 6" xfId="11656"/>
    <cellStyle name="Percent 3 2 3 7 6 2" xfId="24259"/>
    <cellStyle name="Percent 3 2 3 7 6 2 2" xfId="59475"/>
    <cellStyle name="Percent 3 2 3 7 6 3" xfId="46878"/>
    <cellStyle name="Percent 3 2 3 7 6 4" xfId="36864"/>
    <cellStyle name="Percent 3 2 3 7 7" xfId="16023"/>
    <cellStyle name="Percent 3 2 3 7 7 2" xfId="51239"/>
    <cellStyle name="Percent 3 2 3 7 7 3" xfId="28628"/>
    <cellStyle name="Percent 3 2 3 7 8" xfId="14245"/>
    <cellStyle name="Percent 3 2 3 7 8 2" xfId="49463"/>
    <cellStyle name="Percent 3 2 3 7 9" xfId="38642"/>
    <cellStyle name="Percent 3 2 3 8" xfId="2516"/>
    <cellStyle name="Percent 3 2 3 8 10" xfId="26043"/>
    <cellStyle name="Percent 3 2 3 8 11" xfId="60447"/>
    <cellStyle name="Percent 3 2 3 8 2" xfId="4343"/>
    <cellStyle name="Percent 3 2 3 8 2 2" xfId="16990"/>
    <cellStyle name="Percent 3 2 3 8 2 2 2" xfId="52206"/>
    <cellStyle name="Percent 3 2 3 8 2 3" xfId="39609"/>
    <cellStyle name="Percent 3 2 3 8 2 4" xfId="29595"/>
    <cellStyle name="Percent 3 2 3 8 3" xfId="5813"/>
    <cellStyle name="Percent 3 2 3 8 3 2" xfId="18444"/>
    <cellStyle name="Percent 3 2 3 8 3 2 2" xfId="53660"/>
    <cellStyle name="Percent 3 2 3 8 3 3" xfId="41063"/>
    <cellStyle name="Percent 3 2 3 8 3 4" xfId="31049"/>
    <cellStyle name="Percent 3 2 3 8 4" xfId="7272"/>
    <cellStyle name="Percent 3 2 3 8 4 2" xfId="19898"/>
    <cellStyle name="Percent 3 2 3 8 4 2 2" xfId="55114"/>
    <cellStyle name="Percent 3 2 3 8 4 3" xfId="42517"/>
    <cellStyle name="Percent 3 2 3 8 4 4" xfId="32503"/>
    <cellStyle name="Percent 3 2 3 8 5" xfId="9053"/>
    <cellStyle name="Percent 3 2 3 8 5 2" xfId="21674"/>
    <cellStyle name="Percent 3 2 3 8 5 2 2" xfId="56890"/>
    <cellStyle name="Percent 3 2 3 8 5 3" xfId="44293"/>
    <cellStyle name="Percent 3 2 3 8 5 4" xfId="34279"/>
    <cellStyle name="Percent 3 2 3 8 6" xfId="10847"/>
    <cellStyle name="Percent 3 2 3 8 6 2" xfId="23450"/>
    <cellStyle name="Percent 3 2 3 8 6 2 2" xfId="58666"/>
    <cellStyle name="Percent 3 2 3 8 6 3" xfId="46069"/>
    <cellStyle name="Percent 3 2 3 8 6 4" xfId="36055"/>
    <cellStyle name="Percent 3 2 3 8 7" xfId="15214"/>
    <cellStyle name="Percent 3 2 3 8 7 2" xfId="50430"/>
    <cellStyle name="Percent 3 2 3 8 7 3" xfId="27819"/>
    <cellStyle name="Percent 3 2 3 8 8" xfId="13436"/>
    <cellStyle name="Percent 3 2 3 8 8 2" xfId="48654"/>
    <cellStyle name="Percent 3 2 3 8 9" xfId="37833"/>
    <cellStyle name="Percent 3 2 3 9" xfId="3680"/>
    <cellStyle name="Percent 3 2 3 9 2" xfId="8404"/>
    <cellStyle name="Percent 3 2 3 9 2 2" xfId="21030"/>
    <cellStyle name="Percent 3 2 3 9 2 2 2" xfId="56246"/>
    <cellStyle name="Percent 3 2 3 9 2 3" xfId="43649"/>
    <cellStyle name="Percent 3 2 3 9 2 4" xfId="33635"/>
    <cellStyle name="Percent 3 2 3 9 3" xfId="10185"/>
    <cellStyle name="Percent 3 2 3 9 3 2" xfId="22806"/>
    <cellStyle name="Percent 3 2 3 9 3 2 2" xfId="58022"/>
    <cellStyle name="Percent 3 2 3 9 3 3" xfId="45425"/>
    <cellStyle name="Percent 3 2 3 9 3 4" xfId="35411"/>
    <cellStyle name="Percent 3 2 3 9 4" xfId="11981"/>
    <cellStyle name="Percent 3 2 3 9 4 2" xfId="24582"/>
    <cellStyle name="Percent 3 2 3 9 4 2 2" xfId="59798"/>
    <cellStyle name="Percent 3 2 3 9 4 3" xfId="47201"/>
    <cellStyle name="Percent 3 2 3 9 4 4" xfId="37187"/>
    <cellStyle name="Percent 3 2 3 9 5" xfId="16346"/>
    <cellStyle name="Percent 3 2 3 9 5 2" xfId="51562"/>
    <cellStyle name="Percent 3 2 3 9 5 3" xfId="28951"/>
    <cellStyle name="Percent 3 2 3 9 6" xfId="14568"/>
    <cellStyle name="Percent 3 2 3 9 6 2" xfId="49786"/>
    <cellStyle name="Percent 3 2 3 9 7" xfId="38965"/>
    <cellStyle name="Percent 3 2 3 9 8" xfId="27175"/>
    <cellStyle name="Percent 3 3" xfId="50"/>
    <cellStyle name="Percent 3 3 2" xfId="750"/>
    <cellStyle name="Percent 3 3 2 10" xfId="5492"/>
    <cellStyle name="Percent 3 3 2 10 2" xfId="18123"/>
    <cellStyle name="Percent 3 3 2 10 2 2" xfId="53339"/>
    <cellStyle name="Percent 3 3 2 10 3" xfId="40742"/>
    <cellStyle name="Percent 3 3 2 10 4" xfId="30728"/>
    <cellStyle name="Percent 3 3 2 11" xfId="6948"/>
    <cellStyle name="Percent 3 3 2 11 2" xfId="19577"/>
    <cellStyle name="Percent 3 3 2 11 2 2" xfId="54793"/>
    <cellStyle name="Percent 3 3 2 11 3" xfId="42196"/>
    <cellStyle name="Percent 3 3 2 11 4" xfId="32182"/>
    <cellStyle name="Percent 3 3 2 12" xfId="8730"/>
    <cellStyle name="Percent 3 3 2 12 2" xfId="21353"/>
    <cellStyle name="Percent 3 3 2 12 2 2" xfId="56569"/>
    <cellStyle name="Percent 3 3 2 12 3" xfId="43972"/>
    <cellStyle name="Percent 3 3 2 12 4" xfId="33958"/>
    <cellStyle name="Percent 3 3 2 13" xfId="10750"/>
    <cellStyle name="Percent 3 3 2 13 2" xfId="23361"/>
    <cellStyle name="Percent 3 3 2 13 2 2" xfId="58577"/>
    <cellStyle name="Percent 3 3 2 13 3" xfId="45980"/>
    <cellStyle name="Percent 3 3 2 13 4" xfId="35966"/>
    <cellStyle name="Percent 3 3 2 14" xfId="14892"/>
    <cellStyle name="Percent 3 3 2 14 2" xfId="50109"/>
    <cellStyle name="Percent 3 3 2 14 3" xfId="27498"/>
    <cellStyle name="Percent 3 3 2 15" xfId="12306"/>
    <cellStyle name="Percent 3 3 2 15 2" xfId="47524"/>
    <cellStyle name="Percent 3 3 2 16" xfId="37511"/>
    <cellStyle name="Percent 3 3 2 17" xfId="24913"/>
    <cellStyle name="Percent 3 3 2 18" xfId="60126"/>
    <cellStyle name="Percent 3 3 2 2" xfId="1903"/>
    <cellStyle name="Percent 3 3 2 2 10" xfId="7022"/>
    <cellStyle name="Percent 3 3 2 2 10 2" xfId="19649"/>
    <cellStyle name="Percent 3 3 2 2 10 2 2" xfId="54865"/>
    <cellStyle name="Percent 3 3 2 2 10 3" xfId="42268"/>
    <cellStyle name="Percent 3 3 2 2 10 4" xfId="32254"/>
    <cellStyle name="Percent 3 3 2 2 11" xfId="8803"/>
    <cellStyle name="Percent 3 3 2 2 11 2" xfId="21425"/>
    <cellStyle name="Percent 3 3 2 2 11 2 2" xfId="56641"/>
    <cellStyle name="Percent 3 3 2 2 11 3" xfId="44044"/>
    <cellStyle name="Percent 3 3 2 2 11 4" xfId="34030"/>
    <cellStyle name="Percent 3 3 2 2 12" xfId="10751"/>
    <cellStyle name="Percent 3 3 2 2 12 2" xfId="23362"/>
    <cellStyle name="Percent 3 3 2 2 12 2 2" xfId="58578"/>
    <cellStyle name="Percent 3 3 2 2 12 3" xfId="45981"/>
    <cellStyle name="Percent 3 3 2 2 12 4" xfId="35967"/>
    <cellStyle name="Percent 3 3 2 2 13" xfId="14964"/>
    <cellStyle name="Percent 3 3 2 2 13 2" xfId="50181"/>
    <cellStyle name="Percent 3 3 2 2 13 3" xfId="27570"/>
    <cellStyle name="Percent 3 3 2 2 14" xfId="12378"/>
    <cellStyle name="Percent 3 3 2 2 14 2" xfId="47596"/>
    <cellStyle name="Percent 3 3 2 2 15" xfId="37583"/>
    <cellStyle name="Percent 3 3 2 2 16" xfId="24985"/>
    <cellStyle name="Percent 3 3 2 2 17" xfId="60198"/>
    <cellStyle name="Percent 3 3 2 2 2" xfId="2408"/>
    <cellStyle name="Percent 3 3 2 2 2 10" xfId="10752"/>
    <cellStyle name="Percent 3 3 2 2 2 10 2" xfId="23363"/>
    <cellStyle name="Percent 3 3 2 2 2 10 2 2" xfId="58579"/>
    <cellStyle name="Percent 3 3 2 2 2 10 3" xfId="45982"/>
    <cellStyle name="Percent 3 3 2 2 2 10 4" xfId="35968"/>
    <cellStyle name="Percent 3 3 2 2 2 11" xfId="15119"/>
    <cellStyle name="Percent 3 3 2 2 2 11 2" xfId="50335"/>
    <cellStyle name="Percent 3 3 2 2 2 11 3" xfId="27724"/>
    <cellStyle name="Percent 3 3 2 2 2 12" xfId="12532"/>
    <cellStyle name="Percent 3 3 2 2 2 12 2" xfId="47750"/>
    <cellStyle name="Percent 3 3 2 2 2 13" xfId="37738"/>
    <cellStyle name="Percent 3 3 2 2 2 14" xfId="25139"/>
    <cellStyle name="Percent 3 3 2 2 2 15" xfId="60352"/>
    <cellStyle name="Percent 3 3 2 2 2 2" xfId="3254"/>
    <cellStyle name="Percent 3 3 2 2 2 2 10" xfId="25623"/>
    <cellStyle name="Percent 3 3 2 2 2 2 11" xfId="61158"/>
    <cellStyle name="Percent 3 3 2 2 2 2 2" xfId="5054"/>
    <cellStyle name="Percent 3 3 2 2 2 2 2 2" xfId="17701"/>
    <cellStyle name="Percent 3 3 2 2 2 2 2 2 2" xfId="52917"/>
    <cellStyle name="Percent 3 3 2 2 2 2 2 2 3" xfId="30306"/>
    <cellStyle name="Percent 3 3 2 2 2 2 2 3" xfId="14147"/>
    <cellStyle name="Percent 3 3 2 2 2 2 2 3 2" xfId="49365"/>
    <cellStyle name="Percent 3 3 2 2 2 2 2 4" xfId="40320"/>
    <cellStyle name="Percent 3 3 2 2 2 2 2 5" xfId="26754"/>
    <cellStyle name="Percent 3 3 2 2 2 2 3" xfId="6524"/>
    <cellStyle name="Percent 3 3 2 2 2 2 3 2" xfId="19155"/>
    <cellStyle name="Percent 3 3 2 2 2 2 3 2 2" xfId="54371"/>
    <cellStyle name="Percent 3 3 2 2 2 2 3 3" xfId="41774"/>
    <cellStyle name="Percent 3 3 2 2 2 2 3 4" xfId="31760"/>
    <cellStyle name="Percent 3 3 2 2 2 2 4" xfId="7983"/>
    <cellStyle name="Percent 3 3 2 2 2 2 4 2" xfId="20609"/>
    <cellStyle name="Percent 3 3 2 2 2 2 4 2 2" xfId="55825"/>
    <cellStyle name="Percent 3 3 2 2 2 2 4 3" xfId="43228"/>
    <cellStyle name="Percent 3 3 2 2 2 2 4 4" xfId="33214"/>
    <cellStyle name="Percent 3 3 2 2 2 2 5" xfId="9764"/>
    <cellStyle name="Percent 3 3 2 2 2 2 5 2" xfId="22385"/>
    <cellStyle name="Percent 3 3 2 2 2 2 5 2 2" xfId="57601"/>
    <cellStyle name="Percent 3 3 2 2 2 2 5 3" xfId="45004"/>
    <cellStyle name="Percent 3 3 2 2 2 2 5 4" xfId="34990"/>
    <cellStyle name="Percent 3 3 2 2 2 2 6" xfId="11558"/>
    <cellStyle name="Percent 3 3 2 2 2 2 6 2" xfId="24161"/>
    <cellStyle name="Percent 3 3 2 2 2 2 6 2 2" xfId="59377"/>
    <cellStyle name="Percent 3 3 2 2 2 2 6 3" xfId="46780"/>
    <cellStyle name="Percent 3 3 2 2 2 2 6 4" xfId="36766"/>
    <cellStyle name="Percent 3 3 2 2 2 2 7" xfId="15925"/>
    <cellStyle name="Percent 3 3 2 2 2 2 7 2" xfId="51141"/>
    <cellStyle name="Percent 3 3 2 2 2 2 7 3" xfId="28530"/>
    <cellStyle name="Percent 3 3 2 2 2 2 8" xfId="13016"/>
    <cellStyle name="Percent 3 3 2 2 2 2 8 2" xfId="48234"/>
    <cellStyle name="Percent 3 3 2 2 2 2 9" xfId="38544"/>
    <cellStyle name="Percent 3 3 2 2 2 3" xfId="3583"/>
    <cellStyle name="Percent 3 3 2 2 2 3 10" xfId="27079"/>
    <cellStyle name="Percent 3 3 2 2 2 3 11" xfId="61483"/>
    <cellStyle name="Percent 3 3 2 2 2 3 2" xfId="5379"/>
    <cellStyle name="Percent 3 3 2 2 2 3 2 2" xfId="18026"/>
    <cellStyle name="Percent 3 3 2 2 2 3 2 2 2" xfId="53242"/>
    <cellStyle name="Percent 3 3 2 2 2 3 2 3" xfId="40645"/>
    <cellStyle name="Percent 3 3 2 2 2 3 2 4" xfId="30631"/>
    <cellStyle name="Percent 3 3 2 2 2 3 3" xfId="6849"/>
    <cellStyle name="Percent 3 3 2 2 2 3 3 2" xfId="19480"/>
    <cellStyle name="Percent 3 3 2 2 2 3 3 2 2" xfId="54696"/>
    <cellStyle name="Percent 3 3 2 2 2 3 3 3" xfId="42099"/>
    <cellStyle name="Percent 3 3 2 2 2 3 3 4" xfId="32085"/>
    <cellStyle name="Percent 3 3 2 2 2 3 4" xfId="8308"/>
    <cellStyle name="Percent 3 3 2 2 2 3 4 2" xfId="20934"/>
    <cellStyle name="Percent 3 3 2 2 2 3 4 2 2" xfId="56150"/>
    <cellStyle name="Percent 3 3 2 2 2 3 4 3" xfId="43553"/>
    <cellStyle name="Percent 3 3 2 2 2 3 4 4" xfId="33539"/>
    <cellStyle name="Percent 3 3 2 2 2 3 5" xfId="10089"/>
    <cellStyle name="Percent 3 3 2 2 2 3 5 2" xfId="22710"/>
    <cellStyle name="Percent 3 3 2 2 2 3 5 2 2" xfId="57926"/>
    <cellStyle name="Percent 3 3 2 2 2 3 5 3" xfId="45329"/>
    <cellStyle name="Percent 3 3 2 2 2 3 5 4" xfId="35315"/>
    <cellStyle name="Percent 3 3 2 2 2 3 6" xfId="11883"/>
    <cellStyle name="Percent 3 3 2 2 2 3 6 2" xfId="24486"/>
    <cellStyle name="Percent 3 3 2 2 2 3 6 2 2" xfId="59702"/>
    <cellStyle name="Percent 3 3 2 2 2 3 6 3" xfId="47105"/>
    <cellStyle name="Percent 3 3 2 2 2 3 6 4" xfId="37091"/>
    <cellStyle name="Percent 3 3 2 2 2 3 7" xfId="16250"/>
    <cellStyle name="Percent 3 3 2 2 2 3 7 2" xfId="51466"/>
    <cellStyle name="Percent 3 3 2 2 2 3 7 3" xfId="28855"/>
    <cellStyle name="Percent 3 3 2 2 2 3 8" xfId="14472"/>
    <cellStyle name="Percent 3 3 2 2 2 3 8 2" xfId="49690"/>
    <cellStyle name="Percent 3 3 2 2 2 3 9" xfId="38869"/>
    <cellStyle name="Percent 3 3 2 2 2 4" xfId="2744"/>
    <cellStyle name="Percent 3 3 2 2 2 4 10" xfId="26270"/>
    <cellStyle name="Percent 3 3 2 2 2 4 11" xfId="60674"/>
    <cellStyle name="Percent 3 3 2 2 2 4 2" xfId="4570"/>
    <cellStyle name="Percent 3 3 2 2 2 4 2 2" xfId="17217"/>
    <cellStyle name="Percent 3 3 2 2 2 4 2 2 2" xfId="52433"/>
    <cellStyle name="Percent 3 3 2 2 2 4 2 3" xfId="39836"/>
    <cellStyle name="Percent 3 3 2 2 2 4 2 4" xfId="29822"/>
    <cellStyle name="Percent 3 3 2 2 2 4 3" xfId="6040"/>
    <cellStyle name="Percent 3 3 2 2 2 4 3 2" xfId="18671"/>
    <cellStyle name="Percent 3 3 2 2 2 4 3 2 2" xfId="53887"/>
    <cellStyle name="Percent 3 3 2 2 2 4 3 3" xfId="41290"/>
    <cellStyle name="Percent 3 3 2 2 2 4 3 4" xfId="31276"/>
    <cellStyle name="Percent 3 3 2 2 2 4 4" xfId="7499"/>
    <cellStyle name="Percent 3 3 2 2 2 4 4 2" xfId="20125"/>
    <cellStyle name="Percent 3 3 2 2 2 4 4 2 2" xfId="55341"/>
    <cellStyle name="Percent 3 3 2 2 2 4 4 3" xfId="42744"/>
    <cellStyle name="Percent 3 3 2 2 2 4 4 4" xfId="32730"/>
    <cellStyle name="Percent 3 3 2 2 2 4 5" xfId="9280"/>
    <cellStyle name="Percent 3 3 2 2 2 4 5 2" xfId="21901"/>
    <cellStyle name="Percent 3 3 2 2 2 4 5 2 2" xfId="57117"/>
    <cellStyle name="Percent 3 3 2 2 2 4 5 3" xfId="44520"/>
    <cellStyle name="Percent 3 3 2 2 2 4 5 4" xfId="34506"/>
    <cellStyle name="Percent 3 3 2 2 2 4 6" xfId="11074"/>
    <cellStyle name="Percent 3 3 2 2 2 4 6 2" xfId="23677"/>
    <cellStyle name="Percent 3 3 2 2 2 4 6 2 2" xfId="58893"/>
    <cellStyle name="Percent 3 3 2 2 2 4 6 3" xfId="46296"/>
    <cellStyle name="Percent 3 3 2 2 2 4 6 4" xfId="36282"/>
    <cellStyle name="Percent 3 3 2 2 2 4 7" xfId="15441"/>
    <cellStyle name="Percent 3 3 2 2 2 4 7 2" xfId="50657"/>
    <cellStyle name="Percent 3 3 2 2 2 4 7 3" xfId="28046"/>
    <cellStyle name="Percent 3 3 2 2 2 4 8" xfId="13663"/>
    <cellStyle name="Percent 3 3 2 2 2 4 8 2" xfId="48881"/>
    <cellStyle name="Percent 3 3 2 2 2 4 9" xfId="38060"/>
    <cellStyle name="Percent 3 3 2 2 2 5" xfId="3908"/>
    <cellStyle name="Percent 3 3 2 2 2 5 2" xfId="8631"/>
    <cellStyle name="Percent 3 3 2 2 2 5 2 2" xfId="21257"/>
    <cellStyle name="Percent 3 3 2 2 2 5 2 2 2" xfId="56473"/>
    <cellStyle name="Percent 3 3 2 2 2 5 2 3" xfId="43876"/>
    <cellStyle name="Percent 3 3 2 2 2 5 2 4" xfId="33862"/>
    <cellStyle name="Percent 3 3 2 2 2 5 3" xfId="10412"/>
    <cellStyle name="Percent 3 3 2 2 2 5 3 2" xfId="23033"/>
    <cellStyle name="Percent 3 3 2 2 2 5 3 2 2" xfId="58249"/>
    <cellStyle name="Percent 3 3 2 2 2 5 3 3" xfId="45652"/>
    <cellStyle name="Percent 3 3 2 2 2 5 3 4" xfId="35638"/>
    <cellStyle name="Percent 3 3 2 2 2 5 4" xfId="12208"/>
    <cellStyle name="Percent 3 3 2 2 2 5 4 2" xfId="24809"/>
    <cellStyle name="Percent 3 3 2 2 2 5 4 2 2" xfId="60025"/>
    <cellStyle name="Percent 3 3 2 2 2 5 4 3" xfId="47428"/>
    <cellStyle name="Percent 3 3 2 2 2 5 4 4" xfId="37414"/>
    <cellStyle name="Percent 3 3 2 2 2 5 5" xfId="16573"/>
    <cellStyle name="Percent 3 3 2 2 2 5 5 2" xfId="51789"/>
    <cellStyle name="Percent 3 3 2 2 2 5 5 3" xfId="29178"/>
    <cellStyle name="Percent 3 3 2 2 2 5 6" xfId="14795"/>
    <cellStyle name="Percent 3 3 2 2 2 5 6 2" xfId="50013"/>
    <cellStyle name="Percent 3 3 2 2 2 5 7" xfId="39192"/>
    <cellStyle name="Percent 3 3 2 2 2 5 8" xfId="27402"/>
    <cellStyle name="Percent 3 3 2 2 2 6" xfId="4248"/>
    <cellStyle name="Percent 3 3 2 2 2 6 2" xfId="16895"/>
    <cellStyle name="Percent 3 3 2 2 2 6 2 2" xfId="52111"/>
    <cellStyle name="Percent 3 3 2 2 2 6 2 3" xfId="29500"/>
    <cellStyle name="Percent 3 3 2 2 2 6 3" xfId="13341"/>
    <cellStyle name="Percent 3 3 2 2 2 6 3 2" xfId="48559"/>
    <cellStyle name="Percent 3 3 2 2 2 6 4" xfId="39514"/>
    <cellStyle name="Percent 3 3 2 2 2 6 5" xfId="25948"/>
    <cellStyle name="Percent 3 3 2 2 2 7" xfId="5718"/>
    <cellStyle name="Percent 3 3 2 2 2 7 2" xfId="18349"/>
    <cellStyle name="Percent 3 3 2 2 2 7 2 2" xfId="53565"/>
    <cellStyle name="Percent 3 3 2 2 2 7 3" xfId="40968"/>
    <cellStyle name="Percent 3 3 2 2 2 7 4" xfId="30954"/>
    <cellStyle name="Percent 3 3 2 2 2 8" xfId="7177"/>
    <cellStyle name="Percent 3 3 2 2 2 8 2" xfId="19803"/>
    <cellStyle name="Percent 3 3 2 2 2 8 2 2" xfId="55019"/>
    <cellStyle name="Percent 3 3 2 2 2 8 3" xfId="42422"/>
    <cellStyle name="Percent 3 3 2 2 2 8 4" xfId="32408"/>
    <cellStyle name="Percent 3 3 2 2 2 9" xfId="8958"/>
    <cellStyle name="Percent 3 3 2 2 2 9 2" xfId="21579"/>
    <cellStyle name="Percent 3 3 2 2 2 9 2 2" xfId="56795"/>
    <cellStyle name="Percent 3 3 2 2 2 9 3" xfId="44198"/>
    <cellStyle name="Percent 3 3 2 2 2 9 4" xfId="34184"/>
    <cellStyle name="Percent 3 3 2 2 3" xfId="3095"/>
    <cellStyle name="Percent 3 3 2 2 3 10" xfId="25467"/>
    <cellStyle name="Percent 3 3 2 2 3 11" xfId="61002"/>
    <cellStyle name="Percent 3 3 2 2 3 2" xfId="4898"/>
    <cellStyle name="Percent 3 3 2 2 3 2 2" xfId="17545"/>
    <cellStyle name="Percent 3 3 2 2 3 2 2 2" xfId="52761"/>
    <cellStyle name="Percent 3 3 2 2 3 2 2 3" xfId="30150"/>
    <cellStyle name="Percent 3 3 2 2 3 2 3" xfId="13991"/>
    <cellStyle name="Percent 3 3 2 2 3 2 3 2" xfId="49209"/>
    <cellStyle name="Percent 3 3 2 2 3 2 4" xfId="40164"/>
    <cellStyle name="Percent 3 3 2 2 3 2 5" xfId="26598"/>
    <cellStyle name="Percent 3 3 2 2 3 3" xfId="6368"/>
    <cellStyle name="Percent 3 3 2 2 3 3 2" xfId="18999"/>
    <cellStyle name="Percent 3 3 2 2 3 3 2 2" xfId="54215"/>
    <cellStyle name="Percent 3 3 2 2 3 3 3" xfId="41618"/>
    <cellStyle name="Percent 3 3 2 2 3 3 4" xfId="31604"/>
    <cellStyle name="Percent 3 3 2 2 3 4" xfId="7827"/>
    <cellStyle name="Percent 3 3 2 2 3 4 2" xfId="20453"/>
    <cellStyle name="Percent 3 3 2 2 3 4 2 2" xfId="55669"/>
    <cellStyle name="Percent 3 3 2 2 3 4 3" xfId="43072"/>
    <cellStyle name="Percent 3 3 2 2 3 4 4" xfId="33058"/>
    <cellStyle name="Percent 3 3 2 2 3 5" xfId="9608"/>
    <cellStyle name="Percent 3 3 2 2 3 5 2" xfId="22229"/>
    <cellStyle name="Percent 3 3 2 2 3 5 2 2" xfId="57445"/>
    <cellStyle name="Percent 3 3 2 2 3 5 3" xfId="44848"/>
    <cellStyle name="Percent 3 3 2 2 3 5 4" xfId="34834"/>
    <cellStyle name="Percent 3 3 2 2 3 6" xfId="11402"/>
    <cellStyle name="Percent 3 3 2 2 3 6 2" xfId="24005"/>
    <cellStyle name="Percent 3 3 2 2 3 6 2 2" xfId="59221"/>
    <cellStyle name="Percent 3 3 2 2 3 6 3" xfId="46624"/>
    <cellStyle name="Percent 3 3 2 2 3 6 4" xfId="36610"/>
    <cellStyle name="Percent 3 3 2 2 3 7" xfId="15769"/>
    <cellStyle name="Percent 3 3 2 2 3 7 2" xfId="50985"/>
    <cellStyle name="Percent 3 3 2 2 3 7 3" xfId="28374"/>
    <cellStyle name="Percent 3 3 2 2 3 8" xfId="12860"/>
    <cellStyle name="Percent 3 3 2 2 3 8 2" xfId="48078"/>
    <cellStyle name="Percent 3 3 2 2 3 9" xfId="38388"/>
    <cellStyle name="Percent 3 3 2 2 4" xfId="2920"/>
    <cellStyle name="Percent 3 3 2 2 4 10" xfId="25307"/>
    <cellStyle name="Percent 3 3 2 2 4 11" xfId="60842"/>
    <cellStyle name="Percent 3 3 2 2 4 2" xfId="4738"/>
    <cellStyle name="Percent 3 3 2 2 4 2 2" xfId="17385"/>
    <cellStyle name="Percent 3 3 2 2 4 2 2 2" xfId="52601"/>
    <cellStyle name="Percent 3 3 2 2 4 2 2 3" xfId="29990"/>
    <cellStyle name="Percent 3 3 2 2 4 2 3" xfId="13831"/>
    <cellStyle name="Percent 3 3 2 2 4 2 3 2" xfId="49049"/>
    <cellStyle name="Percent 3 3 2 2 4 2 4" xfId="40004"/>
    <cellStyle name="Percent 3 3 2 2 4 2 5" xfId="26438"/>
    <cellStyle name="Percent 3 3 2 2 4 3" xfId="6208"/>
    <cellStyle name="Percent 3 3 2 2 4 3 2" xfId="18839"/>
    <cellStyle name="Percent 3 3 2 2 4 3 2 2" xfId="54055"/>
    <cellStyle name="Percent 3 3 2 2 4 3 3" xfId="41458"/>
    <cellStyle name="Percent 3 3 2 2 4 3 4" xfId="31444"/>
    <cellStyle name="Percent 3 3 2 2 4 4" xfId="7667"/>
    <cellStyle name="Percent 3 3 2 2 4 4 2" xfId="20293"/>
    <cellStyle name="Percent 3 3 2 2 4 4 2 2" xfId="55509"/>
    <cellStyle name="Percent 3 3 2 2 4 4 3" xfId="42912"/>
    <cellStyle name="Percent 3 3 2 2 4 4 4" xfId="32898"/>
    <cellStyle name="Percent 3 3 2 2 4 5" xfId="9448"/>
    <cellStyle name="Percent 3 3 2 2 4 5 2" xfId="22069"/>
    <cellStyle name="Percent 3 3 2 2 4 5 2 2" xfId="57285"/>
    <cellStyle name="Percent 3 3 2 2 4 5 3" xfId="44688"/>
    <cellStyle name="Percent 3 3 2 2 4 5 4" xfId="34674"/>
    <cellStyle name="Percent 3 3 2 2 4 6" xfId="11242"/>
    <cellStyle name="Percent 3 3 2 2 4 6 2" xfId="23845"/>
    <cellStyle name="Percent 3 3 2 2 4 6 2 2" xfId="59061"/>
    <cellStyle name="Percent 3 3 2 2 4 6 3" xfId="46464"/>
    <cellStyle name="Percent 3 3 2 2 4 6 4" xfId="36450"/>
    <cellStyle name="Percent 3 3 2 2 4 7" xfId="15609"/>
    <cellStyle name="Percent 3 3 2 2 4 7 2" xfId="50825"/>
    <cellStyle name="Percent 3 3 2 2 4 7 3" xfId="28214"/>
    <cellStyle name="Percent 3 3 2 2 4 8" xfId="12700"/>
    <cellStyle name="Percent 3 3 2 2 4 8 2" xfId="47918"/>
    <cellStyle name="Percent 3 3 2 2 4 9" xfId="38228"/>
    <cellStyle name="Percent 3 3 2 2 5" xfId="3429"/>
    <cellStyle name="Percent 3 3 2 2 5 10" xfId="26925"/>
    <cellStyle name="Percent 3 3 2 2 5 11" xfId="61329"/>
    <cellStyle name="Percent 3 3 2 2 5 2" xfId="5225"/>
    <cellStyle name="Percent 3 3 2 2 5 2 2" xfId="17872"/>
    <cellStyle name="Percent 3 3 2 2 5 2 2 2" xfId="53088"/>
    <cellStyle name="Percent 3 3 2 2 5 2 3" xfId="40491"/>
    <cellStyle name="Percent 3 3 2 2 5 2 4" xfId="30477"/>
    <cellStyle name="Percent 3 3 2 2 5 3" xfId="6695"/>
    <cellStyle name="Percent 3 3 2 2 5 3 2" xfId="19326"/>
    <cellStyle name="Percent 3 3 2 2 5 3 2 2" xfId="54542"/>
    <cellStyle name="Percent 3 3 2 2 5 3 3" xfId="41945"/>
    <cellStyle name="Percent 3 3 2 2 5 3 4" xfId="31931"/>
    <cellStyle name="Percent 3 3 2 2 5 4" xfId="8154"/>
    <cellStyle name="Percent 3 3 2 2 5 4 2" xfId="20780"/>
    <cellStyle name="Percent 3 3 2 2 5 4 2 2" xfId="55996"/>
    <cellStyle name="Percent 3 3 2 2 5 4 3" xfId="43399"/>
    <cellStyle name="Percent 3 3 2 2 5 4 4" xfId="33385"/>
    <cellStyle name="Percent 3 3 2 2 5 5" xfId="9935"/>
    <cellStyle name="Percent 3 3 2 2 5 5 2" xfId="22556"/>
    <cellStyle name="Percent 3 3 2 2 5 5 2 2" xfId="57772"/>
    <cellStyle name="Percent 3 3 2 2 5 5 3" xfId="45175"/>
    <cellStyle name="Percent 3 3 2 2 5 5 4" xfId="35161"/>
    <cellStyle name="Percent 3 3 2 2 5 6" xfId="11729"/>
    <cellStyle name="Percent 3 3 2 2 5 6 2" xfId="24332"/>
    <cellStyle name="Percent 3 3 2 2 5 6 2 2" xfId="59548"/>
    <cellStyle name="Percent 3 3 2 2 5 6 3" xfId="46951"/>
    <cellStyle name="Percent 3 3 2 2 5 6 4" xfId="36937"/>
    <cellStyle name="Percent 3 3 2 2 5 7" xfId="16096"/>
    <cellStyle name="Percent 3 3 2 2 5 7 2" xfId="51312"/>
    <cellStyle name="Percent 3 3 2 2 5 7 3" xfId="28701"/>
    <cellStyle name="Percent 3 3 2 2 5 8" xfId="14318"/>
    <cellStyle name="Percent 3 3 2 2 5 8 2" xfId="49536"/>
    <cellStyle name="Percent 3 3 2 2 5 9" xfId="38715"/>
    <cellStyle name="Percent 3 3 2 2 6" xfId="2589"/>
    <cellStyle name="Percent 3 3 2 2 6 10" xfId="26116"/>
    <cellStyle name="Percent 3 3 2 2 6 11" xfId="60520"/>
    <cellStyle name="Percent 3 3 2 2 6 2" xfId="4416"/>
    <cellStyle name="Percent 3 3 2 2 6 2 2" xfId="17063"/>
    <cellStyle name="Percent 3 3 2 2 6 2 2 2" xfId="52279"/>
    <cellStyle name="Percent 3 3 2 2 6 2 3" xfId="39682"/>
    <cellStyle name="Percent 3 3 2 2 6 2 4" xfId="29668"/>
    <cellStyle name="Percent 3 3 2 2 6 3" xfId="5886"/>
    <cellStyle name="Percent 3 3 2 2 6 3 2" xfId="18517"/>
    <cellStyle name="Percent 3 3 2 2 6 3 2 2" xfId="53733"/>
    <cellStyle name="Percent 3 3 2 2 6 3 3" xfId="41136"/>
    <cellStyle name="Percent 3 3 2 2 6 3 4" xfId="31122"/>
    <cellStyle name="Percent 3 3 2 2 6 4" xfId="7345"/>
    <cellStyle name="Percent 3 3 2 2 6 4 2" xfId="19971"/>
    <cellStyle name="Percent 3 3 2 2 6 4 2 2" xfId="55187"/>
    <cellStyle name="Percent 3 3 2 2 6 4 3" xfId="42590"/>
    <cellStyle name="Percent 3 3 2 2 6 4 4" xfId="32576"/>
    <cellStyle name="Percent 3 3 2 2 6 5" xfId="9126"/>
    <cellStyle name="Percent 3 3 2 2 6 5 2" xfId="21747"/>
    <cellStyle name="Percent 3 3 2 2 6 5 2 2" xfId="56963"/>
    <cellStyle name="Percent 3 3 2 2 6 5 3" xfId="44366"/>
    <cellStyle name="Percent 3 3 2 2 6 5 4" xfId="34352"/>
    <cellStyle name="Percent 3 3 2 2 6 6" xfId="10920"/>
    <cellStyle name="Percent 3 3 2 2 6 6 2" xfId="23523"/>
    <cellStyle name="Percent 3 3 2 2 6 6 2 2" xfId="58739"/>
    <cellStyle name="Percent 3 3 2 2 6 6 3" xfId="46142"/>
    <cellStyle name="Percent 3 3 2 2 6 6 4" xfId="36128"/>
    <cellStyle name="Percent 3 3 2 2 6 7" xfId="15287"/>
    <cellStyle name="Percent 3 3 2 2 6 7 2" xfId="50503"/>
    <cellStyle name="Percent 3 3 2 2 6 7 3" xfId="27892"/>
    <cellStyle name="Percent 3 3 2 2 6 8" xfId="13509"/>
    <cellStyle name="Percent 3 3 2 2 6 8 2" xfId="48727"/>
    <cellStyle name="Percent 3 3 2 2 6 9" xfId="37906"/>
    <cellStyle name="Percent 3 3 2 2 7" xfId="3753"/>
    <cellStyle name="Percent 3 3 2 2 7 2" xfId="8477"/>
    <cellStyle name="Percent 3 3 2 2 7 2 2" xfId="21103"/>
    <cellStyle name="Percent 3 3 2 2 7 2 2 2" xfId="56319"/>
    <cellStyle name="Percent 3 3 2 2 7 2 3" xfId="43722"/>
    <cellStyle name="Percent 3 3 2 2 7 2 4" xfId="33708"/>
    <cellStyle name="Percent 3 3 2 2 7 3" xfId="10258"/>
    <cellStyle name="Percent 3 3 2 2 7 3 2" xfId="22879"/>
    <cellStyle name="Percent 3 3 2 2 7 3 2 2" xfId="58095"/>
    <cellStyle name="Percent 3 3 2 2 7 3 3" xfId="45498"/>
    <cellStyle name="Percent 3 3 2 2 7 3 4" xfId="35484"/>
    <cellStyle name="Percent 3 3 2 2 7 4" xfId="12054"/>
    <cellStyle name="Percent 3 3 2 2 7 4 2" xfId="24655"/>
    <cellStyle name="Percent 3 3 2 2 7 4 2 2" xfId="59871"/>
    <cellStyle name="Percent 3 3 2 2 7 4 3" xfId="47274"/>
    <cellStyle name="Percent 3 3 2 2 7 4 4" xfId="37260"/>
    <cellStyle name="Percent 3 3 2 2 7 5" xfId="16419"/>
    <cellStyle name="Percent 3 3 2 2 7 5 2" xfId="51635"/>
    <cellStyle name="Percent 3 3 2 2 7 5 3" xfId="29024"/>
    <cellStyle name="Percent 3 3 2 2 7 6" xfId="14641"/>
    <cellStyle name="Percent 3 3 2 2 7 6 2" xfId="49859"/>
    <cellStyle name="Percent 3 3 2 2 7 7" xfId="39038"/>
    <cellStyle name="Percent 3 3 2 2 7 8" xfId="27248"/>
    <cellStyle name="Percent 3 3 2 2 8" xfId="4091"/>
    <cellStyle name="Percent 3 3 2 2 8 2" xfId="16741"/>
    <cellStyle name="Percent 3 3 2 2 8 2 2" xfId="51957"/>
    <cellStyle name="Percent 3 3 2 2 8 2 3" xfId="29346"/>
    <cellStyle name="Percent 3 3 2 2 8 3" xfId="13187"/>
    <cellStyle name="Percent 3 3 2 2 8 3 2" xfId="48405"/>
    <cellStyle name="Percent 3 3 2 2 8 4" xfId="39360"/>
    <cellStyle name="Percent 3 3 2 2 8 5" xfId="25794"/>
    <cellStyle name="Percent 3 3 2 2 9" xfId="5564"/>
    <cellStyle name="Percent 3 3 2 2 9 2" xfId="18195"/>
    <cellStyle name="Percent 3 3 2 2 9 2 2" xfId="53411"/>
    <cellStyle name="Percent 3 3 2 2 9 3" xfId="40814"/>
    <cellStyle name="Percent 3 3 2 2 9 4" xfId="30800"/>
    <cellStyle name="Percent 3 3 2 3" xfId="2333"/>
    <cellStyle name="Percent 3 3 2 3 10" xfId="10753"/>
    <cellStyle name="Percent 3 3 2 3 10 2" xfId="23364"/>
    <cellStyle name="Percent 3 3 2 3 10 2 2" xfId="58580"/>
    <cellStyle name="Percent 3 3 2 3 10 3" xfId="45983"/>
    <cellStyle name="Percent 3 3 2 3 10 4" xfId="35969"/>
    <cellStyle name="Percent 3 3 2 3 11" xfId="15045"/>
    <cellStyle name="Percent 3 3 2 3 11 2" xfId="50261"/>
    <cellStyle name="Percent 3 3 2 3 11 3" xfId="27650"/>
    <cellStyle name="Percent 3 3 2 3 12" xfId="12458"/>
    <cellStyle name="Percent 3 3 2 3 12 2" xfId="47676"/>
    <cellStyle name="Percent 3 3 2 3 13" xfId="37664"/>
    <cellStyle name="Percent 3 3 2 3 14" xfId="25065"/>
    <cellStyle name="Percent 3 3 2 3 15" xfId="60278"/>
    <cellStyle name="Percent 3 3 2 3 2" xfId="3180"/>
    <cellStyle name="Percent 3 3 2 3 2 10" xfId="25549"/>
    <cellStyle name="Percent 3 3 2 3 2 11" xfId="61084"/>
    <cellStyle name="Percent 3 3 2 3 2 2" xfId="4980"/>
    <cellStyle name="Percent 3 3 2 3 2 2 2" xfId="17627"/>
    <cellStyle name="Percent 3 3 2 3 2 2 2 2" xfId="52843"/>
    <cellStyle name="Percent 3 3 2 3 2 2 2 3" xfId="30232"/>
    <cellStyle name="Percent 3 3 2 3 2 2 3" xfId="14073"/>
    <cellStyle name="Percent 3 3 2 3 2 2 3 2" xfId="49291"/>
    <cellStyle name="Percent 3 3 2 3 2 2 4" xfId="40246"/>
    <cellStyle name="Percent 3 3 2 3 2 2 5" xfId="26680"/>
    <cellStyle name="Percent 3 3 2 3 2 3" xfId="6450"/>
    <cellStyle name="Percent 3 3 2 3 2 3 2" xfId="19081"/>
    <cellStyle name="Percent 3 3 2 3 2 3 2 2" xfId="54297"/>
    <cellStyle name="Percent 3 3 2 3 2 3 3" xfId="41700"/>
    <cellStyle name="Percent 3 3 2 3 2 3 4" xfId="31686"/>
    <cellStyle name="Percent 3 3 2 3 2 4" xfId="7909"/>
    <cellStyle name="Percent 3 3 2 3 2 4 2" xfId="20535"/>
    <cellStyle name="Percent 3 3 2 3 2 4 2 2" xfId="55751"/>
    <cellStyle name="Percent 3 3 2 3 2 4 3" xfId="43154"/>
    <cellStyle name="Percent 3 3 2 3 2 4 4" xfId="33140"/>
    <cellStyle name="Percent 3 3 2 3 2 5" xfId="9690"/>
    <cellStyle name="Percent 3 3 2 3 2 5 2" xfId="22311"/>
    <cellStyle name="Percent 3 3 2 3 2 5 2 2" xfId="57527"/>
    <cellStyle name="Percent 3 3 2 3 2 5 3" xfId="44930"/>
    <cellStyle name="Percent 3 3 2 3 2 5 4" xfId="34916"/>
    <cellStyle name="Percent 3 3 2 3 2 6" xfId="11484"/>
    <cellStyle name="Percent 3 3 2 3 2 6 2" xfId="24087"/>
    <cellStyle name="Percent 3 3 2 3 2 6 2 2" xfId="59303"/>
    <cellStyle name="Percent 3 3 2 3 2 6 3" xfId="46706"/>
    <cellStyle name="Percent 3 3 2 3 2 6 4" xfId="36692"/>
    <cellStyle name="Percent 3 3 2 3 2 7" xfId="15851"/>
    <cellStyle name="Percent 3 3 2 3 2 7 2" xfId="51067"/>
    <cellStyle name="Percent 3 3 2 3 2 7 3" xfId="28456"/>
    <cellStyle name="Percent 3 3 2 3 2 8" xfId="12942"/>
    <cellStyle name="Percent 3 3 2 3 2 8 2" xfId="48160"/>
    <cellStyle name="Percent 3 3 2 3 2 9" xfId="38470"/>
    <cellStyle name="Percent 3 3 2 3 3" xfId="3509"/>
    <cellStyle name="Percent 3 3 2 3 3 10" xfId="27005"/>
    <cellStyle name="Percent 3 3 2 3 3 11" xfId="61409"/>
    <cellStyle name="Percent 3 3 2 3 3 2" xfId="5305"/>
    <cellStyle name="Percent 3 3 2 3 3 2 2" xfId="17952"/>
    <cellStyle name="Percent 3 3 2 3 3 2 2 2" xfId="53168"/>
    <cellStyle name="Percent 3 3 2 3 3 2 3" xfId="40571"/>
    <cellStyle name="Percent 3 3 2 3 3 2 4" xfId="30557"/>
    <cellStyle name="Percent 3 3 2 3 3 3" xfId="6775"/>
    <cellStyle name="Percent 3 3 2 3 3 3 2" xfId="19406"/>
    <cellStyle name="Percent 3 3 2 3 3 3 2 2" xfId="54622"/>
    <cellStyle name="Percent 3 3 2 3 3 3 3" xfId="42025"/>
    <cellStyle name="Percent 3 3 2 3 3 3 4" xfId="32011"/>
    <cellStyle name="Percent 3 3 2 3 3 4" xfId="8234"/>
    <cellStyle name="Percent 3 3 2 3 3 4 2" xfId="20860"/>
    <cellStyle name="Percent 3 3 2 3 3 4 2 2" xfId="56076"/>
    <cellStyle name="Percent 3 3 2 3 3 4 3" xfId="43479"/>
    <cellStyle name="Percent 3 3 2 3 3 4 4" xfId="33465"/>
    <cellStyle name="Percent 3 3 2 3 3 5" xfId="10015"/>
    <cellStyle name="Percent 3 3 2 3 3 5 2" xfId="22636"/>
    <cellStyle name="Percent 3 3 2 3 3 5 2 2" xfId="57852"/>
    <cellStyle name="Percent 3 3 2 3 3 5 3" xfId="45255"/>
    <cellStyle name="Percent 3 3 2 3 3 5 4" xfId="35241"/>
    <cellStyle name="Percent 3 3 2 3 3 6" xfId="11809"/>
    <cellStyle name="Percent 3 3 2 3 3 6 2" xfId="24412"/>
    <cellStyle name="Percent 3 3 2 3 3 6 2 2" xfId="59628"/>
    <cellStyle name="Percent 3 3 2 3 3 6 3" xfId="47031"/>
    <cellStyle name="Percent 3 3 2 3 3 6 4" xfId="37017"/>
    <cellStyle name="Percent 3 3 2 3 3 7" xfId="16176"/>
    <cellStyle name="Percent 3 3 2 3 3 7 2" xfId="51392"/>
    <cellStyle name="Percent 3 3 2 3 3 7 3" xfId="28781"/>
    <cellStyle name="Percent 3 3 2 3 3 8" xfId="14398"/>
    <cellStyle name="Percent 3 3 2 3 3 8 2" xfId="49616"/>
    <cellStyle name="Percent 3 3 2 3 3 9" xfId="38795"/>
    <cellStyle name="Percent 3 3 2 3 4" xfId="2670"/>
    <cellStyle name="Percent 3 3 2 3 4 10" xfId="26196"/>
    <cellStyle name="Percent 3 3 2 3 4 11" xfId="60600"/>
    <cellStyle name="Percent 3 3 2 3 4 2" xfId="4496"/>
    <cellStyle name="Percent 3 3 2 3 4 2 2" xfId="17143"/>
    <cellStyle name="Percent 3 3 2 3 4 2 2 2" xfId="52359"/>
    <cellStyle name="Percent 3 3 2 3 4 2 3" xfId="39762"/>
    <cellStyle name="Percent 3 3 2 3 4 2 4" xfId="29748"/>
    <cellStyle name="Percent 3 3 2 3 4 3" xfId="5966"/>
    <cellStyle name="Percent 3 3 2 3 4 3 2" xfId="18597"/>
    <cellStyle name="Percent 3 3 2 3 4 3 2 2" xfId="53813"/>
    <cellStyle name="Percent 3 3 2 3 4 3 3" xfId="41216"/>
    <cellStyle name="Percent 3 3 2 3 4 3 4" xfId="31202"/>
    <cellStyle name="Percent 3 3 2 3 4 4" xfId="7425"/>
    <cellStyle name="Percent 3 3 2 3 4 4 2" xfId="20051"/>
    <cellStyle name="Percent 3 3 2 3 4 4 2 2" xfId="55267"/>
    <cellStyle name="Percent 3 3 2 3 4 4 3" xfId="42670"/>
    <cellStyle name="Percent 3 3 2 3 4 4 4" xfId="32656"/>
    <cellStyle name="Percent 3 3 2 3 4 5" xfId="9206"/>
    <cellStyle name="Percent 3 3 2 3 4 5 2" xfId="21827"/>
    <cellStyle name="Percent 3 3 2 3 4 5 2 2" xfId="57043"/>
    <cellStyle name="Percent 3 3 2 3 4 5 3" xfId="44446"/>
    <cellStyle name="Percent 3 3 2 3 4 5 4" xfId="34432"/>
    <cellStyle name="Percent 3 3 2 3 4 6" xfId="11000"/>
    <cellStyle name="Percent 3 3 2 3 4 6 2" xfId="23603"/>
    <cellStyle name="Percent 3 3 2 3 4 6 2 2" xfId="58819"/>
    <cellStyle name="Percent 3 3 2 3 4 6 3" xfId="46222"/>
    <cellStyle name="Percent 3 3 2 3 4 6 4" xfId="36208"/>
    <cellStyle name="Percent 3 3 2 3 4 7" xfId="15367"/>
    <cellStyle name="Percent 3 3 2 3 4 7 2" xfId="50583"/>
    <cellStyle name="Percent 3 3 2 3 4 7 3" xfId="27972"/>
    <cellStyle name="Percent 3 3 2 3 4 8" xfId="13589"/>
    <cellStyle name="Percent 3 3 2 3 4 8 2" xfId="48807"/>
    <cellStyle name="Percent 3 3 2 3 4 9" xfId="37986"/>
    <cellStyle name="Percent 3 3 2 3 5" xfId="3834"/>
    <cellStyle name="Percent 3 3 2 3 5 2" xfId="8557"/>
    <cellStyle name="Percent 3 3 2 3 5 2 2" xfId="21183"/>
    <cellStyle name="Percent 3 3 2 3 5 2 2 2" xfId="56399"/>
    <cellStyle name="Percent 3 3 2 3 5 2 3" xfId="43802"/>
    <cellStyle name="Percent 3 3 2 3 5 2 4" xfId="33788"/>
    <cellStyle name="Percent 3 3 2 3 5 3" xfId="10338"/>
    <cellStyle name="Percent 3 3 2 3 5 3 2" xfId="22959"/>
    <cellStyle name="Percent 3 3 2 3 5 3 2 2" xfId="58175"/>
    <cellStyle name="Percent 3 3 2 3 5 3 3" xfId="45578"/>
    <cellStyle name="Percent 3 3 2 3 5 3 4" xfId="35564"/>
    <cellStyle name="Percent 3 3 2 3 5 4" xfId="12134"/>
    <cellStyle name="Percent 3 3 2 3 5 4 2" xfId="24735"/>
    <cellStyle name="Percent 3 3 2 3 5 4 2 2" xfId="59951"/>
    <cellStyle name="Percent 3 3 2 3 5 4 3" xfId="47354"/>
    <cellStyle name="Percent 3 3 2 3 5 4 4" xfId="37340"/>
    <cellStyle name="Percent 3 3 2 3 5 5" xfId="16499"/>
    <cellStyle name="Percent 3 3 2 3 5 5 2" xfId="51715"/>
    <cellStyle name="Percent 3 3 2 3 5 5 3" xfId="29104"/>
    <cellStyle name="Percent 3 3 2 3 5 6" xfId="14721"/>
    <cellStyle name="Percent 3 3 2 3 5 6 2" xfId="49939"/>
    <cellStyle name="Percent 3 3 2 3 5 7" xfId="39118"/>
    <cellStyle name="Percent 3 3 2 3 5 8" xfId="27328"/>
    <cellStyle name="Percent 3 3 2 3 6" xfId="4174"/>
    <cellStyle name="Percent 3 3 2 3 6 2" xfId="16821"/>
    <cellStyle name="Percent 3 3 2 3 6 2 2" xfId="52037"/>
    <cellStyle name="Percent 3 3 2 3 6 2 3" xfId="29426"/>
    <cellStyle name="Percent 3 3 2 3 6 3" xfId="13267"/>
    <cellStyle name="Percent 3 3 2 3 6 3 2" xfId="48485"/>
    <cellStyle name="Percent 3 3 2 3 6 4" xfId="39440"/>
    <cellStyle name="Percent 3 3 2 3 6 5" xfId="25874"/>
    <cellStyle name="Percent 3 3 2 3 7" xfId="5644"/>
    <cellStyle name="Percent 3 3 2 3 7 2" xfId="18275"/>
    <cellStyle name="Percent 3 3 2 3 7 2 2" xfId="53491"/>
    <cellStyle name="Percent 3 3 2 3 7 3" xfId="40894"/>
    <cellStyle name="Percent 3 3 2 3 7 4" xfId="30880"/>
    <cellStyle name="Percent 3 3 2 3 8" xfId="7103"/>
    <cellStyle name="Percent 3 3 2 3 8 2" xfId="19729"/>
    <cellStyle name="Percent 3 3 2 3 8 2 2" xfId="54945"/>
    <cellStyle name="Percent 3 3 2 3 8 3" xfId="42348"/>
    <cellStyle name="Percent 3 3 2 3 8 4" xfId="32334"/>
    <cellStyle name="Percent 3 3 2 3 9" xfId="8884"/>
    <cellStyle name="Percent 3 3 2 3 9 2" xfId="21505"/>
    <cellStyle name="Percent 3 3 2 3 9 2 2" xfId="56721"/>
    <cellStyle name="Percent 3 3 2 3 9 3" xfId="44124"/>
    <cellStyle name="Percent 3 3 2 3 9 4" xfId="34110"/>
    <cellStyle name="Percent 3 3 2 4" xfId="3017"/>
    <cellStyle name="Percent 3 3 2 4 10" xfId="25392"/>
    <cellStyle name="Percent 3 3 2 4 11" xfId="60927"/>
    <cellStyle name="Percent 3 3 2 4 2" xfId="4823"/>
    <cellStyle name="Percent 3 3 2 4 2 2" xfId="17470"/>
    <cellStyle name="Percent 3 3 2 4 2 2 2" xfId="52686"/>
    <cellStyle name="Percent 3 3 2 4 2 2 3" xfId="30075"/>
    <cellStyle name="Percent 3 3 2 4 2 3" xfId="13916"/>
    <cellStyle name="Percent 3 3 2 4 2 3 2" xfId="49134"/>
    <cellStyle name="Percent 3 3 2 4 2 4" xfId="40089"/>
    <cellStyle name="Percent 3 3 2 4 2 5" xfId="26523"/>
    <cellStyle name="Percent 3 3 2 4 3" xfId="6293"/>
    <cellStyle name="Percent 3 3 2 4 3 2" xfId="18924"/>
    <cellStyle name="Percent 3 3 2 4 3 2 2" xfId="54140"/>
    <cellStyle name="Percent 3 3 2 4 3 3" xfId="41543"/>
    <cellStyle name="Percent 3 3 2 4 3 4" xfId="31529"/>
    <cellStyle name="Percent 3 3 2 4 4" xfId="7752"/>
    <cellStyle name="Percent 3 3 2 4 4 2" xfId="20378"/>
    <cellStyle name="Percent 3 3 2 4 4 2 2" xfId="55594"/>
    <cellStyle name="Percent 3 3 2 4 4 3" xfId="42997"/>
    <cellStyle name="Percent 3 3 2 4 4 4" xfId="32983"/>
    <cellStyle name="Percent 3 3 2 4 5" xfId="9533"/>
    <cellStyle name="Percent 3 3 2 4 5 2" xfId="22154"/>
    <cellStyle name="Percent 3 3 2 4 5 2 2" xfId="57370"/>
    <cellStyle name="Percent 3 3 2 4 5 3" xfId="44773"/>
    <cellStyle name="Percent 3 3 2 4 5 4" xfId="34759"/>
    <cellStyle name="Percent 3 3 2 4 6" xfId="11327"/>
    <cellStyle name="Percent 3 3 2 4 6 2" xfId="23930"/>
    <cellStyle name="Percent 3 3 2 4 6 2 2" xfId="59146"/>
    <cellStyle name="Percent 3 3 2 4 6 3" xfId="46549"/>
    <cellStyle name="Percent 3 3 2 4 6 4" xfId="36535"/>
    <cellStyle name="Percent 3 3 2 4 7" xfId="15694"/>
    <cellStyle name="Percent 3 3 2 4 7 2" xfId="50910"/>
    <cellStyle name="Percent 3 3 2 4 7 3" xfId="28299"/>
    <cellStyle name="Percent 3 3 2 4 8" xfId="12785"/>
    <cellStyle name="Percent 3 3 2 4 8 2" xfId="48003"/>
    <cellStyle name="Percent 3 3 2 4 9" xfId="38313"/>
    <cellStyle name="Percent 3 3 2 5" xfId="2847"/>
    <cellStyle name="Percent 3 3 2 5 10" xfId="25235"/>
    <cellStyle name="Percent 3 3 2 5 11" xfId="60770"/>
    <cellStyle name="Percent 3 3 2 5 2" xfId="4666"/>
    <cellStyle name="Percent 3 3 2 5 2 2" xfId="17313"/>
    <cellStyle name="Percent 3 3 2 5 2 2 2" xfId="52529"/>
    <cellStyle name="Percent 3 3 2 5 2 2 3" xfId="29918"/>
    <cellStyle name="Percent 3 3 2 5 2 3" xfId="13759"/>
    <cellStyle name="Percent 3 3 2 5 2 3 2" xfId="48977"/>
    <cellStyle name="Percent 3 3 2 5 2 4" xfId="39932"/>
    <cellStyle name="Percent 3 3 2 5 2 5" xfId="26366"/>
    <cellStyle name="Percent 3 3 2 5 3" xfId="6136"/>
    <cellStyle name="Percent 3 3 2 5 3 2" xfId="18767"/>
    <cellStyle name="Percent 3 3 2 5 3 2 2" xfId="53983"/>
    <cellStyle name="Percent 3 3 2 5 3 3" xfId="41386"/>
    <cellStyle name="Percent 3 3 2 5 3 4" xfId="31372"/>
    <cellStyle name="Percent 3 3 2 5 4" xfId="7595"/>
    <cellStyle name="Percent 3 3 2 5 4 2" xfId="20221"/>
    <cellStyle name="Percent 3 3 2 5 4 2 2" xfId="55437"/>
    <cellStyle name="Percent 3 3 2 5 4 3" xfId="42840"/>
    <cellStyle name="Percent 3 3 2 5 4 4" xfId="32826"/>
    <cellStyle name="Percent 3 3 2 5 5" xfId="9376"/>
    <cellStyle name="Percent 3 3 2 5 5 2" xfId="21997"/>
    <cellStyle name="Percent 3 3 2 5 5 2 2" xfId="57213"/>
    <cellStyle name="Percent 3 3 2 5 5 3" xfId="44616"/>
    <cellStyle name="Percent 3 3 2 5 5 4" xfId="34602"/>
    <cellStyle name="Percent 3 3 2 5 6" xfId="11170"/>
    <cellStyle name="Percent 3 3 2 5 6 2" xfId="23773"/>
    <cellStyle name="Percent 3 3 2 5 6 2 2" xfId="58989"/>
    <cellStyle name="Percent 3 3 2 5 6 3" xfId="46392"/>
    <cellStyle name="Percent 3 3 2 5 6 4" xfId="36378"/>
    <cellStyle name="Percent 3 3 2 5 7" xfId="15537"/>
    <cellStyle name="Percent 3 3 2 5 7 2" xfId="50753"/>
    <cellStyle name="Percent 3 3 2 5 7 3" xfId="28142"/>
    <cellStyle name="Percent 3 3 2 5 8" xfId="12628"/>
    <cellStyle name="Percent 3 3 2 5 8 2" xfId="47846"/>
    <cellStyle name="Percent 3 3 2 5 9" xfId="38156"/>
    <cellStyle name="Percent 3 3 2 6" xfId="3357"/>
    <cellStyle name="Percent 3 3 2 6 10" xfId="26853"/>
    <cellStyle name="Percent 3 3 2 6 11" xfId="61257"/>
    <cellStyle name="Percent 3 3 2 6 2" xfId="5153"/>
    <cellStyle name="Percent 3 3 2 6 2 2" xfId="17800"/>
    <cellStyle name="Percent 3 3 2 6 2 2 2" xfId="53016"/>
    <cellStyle name="Percent 3 3 2 6 2 3" xfId="40419"/>
    <cellStyle name="Percent 3 3 2 6 2 4" xfId="30405"/>
    <cellStyle name="Percent 3 3 2 6 3" xfId="6623"/>
    <cellStyle name="Percent 3 3 2 6 3 2" xfId="19254"/>
    <cellStyle name="Percent 3 3 2 6 3 2 2" xfId="54470"/>
    <cellStyle name="Percent 3 3 2 6 3 3" xfId="41873"/>
    <cellStyle name="Percent 3 3 2 6 3 4" xfId="31859"/>
    <cellStyle name="Percent 3 3 2 6 4" xfId="8082"/>
    <cellStyle name="Percent 3 3 2 6 4 2" xfId="20708"/>
    <cellStyle name="Percent 3 3 2 6 4 2 2" xfId="55924"/>
    <cellStyle name="Percent 3 3 2 6 4 3" xfId="43327"/>
    <cellStyle name="Percent 3 3 2 6 4 4" xfId="33313"/>
    <cellStyle name="Percent 3 3 2 6 5" xfId="9863"/>
    <cellStyle name="Percent 3 3 2 6 5 2" xfId="22484"/>
    <cellStyle name="Percent 3 3 2 6 5 2 2" xfId="57700"/>
    <cellStyle name="Percent 3 3 2 6 5 3" xfId="45103"/>
    <cellStyle name="Percent 3 3 2 6 5 4" xfId="35089"/>
    <cellStyle name="Percent 3 3 2 6 6" xfId="11657"/>
    <cellStyle name="Percent 3 3 2 6 6 2" xfId="24260"/>
    <cellStyle name="Percent 3 3 2 6 6 2 2" xfId="59476"/>
    <cellStyle name="Percent 3 3 2 6 6 3" xfId="46879"/>
    <cellStyle name="Percent 3 3 2 6 6 4" xfId="36865"/>
    <cellStyle name="Percent 3 3 2 6 7" xfId="16024"/>
    <cellStyle name="Percent 3 3 2 6 7 2" xfId="51240"/>
    <cellStyle name="Percent 3 3 2 6 7 3" xfId="28629"/>
    <cellStyle name="Percent 3 3 2 6 8" xfId="14246"/>
    <cellStyle name="Percent 3 3 2 6 8 2" xfId="49464"/>
    <cellStyle name="Percent 3 3 2 6 9" xfId="38643"/>
    <cellStyle name="Percent 3 3 2 7" xfId="2517"/>
    <cellStyle name="Percent 3 3 2 7 10" xfId="26044"/>
    <cellStyle name="Percent 3 3 2 7 11" xfId="60448"/>
    <cellStyle name="Percent 3 3 2 7 2" xfId="4344"/>
    <cellStyle name="Percent 3 3 2 7 2 2" xfId="16991"/>
    <cellStyle name="Percent 3 3 2 7 2 2 2" xfId="52207"/>
    <cellStyle name="Percent 3 3 2 7 2 3" xfId="39610"/>
    <cellStyle name="Percent 3 3 2 7 2 4" xfId="29596"/>
    <cellStyle name="Percent 3 3 2 7 3" xfId="5814"/>
    <cellStyle name="Percent 3 3 2 7 3 2" xfId="18445"/>
    <cellStyle name="Percent 3 3 2 7 3 2 2" xfId="53661"/>
    <cellStyle name="Percent 3 3 2 7 3 3" xfId="41064"/>
    <cellStyle name="Percent 3 3 2 7 3 4" xfId="31050"/>
    <cellStyle name="Percent 3 3 2 7 4" xfId="7273"/>
    <cellStyle name="Percent 3 3 2 7 4 2" xfId="19899"/>
    <cellStyle name="Percent 3 3 2 7 4 2 2" xfId="55115"/>
    <cellStyle name="Percent 3 3 2 7 4 3" xfId="42518"/>
    <cellStyle name="Percent 3 3 2 7 4 4" xfId="32504"/>
    <cellStyle name="Percent 3 3 2 7 5" xfId="9054"/>
    <cellStyle name="Percent 3 3 2 7 5 2" xfId="21675"/>
    <cellStyle name="Percent 3 3 2 7 5 2 2" xfId="56891"/>
    <cellStyle name="Percent 3 3 2 7 5 3" xfId="44294"/>
    <cellStyle name="Percent 3 3 2 7 5 4" xfId="34280"/>
    <cellStyle name="Percent 3 3 2 7 6" xfId="10848"/>
    <cellStyle name="Percent 3 3 2 7 6 2" xfId="23451"/>
    <cellStyle name="Percent 3 3 2 7 6 2 2" xfId="58667"/>
    <cellStyle name="Percent 3 3 2 7 6 3" xfId="46070"/>
    <cellStyle name="Percent 3 3 2 7 6 4" xfId="36056"/>
    <cellStyle name="Percent 3 3 2 7 7" xfId="15215"/>
    <cellStyle name="Percent 3 3 2 7 7 2" xfId="50431"/>
    <cellStyle name="Percent 3 3 2 7 7 3" xfId="27820"/>
    <cellStyle name="Percent 3 3 2 7 8" xfId="13437"/>
    <cellStyle name="Percent 3 3 2 7 8 2" xfId="48655"/>
    <cellStyle name="Percent 3 3 2 7 9" xfId="37834"/>
    <cellStyle name="Percent 3 3 2 8" xfId="3681"/>
    <cellStyle name="Percent 3 3 2 8 2" xfId="8405"/>
    <cellStyle name="Percent 3 3 2 8 2 2" xfId="21031"/>
    <cellStyle name="Percent 3 3 2 8 2 2 2" xfId="56247"/>
    <cellStyle name="Percent 3 3 2 8 2 3" xfId="43650"/>
    <cellStyle name="Percent 3 3 2 8 2 4" xfId="33636"/>
    <cellStyle name="Percent 3 3 2 8 3" xfId="10186"/>
    <cellStyle name="Percent 3 3 2 8 3 2" xfId="22807"/>
    <cellStyle name="Percent 3 3 2 8 3 2 2" xfId="58023"/>
    <cellStyle name="Percent 3 3 2 8 3 3" xfId="45426"/>
    <cellStyle name="Percent 3 3 2 8 3 4" xfId="35412"/>
    <cellStyle name="Percent 3 3 2 8 4" xfId="11982"/>
    <cellStyle name="Percent 3 3 2 8 4 2" xfId="24583"/>
    <cellStyle name="Percent 3 3 2 8 4 2 2" xfId="59799"/>
    <cellStyle name="Percent 3 3 2 8 4 3" xfId="47202"/>
    <cellStyle name="Percent 3 3 2 8 4 4" xfId="37188"/>
    <cellStyle name="Percent 3 3 2 8 5" xfId="16347"/>
    <cellStyle name="Percent 3 3 2 8 5 2" xfId="51563"/>
    <cellStyle name="Percent 3 3 2 8 5 3" xfId="28952"/>
    <cellStyle name="Percent 3 3 2 8 6" xfId="14569"/>
    <cellStyle name="Percent 3 3 2 8 6 2" xfId="49787"/>
    <cellStyle name="Percent 3 3 2 8 7" xfId="38966"/>
    <cellStyle name="Percent 3 3 2 8 8" xfId="27176"/>
    <cellStyle name="Percent 3 3 2 9" xfId="4013"/>
    <cellStyle name="Percent 3 3 2 9 2" xfId="16669"/>
    <cellStyle name="Percent 3 3 2 9 2 2" xfId="51885"/>
    <cellStyle name="Percent 3 3 2 9 2 3" xfId="29274"/>
    <cellStyle name="Percent 3 3 2 9 3" xfId="13115"/>
    <cellStyle name="Percent 3 3 2 9 3 2" xfId="48333"/>
    <cellStyle name="Percent 3 3 2 9 4" xfId="39288"/>
    <cellStyle name="Percent 3 3 2 9 5" xfId="25722"/>
    <cellStyle name="Percent 3 3 3" xfId="751"/>
    <cellStyle name="Percent 3 4" xfId="51"/>
    <cellStyle name="Percent 3 4 2" xfId="752"/>
    <cellStyle name="Percent 3 5" xfId="753"/>
    <cellStyle name="Percent 3 5 10" xfId="5493"/>
    <cellStyle name="Percent 3 5 10 2" xfId="18124"/>
    <cellStyle name="Percent 3 5 10 2 2" xfId="53340"/>
    <cellStyle name="Percent 3 5 10 3" xfId="40743"/>
    <cellStyle name="Percent 3 5 10 4" xfId="30729"/>
    <cellStyle name="Percent 3 5 11" xfId="6949"/>
    <cellStyle name="Percent 3 5 11 2" xfId="19578"/>
    <cellStyle name="Percent 3 5 11 2 2" xfId="54794"/>
    <cellStyle name="Percent 3 5 11 3" xfId="42197"/>
    <cellStyle name="Percent 3 5 11 4" xfId="32183"/>
    <cellStyle name="Percent 3 5 12" xfId="8731"/>
    <cellStyle name="Percent 3 5 12 2" xfId="21354"/>
    <cellStyle name="Percent 3 5 12 2 2" xfId="56570"/>
    <cellStyle name="Percent 3 5 12 3" xfId="43973"/>
    <cellStyle name="Percent 3 5 12 4" xfId="33959"/>
    <cellStyle name="Percent 3 5 13" xfId="10754"/>
    <cellStyle name="Percent 3 5 13 2" xfId="23365"/>
    <cellStyle name="Percent 3 5 13 2 2" xfId="58581"/>
    <cellStyle name="Percent 3 5 13 3" xfId="45984"/>
    <cellStyle name="Percent 3 5 13 4" xfId="35970"/>
    <cellStyle name="Percent 3 5 14" xfId="14893"/>
    <cellStyle name="Percent 3 5 14 2" xfId="50110"/>
    <cellStyle name="Percent 3 5 14 3" xfId="27499"/>
    <cellStyle name="Percent 3 5 15" xfId="12307"/>
    <cellStyle name="Percent 3 5 15 2" xfId="47525"/>
    <cellStyle name="Percent 3 5 16" xfId="37512"/>
    <cellStyle name="Percent 3 5 17" xfId="24914"/>
    <cellStyle name="Percent 3 5 18" xfId="60127"/>
    <cellStyle name="Percent 3 5 2" xfId="1904"/>
    <cellStyle name="Percent 3 5 2 10" xfId="7023"/>
    <cellStyle name="Percent 3 5 2 10 2" xfId="19650"/>
    <cellStyle name="Percent 3 5 2 10 2 2" xfId="54866"/>
    <cellStyle name="Percent 3 5 2 10 3" xfId="42269"/>
    <cellStyle name="Percent 3 5 2 10 4" xfId="32255"/>
    <cellStyle name="Percent 3 5 2 11" xfId="8804"/>
    <cellStyle name="Percent 3 5 2 11 2" xfId="21426"/>
    <cellStyle name="Percent 3 5 2 11 2 2" xfId="56642"/>
    <cellStyle name="Percent 3 5 2 11 3" xfId="44045"/>
    <cellStyle name="Percent 3 5 2 11 4" xfId="34031"/>
    <cellStyle name="Percent 3 5 2 12" xfId="10755"/>
    <cellStyle name="Percent 3 5 2 12 2" xfId="23366"/>
    <cellStyle name="Percent 3 5 2 12 2 2" xfId="58582"/>
    <cellStyle name="Percent 3 5 2 12 3" xfId="45985"/>
    <cellStyle name="Percent 3 5 2 12 4" xfId="35971"/>
    <cellStyle name="Percent 3 5 2 13" xfId="14965"/>
    <cellStyle name="Percent 3 5 2 13 2" xfId="50182"/>
    <cellStyle name="Percent 3 5 2 13 3" xfId="27571"/>
    <cellStyle name="Percent 3 5 2 14" xfId="12379"/>
    <cellStyle name="Percent 3 5 2 14 2" xfId="47597"/>
    <cellStyle name="Percent 3 5 2 15" xfId="37584"/>
    <cellStyle name="Percent 3 5 2 16" xfId="24986"/>
    <cellStyle name="Percent 3 5 2 17" xfId="60199"/>
    <cellStyle name="Percent 3 5 2 2" xfId="2409"/>
    <cellStyle name="Percent 3 5 2 2 10" xfId="10756"/>
    <cellStyle name="Percent 3 5 2 2 10 2" xfId="23367"/>
    <cellStyle name="Percent 3 5 2 2 10 2 2" xfId="58583"/>
    <cellStyle name="Percent 3 5 2 2 10 3" xfId="45986"/>
    <cellStyle name="Percent 3 5 2 2 10 4" xfId="35972"/>
    <cellStyle name="Percent 3 5 2 2 11" xfId="15120"/>
    <cellStyle name="Percent 3 5 2 2 11 2" xfId="50336"/>
    <cellStyle name="Percent 3 5 2 2 11 3" xfId="27725"/>
    <cellStyle name="Percent 3 5 2 2 12" xfId="12533"/>
    <cellStyle name="Percent 3 5 2 2 12 2" xfId="47751"/>
    <cellStyle name="Percent 3 5 2 2 13" xfId="37739"/>
    <cellStyle name="Percent 3 5 2 2 14" xfId="25140"/>
    <cellStyle name="Percent 3 5 2 2 15" xfId="60353"/>
    <cellStyle name="Percent 3 5 2 2 2" xfId="3255"/>
    <cellStyle name="Percent 3 5 2 2 2 10" xfId="25624"/>
    <cellStyle name="Percent 3 5 2 2 2 11" xfId="61159"/>
    <cellStyle name="Percent 3 5 2 2 2 2" xfId="5055"/>
    <cellStyle name="Percent 3 5 2 2 2 2 2" xfId="17702"/>
    <cellStyle name="Percent 3 5 2 2 2 2 2 2" xfId="52918"/>
    <cellStyle name="Percent 3 5 2 2 2 2 2 3" xfId="30307"/>
    <cellStyle name="Percent 3 5 2 2 2 2 3" xfId="14148"/>
    <cellStyle name="Percent 3 5 2 2 2 2 3 2" xfId="49366"/>
    <cellStyle name="Percent 3 5 2 2 2 2 4" xfId="40321"/>
    <cellStyle name="Percent 3 5 2 2 2 2 5" xfId="26755"/>
    <cellStyle name="Percent 3 5 2 2 2 3" xfId="6525"/>
    <cellStyle name="Percent 3 5 2 2 2 3 2" xfId="19156"/>
    <cellStyle name="Percent 3 5 2 2 2 3 2 2" xfId="54372"/>
    <cellStyle name="Percent 3 5 2 2 2 3 3" xfId="41775"/>
    <cellStyle name="Percent 3 5 2 2 2 3 4" xfId="31761"/>
    <cellStyle name="Percent 3 5 2 2 2 4" xfId="7984"/>
    <cellStyle name="Percent 3 5 2 2 2 4 2" xfId="20610"/>
    <cellStyle name="Percent 3 5 2 2 2 4 2 2" xfId="55826"/>
    <cellStyle name="Percent 3 5 2 2 2 4 3" xfId="43229"/>
    <cellStyle name="Percent 3 5 2 2 2 4 4" xfId="33215"/>
    <cellStyle name="Percent 3 5 2 2 2 5" xfId="9765"/>
    <cellStyle name="Percent 3 5 2 2 2 5 2" xfId="22386"/>
    <cellStyle name="Percent 3 5 2 2 2 5 2 2" xfId="57602"/>
    <cellStyle name="Percent 3 5 2 2 2 5 3" xfId="45005"/>
    <cellStyle name="Percent 3 5 2 2 2 5 4" xfId="34991"/>
    <cellStyle name="Percent 3 5 2 2 2 6" xfId="11559"/>
    <cellStyle name="Percent 3 5 2 2 2 6 2" xfId="24162"/>
    <cellStyle name="Percent 3 5 2 2 2 6 2 2" xfId="59378"/>
    <cellStyle name="Percent 3 5 2 2 2 6 3" xfId="46781"/>
    <cellStyle name="Percent 3 5 2 2 2 6 4" xfId="36767"/>
    <cellStyle name="Percent 3 5 2 2 2 7" xfId="15926"/>
    <cellStyle name="Percent 3 5 2 2 2 7 2" xfId="51142"/>
    <cellStyle name="Percent 3 5 2 2 2 7 3" xfId="28531"/>
    <cellStyle name="Percent 3 5 2 2 2 8" xfId="13017"/>
    <cellStyle name="Percent 3 5 2 2 2 8 2" xfId="48235"/>
    <cellStyle name="Percent 3 5 2 2 2 9" xfId="38545"/>
    <cellStyle name="Percent 3 5 2 2 3" xfId="3584"/>
    <cellStyle name="Percent 3 5 2 2 3 10" xfId="27080"/>
    <cellStyle name="Percent 3 5 2 2 3 11" xfId="61484"/>
    <cellStyle name="Percent 3 5 2 2 3 2" xfId="5380"/>
    <cellStyle name="Percent 3 5 2 2 3 2 2" xfId="18027"/>
    <cellStyle name="Percent 3 5 2 2 3 2 2 2" xfId="53243"/>
    <cellStyle name="Percent 3 5 2 2 3 2 3" xfId="40646"/>
    <cellStyle name="Percent 3 5 2 2 3 2 4" xfId="30632"/>
    <cellStyle name="Percent 3 5 2 2 3 3" xfId="6850"/>
    <cellStyle name="Percent 3 5 2 2 3 3 2" xfId="19481"/>
    <cellStyle name="Percent 3 5 2 2 3 3 2 2" xfId="54697"/>
    <cellStyle name="Percent 3 5 2 2 3 3 3" xfId="42100"/>
    <cellStyle name="Percent 3 5 2 2 3 3 4" xfId="32086"/>
    <cellStyle name="Percent 3 5 2 2 3 4" xfId="8309"/>
    <cellStyle name="Percent 3 5 2 2 3 4 2" xfId="20935"/>
    <cellStyle name="Percent 3 5 2 2 3 4 2 2" xfId="56151"/>
    <cellStyle name="Percent 3 5 2 2 3 4 3" xfId="43554"/>
    <cellStyle name="Percent 3 5 2 2 3 4 4" xfId="33540"/>
    <cellStyle name="Percent 3 5 2 2 3 5" xfId="10090"/>
    <cellStyle name="Percent 3 5 2 2 3 5 2" xfId="22711"/>
    <cellStyle name="Percent 3 5 2 2 3 5 2 2" xfId="57927"/>
    <cellStyle name="Percent 3 5 2 2 3 5 3" xfId="45330"/>
    <cellStyle name="Percent 3 5 2 2 3 5 4" xfId="35316"/>
    <cellStyle name="Percent 3 5 2 2 3 6" xfId="11884"/>
    <cellStyle name="Percent 3 5 2 2 3 6 2" xfId="24487"/>
    <cellStyle name="Percent 3 5 2 2 3 6 2 2" xfId="59703"/>
    <cellStyle name="Percent 3 5 2 2 3 6 3" xfId="47106"/>
    <cellStyle name="Percent 3 5 2 2 3 6 4" xfId="37092"/>
    <cellStyle name="Percent 3 5 2 2 3 7" xfId="16251"/>
    <cellStyle name="Percent 3 5 2 2 3 7 2" xfId="51467"/>
    <cellStyle name="Percent 3 5 2 2 3 7 3" xfId="28856"/>
    <cellStyle name="Percent 3 5 2 2 3 8" xfId="14473"/>
    <cellStyle name="Percent 3 5 2 2 3 8 2" xfId="49691"/>
    <cellStyle name="Percent 3 5 2 2 3 9" xfId="38870"/>
    <cellStyle name="Percent 3 5 2 2 4" xfId="2745"/>
    <cellStyle name="Percent 3 5 2 2 4 10" xfId="26271"/>
    <cellStyle name="Percent 3 5 2 2 4 11" xfId="60675"/>
    <cellStyle name="Percent 3 5 2 2 4 2" xfId="4571"/>
    <cellStyle name="Percent 3 5 2 2 4 2 2" xfId="17218"/>
    <cellStyle name="Percent 3 5 2 2 4 2 2 2" xfId="52434"/>
    <cellStyle name="Percent 3 5 2 2 4 2 3" xfId="39837"/>
    <cellStyle name="Percent 3 5 2 2 4 2 4" xfId="29823"/>
    <cellStyle name="Percent 3 5 2 2 4 3" xfId="6041"/>
    <cellStyle name="Percent 3 5 2 2 4 3 2" xfId="18672"/>
    <cellStyle name="Percent 3 5 2 2 4 3 2 2" xfId="53888"/>
    <cellStyle name="Percent 3 5 2 2 4 3 3" xfId="41291"/>
    <cellStyle name="Percent 3 5 2 2 4 3 4" xfId="31277"/>
    <cellStyle name="Percent 3 5 2 2 4 4" xfId="7500"/>
    <cellStyle name="Percent 3 5 2 2 4 4 2" xfId="20126"/>
    <cellStyle name="Percent 3 5 2 2 4 4 2 2" xfId="55342"/>
    <cellStyle name="Percent 3 5 2 2 4 4 3" xfId="42745"/>
    <cellStyle name="Percent 3 5 2 2 4 4 4" xfId="32731"/>
    <cellStyle name="Percent 3 5 2 2 4 5" xfId="9281"/>
    <cellStyle name="Percent 3 5 2 2 4 5 2" xfId="21902"/>
    <cellStyle name="Percent 3 5 2 2 4 5 2 2" xfId="57118"/>
    <cellStyle name="Percent 3 5 2 2 4 5 3" xfId="44521"/>
    <cellStyle name="Percent 3 5 2 2 4 5 4" xfId="34507"/>
    <cellStyle name="Percent 3 5 2 2 4 6" xfId="11075"/>
    <cellStyle name="Percent 3 5 2 2 4 6 2" xfId="23678"/>
    <cellStyle name="Percent 3 5 2 2 4 6 2 2" xfId="58894"/>
    <cellStyle name="Percent 3 5 2 2 4 6 3" xfId="46297"/>
    <cellStyle name="Percent 3 5 2 2 4 6 4" xfId="36283"/>
    <cellStyle name="Percent 3 5 2 2 4 7" xfId="15442"/>
    <cellStyle name="Percent 3 5 2 2 4 7 2" xfId="50658"/>
    <cellStyle name="Percent 3 5 2 2 4 7 3" xfId="28047"/>
    <cellStyle name="Percent 3 5 2 2 4 8" xfId="13664"/>
    <cellStyle name="Percent 3 5 2 2 4 8 2" xfId="48882"/>
    <cellStyle name="Percent 3 5 2 2 4 9" xfId="38061"/>
    <cellStyle name="Percent 3 5 2 2 5" xfId="3909"/>
    <cellStyle name="Percent 3 5 2 2 5 2" xfId="8632"/>
    <cellStyle name="Percent 3 5 2 2 5 2 2" xfId="21258"/>
    <cellStyle name="Percent 3 5 2 2 5 2 2 2" xfId="56474"/>
    <cellStyle name="Percent 3 5 2 2 5 2 3" xfId="43877"/>
    <cellStyle name="Percent 3 5 2 2 5 2 4" xfId="33863"/>
    <cellStyle name="Percent 3 5 2 2 5 3" xfId="10413"/>
    <cellStyle name="Percent 3 5 2 2 5 3 2" xfId="23034"/>
    <cellStyle name="Percent 3 5 2 2 5 3 2 2" xfId="58250"/>
    <cellStyle name="Percent 3 5 2 2 5 3 3" xfId="45653"/>
    <cellStyle name="Percent 3 5 2 2 5 3 4" xfId="35639"/>
    <cellStyle name="Percent 3 5 2 2 5 4" xfId="12209"/>
    <cellStyle name="Percent 3 5 2 2 5 4 2" xfId="24810"/>
    <cellStyle name="Percent 3 5 2 2 5 4 2 2" xfId="60026"/>
    <cellStyle name="Percent 3 5 2 2 5 4 3" xfId="47429"/>
    <cellStyle name="Percent 3 5 2 2 5 4 4" xfId="37415"/>
    <cellStyle name="Percent 3 5 2 2 5 5" xfId="16574"/>
    <cellStyle name="Percent 3 5 2 2 5 5 2" xfId="51790"/>
    <cellStyle name="Percent 3 5 2 2 5 5 3" xfId="29179"/>
    <cellStyle name="Percent 3 5 2 2 5 6" xfId="14796"/>
    <cellStyle name="Percent 3 5 2 2 5 6 2" xfId="50014"/>
    <cellStyle name="Percent 3 5 2 2 5 7" xfId="39193"/>
    <cellStyle name="Percent 3 5 2 2 5 8" xfId="27403"/>
    <cellStyle name="Percent 3 5 2 2 6" xfId="4249"/>
    <cellStyle name="Percent 3 5 2 2 6 2" xfId="16896"/>
    <cellStyle name="Percent 3 5 2 2 6 2 2" xfId="52112"/>
    <cellStyle name="Percent 3 5 2 2 6 2 3" xfId="29501"/>
    <cellStyle name="Percent 3 5 2 2 6 3" xfId="13342"/>
    <cellStyle name="Percent 3 5 2 2 6 3 2" xfId="48560"/>
    <cellStyle name="Percent 3 5 2 2 6 4" xfId="39515"/>
    <cellStyle name="Percent 3 5 2 2 6 5" xfId="25949"/>
    <cellStyle name="Percent 3 5 2 2 7" xfId="5719"/>
    <cellStyle name="Percent 3 5 2 2 7 2" xfId="18350"/>
    <cellStyle name="Percent 3 5 2 2 7 2 2" xfId="53566"/>
    <cellStyle name="Percent 3 5 2 2 7 3" xfId="40969"/>
    <cellStyle name="Percent 3 5 2 2 7 4" xfId="30955"/>
    <cellStyle name="Percent 3 5 2 2 8" xfId="7178"/>
    <cellStyle name="Percent 3 5 2 2 8 2" xfId="19804"/>
    <cellStyle name="Percent 3 5 2 2 8 2 2" xfId="55020"/>
    <cellStyle name="Percent 3 5 2 2 8 3" xfId="42423"/>
    <cellStyle name="Percent 3 5 2 2 8 4" xfId="32409"/>
    <cellStyle name="Percent 3 5 2 2 9" xfId="8959"/>
    <cellStyle name="Percent 3 5 2 2 9 2" xfId="21580"/>
    <cellStyle name="Percent 3 5 2 2 9 2 2" xfId="56796"/>
    <cellStyle name="Percent 3 5 2 2 9 3" xfId="44199"/>
    <cellStyle name="Percent 3 5 2 2 9 4" xfId="34185"/>
    <cellStyle name="Percent 3 5 2 3" xfId="3096"/>
    <cellStyle name="Percent 3 5 2 3 10" xfId="25468"/>
    <cellStyle name="Percent 3 5 2 3 11" xfId="61003"/>
    <cellStyle name="Percent 3 5 2 3 2" xfId="4899"/>
    <cellStyle name="Percent 3 5 2 3 2 2" xfId="17546"/>
    <cellStyle name="Percent 3 5 2 3 2 2 2" xfId="52762"/>
    <cellStyle name="Percent 3 5 2 3 2 2 3" xfId="30151"/>
    <cellStyle name="Percent 3 5 2 3 2 3" xfId="13992"/>
    <cellStyle name="Percent 3 5 2 3 2 3 2" xfId="49210"/>
    <cellStyle name="Percent 3 5 2 3 2 4" xfId="40165"/>
    <cellStyle name="Percent 3 5 2 3 2 5" xfId="26599"/>
    <cellStyle name="Percent 3 5 2 3 3" xfId="6369"/>
    <cellStyle name="Percent 3 5 2 3 3 2" xfId="19000"/>
    <cellStyle name="Percent 3 5 2 3 3 2 2" xfId="54216"/>
    <cellStyle name="Percent 3 5 2 3 3 3" xfId="41619"/>
    <cellStyle name="Percent 3 5 2 3 3 4" xfId="31605"/>
    <cellStyle name="Percent 3 5 2 3 4" xfId="7828"/>
    <cellStyle name="Percent 3 5 2 3 4 2" xfId="20454"/>
    <cellStyle name="Percent 3 5 2 3 4 2 2" xfId="55670"/>
    <cellStyle name="Percent 3 5 2 3 4 3" xfId="43073"/>
    <cellStyle name="Percent 3 5 2 3 4 4" xfId="33059"/>
    <cellStyle name="Percent 3 5 2 3 5" xfId="9609"/>
    <cellStyle name="Percent 3 5 2 3 5 2" xfId="22230"/>
    <cellStyle name="Percent 3 5 2 3 5 2 2" xfId="57446"/>
    <cellStyle name="Percent 3 5 2 3 5 3" xfId="44849"/>
    <cellStyle name="Percent 3 5 2 3 5 4" xfId="34835"/>
    <cellStyle name="Percent 3 5 2 3 6" xfId="11403"/>
    <cellStyle name="Percent 3 5 2 3 6 2" xfId="24006"/>
    <cellStyle name="Percent 3 5 2 3 6 2 2" xfId="59222"/>
    <cellStyle name="Percent 3 5 2 3 6 3" xfId="46625"/>
    <cellStyle name="Percent 3 5 2 3 6 4" xfId="36611"/>
    <cellStyle name="Percent 3 5 2 3 7" xfId="15770"/>
    <cellStyle name="Percent 3 5 2 3 7 2" xfId="50986"/>
    <cellStyle name="Percent 3 5 2 3 7 3" xfId="28375"/>
    <cellStyle name="Percent 3 5 2 3 8" xfId="12861"/>
    <cellStyle name="Percent 3 5 2 3 8 2" xfId="48079"/>
    <cellStyle name="Percent 3 5 2 3 9" xfId="38389"/>
    <cellStyle name="Percent 3 5 2 4" xfId="2921"/>
    <cellStyle name="Percent 3 5 2 4 10" xfId="25308"/>
    <cellStyle name="Percent 3 5 2 4 11" xfId="60843"/>
    <cellStyle name="Percent 3 5 2 4 2" xfId="4739"/>
    <cellStyle name="Percent 3 5 2 4 2 2" xfId="17386"/>
    <cellStyle name="Percent 3 5 2 4 2 2 2" xfId="52602"/>
    <cellStyle name="Percent 3 5 2 4 2 2 3" xfId="29991"/>
    <cellStyle name="Percent 3 5 2 4 2 3" xfId="13832"/>
    <cellStyle name="Percent 3 5 2 4 2 3 2" xfId="49050"/>
    <cellStyle name="Percent 3 5 2 4 2 4" xfId="40005"/>
    <cellStyle name="Percent 3 5 2 4 2 5" xfId="26439"/>
    <cellStyle name="Percent 3 5 2 4 3" xfId="6209"/>
    <cellStyle name="Percent 3 5 2 4 3 2" xfId="18840"/>
    <cellStyle name="Percent 3 5 2 4 3 2 2" xfId="54056"/>
    <cellStyle name="Percent 3 5 2 4 3 3" xfId="41459"/>
    <cellStyle name="Percent 3 5 2 4 3 4" xfId="31445"/>
    <cellStyle name="Percent 3 5 2 4 4" xfId="7668"/>
    <cellStyle name="Percent 3 5 2 4 4 2" xfId="20294"/>
    <cellStyle name="Percent 3 5 2 4 4 2 2" xfId="55510"/>
    <cellStyle name="Percent 3 5 2 4 4 3" xfId="42913"/>
    <cellStyle name="Percent 3 5 2 4 4 4" xfId="32899"/>
    <cellStyle name="Percent 3 5 2 4 5" xfId="9449"/>
    <cellStyle name="Percent 3 5 2 4 5 2" xfId="22070"/>
    <cellStyle name="Percent 3 5 2 4 5 2 2" xfId="57286"/>
    <cellStyle name="Percent 3 5 2 4 5 3" xfId="44689"/>
    <cellStyle name="Percent 3 5 2 4 5 4" xfId="34675"/>
    <cellStyle name="Percent 3 5 2 4 6" xfId="11243"/>
    <cellStyle name="Percent 3 5 2 4 6 2" xfId="23846"/>
    <cellStyle name="Percent 3 5 2 4 6 2 2" xfId="59062"/>
    <cellStyle name="Percent 3 5 2 4 6 3" xfId="46465"/>
    <cellStyle name="Percent 3 5 2 4 6 4" xfId="36451"/>
    <cellStyle name="Percent 3 5 2 4 7" xfId="15610"/>
    <cellStyle name="Percent 3 5 2 4 7 2" xfId="50826"/>
    <cellStyle name="Percent 3 5 2 4 7 3" xfId="28215"/>
    <cellStyle name="Percent 3 5 2 4 8" xfId="12701"/>
    <cellStyle name="Percent 3 5 2 4 8 2" xfId="47919"/>
    <cellStyle name="Percent 3 5 2 4 9" xfId="38229"/>
    <cellStyle name="Percent 3 5 2 5" xfId="3430"/>
    <cellStyle name="Percent 3 5 2 5 10" xfId="26926"/>
    <cellStyle name="Percent 3 5 2 5 11" xfId="61330"/>
    <cellStyle name="Percent 3 5 2 5 2" xfId="5226"/>
    <cellStyle name="Percent 3 5 2 5 2 2" xfId="17873"/>
    <cellStyle name="Percent 3 5 2 5 2 2 2" xfId="53089"/>
    <cellStyle name="Percent 3 5 2 5 2 3" xfId="40492"/>
    <cellStyle name="Percent 3 5 2 5 2 4" xfId="30478"/>
    <cellStyle name="Percent 3 5 2 5 3" xfId="6696"/>
    <cellStyle name="Percent 3 5 2 5 3 2" xfId="19327"/>
    <cellStyle name="Percent 3 5 2 5 3 2 2" xfId="54543"/>
    <cellStyle name="Percent 3 5 2 5 3 3" xfId="41946"/>
    <cellStyle name="Percent 3 5 2 5 3 4" xfId="31932"/>
    <cellStyle name="Percent 3 5 2 5 4" xfId="8155"/>
    <cellStyle name="Percent 3 5 2 5 4 2" xfId="20781"/>
    <cellStyle name="Percent 3 5 2 5 4 2 2" xfId="55997"/>
    <cellStyle name="Percent 3 5 2 5 4 3" xfId="43400"/>
    <cellStyle name="Percent 3 5 2 5 4 4" xfId="33386"/>
    <cellStyle name="Percent 3 5 2 5 5" xfId="9936"/>
    <cellStyle name="Percent 3 5 2 5 5 2" xfId="22557"/>
    <cellStyle name="Percent 3 5 2 5 5 2 2" xfId="57773"/>
    <cellStyle name="Percent 3 5 2 5 5 3" xfId="45176"/>
    <cellStyle name="Percent 3 5 2 5 5 4" xfId="35162"/>
    <cellStyle name="Percent 3 5 2 5 6" xfId="11730"/>
    <cellStyle name="Percent 3 5 2 5 6 2" xfId="24333"/>
    <cellStyle name="Percent 3 5 2 5 6 2 2" xfId="59549"/>
    <cellStyle name="Percent 3 5 2 5 6 3" xfId="46952"/>
    <cellStyle name="Percent 3 5 2 5 6 4" xfId="36938"/>
    <cellStyle name="Percent 3 5 2 5 7" xfId="16097"/>
    <cellStyle name="Percent 3 5 2 5 7 2" xfId="51313"/>
    <cellStyle name="Percent 3 5 2 5 7 3" xfId="28702"/>
    <cellStyle name="Percent 3 5 2 5 8" xfId="14319"/>
    <cellStyle name="Percent 3 5 2 5 8 2" xfId="49537"/>
    <cellStyle name="Percent 3 5 2 5 9" xfId="38716"/>
    <cellStyle name="Percent 3 5 2 6" xfId="2590"/>
    <cellStyle name="Percent 3 5 2 6 10" xfId="26117"/>
    <cellStyle name="Percent 3 5 2 6 11" xfId="60521"/>
    <cellStyle name="Percent 3 5 2 6 2" xfId="4417"/>
    <cellStyle name="Percent 3 5 2 6 2 2" xfId="17064"/>
    <cellStyle name="Percent 3 5 2 6 2 2 2" xfId="52280"/>
    <cellStyle name="Percent 3 5 2 6 2 3" xfId="39683"/>
    <cellStyle name="Percent 3 5 2 6 2 4" xfId="29669"/>
    <cellStyle name="Percent 3 5 2 6 3" xfId="5887"/>
    <cellStyle name="Percent 3 5 2 6 3 2" xfId="18518"/>
    <cellStyle name="Percent 3 5 2 6 3 2 2" xfId="53734"/>
    <cellStyle name="Percent 3 5 2 6 3 3" xfId="41137"/>
    <cellStyle name="Percent 3 5 2 6 3 4" xfId="31123"/>
    <cellStyle name="Percent 3 5 2 6 4" xfId="7346"/>
    <cellStyle name="Percent 3 5 2 6 4 2" xfId="19972"/>
    <cellStyle name="Percent 3 5 2 6 4 2 2" xfId="55188"/>
    <cellStyle name="Percent 3 5 2 6 4 3" xfId="42591"/>
    <cellStyle name="Percent 3 5 2 6 4 4" xfId="32577"/>
    <cellStyle name="Percent 3 5 2 6 5" xfId="9127"/>
    <cellStyle name="Percent 3 5 2 6 5 2" xfId="21748"/>
    <cellStyle name="Percent 3 5 2 6 5 2 2" xfId="56964"/>
    <cellStyle name="Percent 3 5 2 6 5 3" xfId="44367"/>
    <cellStyle name="Percent 3 5 2 6 5 4" xfId="34353"/>
    <cellStyle name="Percent 3 5 2 6 6" xfId="10921"/>
    <cellStyle name="Percent 3 5 2 6 6 2" xfId="23524"/>
    <cellStyle name="Percent 3 5 2 6 6 2 2" xfId="58740"/>
    <cellStyle name="Percent 3 5 2 6 6 3" xfId="46143"/>
    <cellStyle name="Percent 3 5 2 6 6 4" xfId="36129"/>
    <cellStyle name="Percent 3 5 2 6 7" xfId="15288"/>
    <cellStyle name="Percent 3 5 2 6 7 2" xfId="50504"/>
    <cellStyle name="Percent 3 5 2 6 7 3" xfId="27893"/>
    <cellStyle name="Percent 3 5 2 6 8" xfId="13510"/>
    <cellStyle name="Percent 3 5 2 6 8 2" xfId="48728"/>
    <cellStyle name="Percent 3 5 2 6 9" xfId="37907"/>
    <cellStyle name="Percent 3 5 2 7" xfId="3754"/>
    <cellStyle name="Percent 3 5 2 7 2" xfId="8478"/>
    <cellStyle name="Percent 3 5 2 7 2 2" xfId="21104"/>
    <cellStyle name="Percent 3 5 2 7 2 2 2" xfId="56320"/>
    <cellStyle name="Percent 3 5 2 7 2 3" xfId="43723"/>
    <cellStyle name="Percent 3 5 2 7 2 4" xfId="33709"/>
    <cellStyle name="Percent 3 5 2 7 3" xfId="10259"/>
    <cellStyle name="Percent 3 5 2 7 3 2" xfId="22880"/>
    <cellStyle name="Percent 3 5 2 7 3 2 2" xfId="58096"/>
    <cellStyle name="Percent 3 5 2 7 3 3" xfId="45499"/>
    <cellStyle name="Percent 3 5 2 7 3 4" xfId="35485"/>
    <cellStyle name="Percent 3 5 2 7 4" xfId="12055"/>
    <cellStyle name="Percent 3 5 2 7 4 2" xfId="24656"/>
    <cellStyle name="Percent 3 5 2 7 4 2 2" xfId="59872"/>
    <cellStyle name="Percent 3 5 2 7 4 3" xfId="47275"/>
    <cellStyle name="Percent 3 5 2 7 4 4" xfId="37261"/>
    <cellStyle name="Percent 3 5 2 7 5" xfId="16420"/>
    <cellStyle name="Percent 3 5 2 7 5 2" xfId="51636"/>
    <cellStyle name="Percent 3 5 2 7 5 3" xfId="29025"/>
    <cellStyle name="Percent 3 5 2 7 6" xfId="14642"/>
    <cellStyle name="Percent 3 5 2 7 6 2" xfId="49860"/>
    <cellStyle name="Percent 3 5 2 7 7" xfId="39039"/>
    <cellStyle name="Percent 3 5 2 7 8" xfId="27249"/>
    <cellStyle name="Percent 3 5 2 8" xfId="4092"/>
    <cellStyle name="Percent 3 5 2 8 2" xfId="16742"/>
    <cellStyle name="Percent 3 5 2 8 2 2" xfId="51958"/>
    <cellStyle name="Percent 3 5 2 8 2 3" xfId="29347"/>
    <cellStyle name="Percent 3 5 2 8 3" xfId="13188"/>
    <cellStyle name="Percent 3 5 2 8 3 2" xfId="48406"/>
    <cellStyle name="Percent 3 5 2 8 4" xfId="39361"/>
    <cellStyle name="Percent 3 5 2 8 5" xfId="25795"/>
    <cellStyle name="Percent 3 5 2 9" xfId="5565"/>
    <cellStyle name="Percent 3 5 2 9 2" xfId="18196"/>
    <cellStyle name="Percent 3 5 2 9 2 2" xfId="53412"/>
    <cellStyle name="Percent 3 5 2 9 3" xfId="40815"/>
    <cellStyle name="Percent 3 5 2 9 4" xfId="30801"/>
    <cellStyle name="Percent 3 5 3" xfId="2334"/>
    <cellStyle name="Percent 3 5 3 10" xfId="10757"/>
    <cellStyle name="Percent 3 5 3 10 2" xfId="23368"/>
    <cellStyle name="Percent 3 5 3 10 2 2" xfId="58584"/>
    <cellStyle name="Percent 3 5 3 10 3" xfId="45987"/>
    <cellStyle name="Percent 3 5 3 10 4" xfId="35973"/>
    <cellStyle name="Percent 3 5 3 11" xfId="15046"/>
    <cellStyle name="Percent 3 5 3 11 2" xfId="50262"/>
    <cellStyle name="Percent 3 5 3 11 3" xfId="27651"/>
    <cellStyle name="Percent 3 5 3 12" xfId="12459"/>
    <cellStyle name="Percent 3 5 3 12 2" xfId="47677"/>
    <cellStyle name="Percent 3 5 3 13" xfId="37665"/>
    <cellStyle name="Percent 3 5 3 14" xfId="25066"/>
    <cellStyle name="Percent 3 5 3 15" xfId="60279"/>
    <cellStyle name="Percent 3 5 3 2" xfId="3181"/>
    <cellStyle name="Percent 3 5 3 2 10" xfId="25550"/>
    <cellStyle name="Percent 3 5 3 2 11" xfId="61085"/>
    <cellStyle name="Percent 3 5 3 2 2" xfId="4981"/>
    <cellStyle name="Percent 3 5 3 2 2 2" xfId="17628"/>
    <cellStyle name="Percent 3 5 3 2 2 2 2" xfId="52844"/>
    <cellStyle name="Percent 3 5 3 2 2 2 3" xfId="30233"/>
    <cellStyle name="Percent 3 5 3 2 2 3" xfId="14074"/>
    <cellStyle name="Percent 3 5 3 2 2 3 2" xfId="49292"/>
    <cellStyle name="Percent 3 5 3 2 2 4" xfId="40247"/>
    <cellStyle name="Percent 3 5 3 2 2 5" xfId="26681"/>
    <cellStyle name="Percent 3 5 3 2 3" xfId="6451"/>
    <cellStyle name="Percent 3 5 3 2 3 2" xfId="19082"/>
    <cellStyle name="Percent 3 5 3 2 3 2 2" xfId="54298"/>
    <cellStyle name="Percent 3 5 3 2 3 3" xfId="41701"/>
    <cellStyle name="Percent 3 5 3 2 3 4" xfId="31687"/>
    <cellStyle name="Percent 3 5 3 2 4" xfId="7910"/>
    <cellStyle name="Percent 3 5 3 2 4 2" xfId="20536"/>
    <cellStyle name="Percent 3 5 3 2 4 2 2" xfId="55752"/>
    <cellStyle name="Percent 3 5 3 2 4 3" xfId="43155"/>
    <cellStyle name="Percent 3 5 3 2 4 4" xfId="33141"/>
    <cellStyle name="Percent 3 5 3 2 5" xfId="9691"/>
    <cellStyle name="Percent 3 5 3 2 5 2" xfId="22312"/>
    <cellStyle name="Percent 3 5 3 2 5 2 2" xfId="57528"/>
    <cellStyle name="Percent 3 5 3 2 5 3" xfId="44931"/>
    <cellStyle name="Percent 3 5 3 2 5 4" xfId="34917"/>
    <cellStyle name="Percent 3 5 3 2 6" xfId="11485"/>
    <cellStyle name="Percent 3 5 3 2 6 2" xfId="24088"/>
    <cellStyle name="Percent 3 5 3 2 6 2 2" xfId="59304"/>
    <cellStyle name="Percent 3 5 3 2 6 3" xfId="46707"/>
    <cellStyle name="Percent 3 5 3 2 6 4" xfId="36693"/>
    <cellStyle name="Percent 3 5 3 2 7" xfId="15852"/>
    <cellStyle name="Percent 3 5 3 2 7 2" xfId="51068"/>
    <cellStyle name="Percent 3 5 3 2 7 3" xfId="28457"/>
    <cellStyle name="Percent 3 5 3 2 8" xfId="12943"/>
    <cellStyle name="Percent 3 5 3 2 8 2" xfId="48161"/>
    <cellStyle name="Percent 3 5 3 2 9" xfId="38471"/>
    <cellStyle name="Percent 3 5 3 3" xfId="3510"/>
    <cellStyle name="Percent 3 5 3 3 10" xfId="27006"/>
    <cellStyle name="Percent 3 5 3 3 11" xfId="61410"/>
    <cellStyle name="Percent 3 5 3 3 2" xfId="5306"/>
    <cellStyle name="Percent 3 5 3 3 2 2" xfId="17953"/>
    <cellStyle name="Percent 3 5 3 3 2 2 2" xfId="53169"/>
    <cellStyle name="Percent 3 5 3 3 2 3" xfId="40572"/>
    <cellStyle name="Percent 3 5 3 3 2 4" xfId="30558"/>
    <cellStyle name="Percent 3 5 3 3 3" xfId="6776"/>
    <cellStyle name="Percent 3 5 3 3 3 2" xfId="19407"/>
    <cellStyle name="Percent 3 5 3 3 3 2 2" xfId="54623"/>
    <cellStyle name="Percent 3 5 3 3 3 3" xfId="42026"/>
    <cellStyle name="Percent 3 5 3 3 3 4" xfId="32012"/>
    <cellStyle name="Percent 3 5 3 3 4" xfId="8235"/>
    <cellStyle name="Percent 3 5 3 3 4 2" xfId="20861"/>
    <cellStyle name="Percent 3 5 3 3 4 2 2" xfId="56077"/>
    <cellStyle name="Percent 3 5 3 3 4 3" xfId="43480"/>
    <cellStyle name="Percent 3 5 3 3 4 4" xfId="33466"/>
    <cellStyle name="Percent 3 5 3 3 5" xfId="10016"/>
    <cellStyle name="Percent 3 5 3 3 5 2" xfId="22637"/>
    <cellStyle name="Percent 3 5 3 3 5 2 2" xfId="57853"/>
    <cellStyle name="Percent 3 5 3 3 5 3" xfId="45256"/>
    <cellStyle name="Percent 3 5 3 3 5 4" xfId="35242"/>
    <cellStyle name="Percent 3 5 3 3 6" xfId="11810"/>
    <cellStyle name="Percent 3 5 3 3 6 2" xfId="24413"/>
    <cellStyle name="Percent 3 5 3 3 6 2 2" xfId="59629"/>
    <cellStyle name="Percent 3 5 3 3 6 3" xfId="47032"/>
    <cellStyle name="Percent 3 5 3 3 6 4" xfId="37018"/>
    <cellStyle name="Percent 3 5 3 3 7" xfId="16177"/>
    <cellStyle name="Percent 3 5 3 3 7 2" xfId="51393"/>
    <cellStyle name="Percent 3 5 3 3 7 3" xfId="28782"/>
    <cellStyle name="Percent 3 5 3 3 8" xfId="14399"/>
    <cellStyle name="Percent 3 5 3 3 8 2" xfId="49617"/>
    <cellStyle name="Percent 3 5 3 3 9" xfId="38796"/>
    <cellStyle name="Percent 3 5 3 4" xfId="2671"/>
    <cellStyle name="Percent 3 5 3 4 10" xfId="26197"/>
    <cellStyle name="Percent 3 5 3 4 11" xfId="60601"/>
    <cellStyle name="Percent 3 5 3 4 2" xfId="4497"/>
    <cellStyle name="Percent 3 5 3 4 2 2" xfId="17144"/>
    <cellStyle name="Percent 3 5 3 4 2 2 2" xfId="52360"/>
    <cellStyle name="Percent 3 5 3 4 2 3" xfId="39763"/>
    <cellStyle name="Percent 3 5 3 4 2 4" xfId="29749"/>
    <cellStyle name="Percent 3 5 3 4 3" xfId="5967"/>
    <cellStyle name="Percent 3 5 3 4 3 2" xfId="18598"/>
    <cellStyle name="Percent 3 5 3 4 3 2 2" xfId="53814"/>
    <cellStyle name="Percent 3 5 3 4 3 3" xfId="41217"/>
    <cellStyle name="Percent 3 5 3 4 3 4" xfId="31203"/>
    <cellStyle name="Percent 3 5 3 4 4" xfId="7426"/>
    <cellStyle name="Percent 3 5 3 4 4 2" xfId="20052"/>
    <cellStyle name="Percent 3 5 3 4 4 2 2" xfId="55268"/>
    <cellStyle name="Percent 3 5 3 4 4 3" xfId="42671"/>
    <cellStyle name="Percent 3 5 3 4 4 4" xfId="32657"/>
    <cellStyle name="Percent 3 5 3 4 5" xfId="9207"/>
    <cellStyle name="Percent 3 5 3 4 5 2" xfId="21828"/>
    <cellStyle name="Percent 3 5 3 4 5 2 2" xfId="57044"/>
    <cellStyle name="Percent 3 5 3 4 5 3" xfId="44447"/>
    <cellStyle name="Percent 3 5 3 4 5 4" xfId="34433"/>
    <cellStyle name="Percent 3 5 3 4 6" xfId="11001"/>
    <cellStyle name="Percent 3 5 3 4 6 2" xfId="23604"/>
    <cellStyle name="Percent 3 5 3 4 6 2 2" xfId="58820"/>
    <cellStyle name="Percent 3 5 3 4 6 3" xfId="46223"/>
    <cellStyle name="Percent 3 5 3 4 6 4" xfId="36209"/>
    <cellStyle name="Percent 3 5 3 4 7" xfId="15368"/>
    <cellStyle name="Percent 3 5 3 4 7 2" xfId="50584"/>
    <cellStyle name="Percent 3 5 3 4 7 3" xfId="27973"/>
    <cellStyle name="Percent 3 5 3 4 8" xfId="13590"/>
    <cellStyle name="Percent 3 5 3 4 8 2" xfId="48808"/>
    <cellStyle name="Percent 3 5 3 4 9" xfId="37987"/>
    <cellStyle name="Percent 3 5 3 5" xfId="3835"/>
    <cellStyle name="Percent 3 5 3 5 2" xfId="8558"/>
    <cellStyle name="Percent 3 5 3 5 2 2" xfId="21184"/>
    <cellStyle name="Percent 3 5 3 5 2 2 2" xfId="56400"/>
    <cellStyle name="Percent 3 5 3 5 2 3" xfId="43803"/>
    <cellStyle name="Percent 3 5 3 5 2 4" xfId="33789"/>
    <cellStyle name="Percent 3 5 3 5 3" xfId="10339"/>
    <cellStyle name="Percent 3 5 3 5 3 2" xfId="22960"/>
    <cellStyle name="Percent 3 5 3 5 3 2 2" xfId="58176"/>
    <cellStyle name="Percent 3 5 3 5 3 3" xfId="45579"/>
    <cellStyle name="Percent 3 5 3 5 3 4" xfId="35565"/>
    <cellStyle name="Percent 3 5 3 5 4" xfId="12135"/>
    <cellStyle name="Percent 3 5 3 5 4 2" xfId="24736"/>
    <cellStyle name="Percent 3 5 3 5 4 2 2" xfId="59952"/>
    <cellStyle name="Percent 3 5 3 5 4 3" xfId="47355"/>
    <cellStyle name="Percent 3 5 3 5 4 4" xfId="37341"/>
    <cellStyle name="Percent 3 5 3 5 5" xfId="16500"/>
    <cellStyle name="Percent 3 5 3 5 5 2" xfId="51716"/>
    <cellStyle name="Percent 3 5 3 5 5 3" xfId="29105"/>
    <cellStyle name="Percent 3 5 3 5 6" xfId="14722"/>
    <cellStyle name="Percent 3 5 3 5 6 2" xfId="49940"/>
    <cellStyle name="Percent 3 5 3 5 7" xfId="39119"/>
    <cellStyle name="Percent 3 5 3 5 8" xfId="27329"/>
    <cellStyle name="Percent 3 5 3 6" xfId="4175"/>
    <cellStyle name="Percent 3 5 3 6 2" xfId="16822"/>
    <cellStyle name="Percent 3 5 3 6 2 2" xfId="52038"/>
    <cellStyle name="Percent 3 5 3 6 2 3" xfId="29427"/>
    <cellStyle name="Percent 3 5 3 6 3" xfId="13268"/>
    <cellStyle name="Percent 3 5 3 6 3 2" xfId="48486"/>
    <cellStyle name="Percent 3 5 3 6 4" xfId="39441"/>
    <cellStyle name="Percent 3 5 3 6 5" xfId="25875"/>
    <cellStyle name="Percent 3 5 3 7" xfId="5645"/>
    <cellStyle name="Percent 3 5 3 7 2" xfId="18276"/>
    <cellStyle name="Percent 3 5 3 7 2 2" xfId="53492"/>
    <cellStyle name="Percent 3 5 3 7 3" xfId="40895"/>
    <cellStyle name="Percent 3 5 3 7 4" xfId="30881"/>
    <cellStyle name="Percent 3 5 3 8" xfId="7104"/>
    <cellStyle name="Percent 3 5 3 8 2" xfId="19730"/>
    <cellStyle name="Percent 3 5 3 8 2 2" xfId="54946"/>
    <cellStyle name="Percent 3 5 3 8 3" xfId="42349"/>
    <cellStyle name="Percent 3 5 3 8 4" xfId="32335"/>
    <cellStyle name="Percent 3 5 3 9" xfId="8885"/>
    <cellStyle name="Percent 3 5 3 9 2" xfId="21506"/>
    <cellStyle name="Percent 3 5 3 9 2 2" xfId="56722"/>
    <cellStyle name="Percent 3 5 3 9 3" xfId="44125"/>
    <cellStyle name="Percent 3 5 3 9 4" xfId="34111"/>
    <cellStyle name="Percent 3 5 4" xfId="3018"/>
    <cellStyle name="Percent 3 5 4 10" xfId="25393"/>
    <cellStyle name="Percent 3 5 4 11" xfId="60928"/>
    <cellStyle name="Percent 3 5 4 2" xfId="4824"/>
    <cellStyle name="Percent 3 5 4 2 2" xfId="17471"/>
    <cellStyle name="Percent 3 5 4 2 2 2" xfId="52687"/>
    <cellStyle name="Percent 3 5 4 2 2 3" xfId="30076"/>
    <cellStyle name="Percent 3 5 4 2 3" xfId="13917"/>
    <cellStyle name="Percent 3 5 4 2 3 2" xfId="49135"/>
    <cellStyle name="Percent 3 5 4 2 4" xfId="40090"/>
    <cellStyle name="Percent 3 5 4 2 5" xfId="26524"/>
    <cellStyle name="Percent 3 5 4 3" xfId="6294"/>
    <cellStyle name="Percent 3 5 4 3 2" xfId="18925"/>
    <cellStyle name="Percent 3 5 4 3 2 2" xfId="54141"/>
    <cellStyle name="Percent 3 5 4 3 3" xfId="41544"/>
    <cellStyle name="Percent 3 5 4 3 4" xfId="31530"/>
    <cellStyle name="Percent 3 5 4 4" xfId="7753"/>
    <cellStyle name="Percent 3 5 4 4 2" xfId="20379"/>
    <cellStyle name="Percent 3 5 4 4 2 2" xfId="55595"/>
    <cellStyle name="Percent 3 5 4 4 3" xfId="42998"/>
    <cellStyle name="Percent 3 5 4 4 4" xfId="32984"/>
    <cellStyle name="Percent 3 5 4 5" xfId="9534"/>
    <cellStyle name="Percent 3 5 4 5 2" xfId="22155"/>
    <cellStyle name="Percent 3 5 4 5 2 2" xfId="57371"/>
    <cellStyle name="Percent 3 5 4 5 3" xfId="44774"/>
    <cellStyle name="Percent 3 5 4 5 4" xfId="34760"/>
    <cellStyle name="Percent 3 5 4 6" xfId="11328"/>
    <cellStyle name="Percent 3 5 4 6 2" xfId="23931"/>
    <cellStyle name="Percent 3 5 4 6 2 2" xfId="59147"/>
    <cellStyle name="Percent 3 5 4 6 3" xfId="46550"/>
    <cellStyle name="Percent 3 5 4 6 4" xfId="36536"/>
    <cellStyle name="Percent 3 5 4 7" xfId="15695"/>
    <cellStyle name="Percent 3 5 4 7 2" xfId="50911"/>
    <cellStyle name="Percent 3 5 4 7 3" xfId="28300"/>
    <cellStyle name="Percent 3 5 4 8" xfId="12786"/>
    <cellStyle name="Percent 3 5 4 8 2" xfId="48004"/>
    <cellStyle name="Percent 3 5 4 9" xfId="38314"/>
    <cellStyle name="Percent 3 5 5" xfId="2848"/>
    <cellStyle name="Percent 3 5 5 10" xfId="25236"/>
    <cellStyle name="Percent 3 5 5 11" xfId="60771"/>
    <cellStyle name="Percent 3 5 5 2" xfId="4667"/>
    <cellStyle name="Percent 3 5 5 2 2" xfId="17314"/>
    <cellStyle name="Percent 3 5 5 2 2 2" xfId="52530"/>
    <cellStyle name="Percent 3 5 5 2 2 3" xfId="29919"/>
    <cellStyle name="Percent 3 5 5 2 3" xfId="13760"/>
    <cellStyle name="Percent 3 5 5 2 3 2" xfId="48978"/>
    <cellStyle name="Percent 3 5 5 2 4" xfId="39933"/>
    <cellStyle name="Percent 3 5 5 2 5" xfId="26367"/>
    <cellStyle name="Percent 3 5 5 3" xfId="6137"/>
    <cellStyle name="Percent 3 5 5 3 2" xfId="18768"/>
    <cellStyle name="Percent 3 5 5 3 2 2" xfId="53984"/>
    <cellStyle name="Percent 3 5 5 3 3" xfId="41387"/>
    <cellStyle name="Percent 3 5 5 3 4" xfId="31373"/>
    <cellStyle name="Percent 3 5 5 4" xfId="7596"/>
    <cellStyle name="Percent 3 5 5 4 2" xfId="20222"/>
    <cellStyle name="Percent 3 5 5 4 2 2" xfId="55438"/>
    <cellStyle name="Percent 3 5 5 4 3" xfId="42841"/>
    <cellStyle name="Percent 3 5 5 4 4" xfId="32827"/>
    <cellStyle name="Percent 3 5 5 5" xfId="9377"/>
    <cellStyle name="Percent 3 5 5 5 2" xfId="21998"/>
    <cellStyle name="Percent 3 5 5 5 2 2" xfId="57214"/>
    <cellStyle name="Percent 3 5 5 5 3" xfId="44617"/>
    <cellStyle name="Percent 3 5 5 5 4" xfId="34603"/>
    <cellStyle name="Percent 3 5 5 6" xfId="11171"/>
    <cellStyle name="Percent 3 5 5 6 2" xfId="23774"/>
    <cellStyle name="Percent 3 5 5 6 2 2" xfId="58990"/>
    <cellStyle name="Percent 3 5 5 6 3" xfId="46393"/>
    <cellStyle name="Percent 3 5 5 6 4" xfId="36379"/>
    <cellStyle name="Percent 3 5 5 7" xfId="15538"/>
    <cellStyle name="Percent 3 5 5 7 2" xfId="50754"/>
    <cellStyle name="Percent 3 5 5 7 3" xfId="28143"/>
    <cellStyle name="Percent 3 5 5 8" xfId="12629"/>
    <cellStyle name="Percent 3 5 5 8 2" xfId="47847"/>
    <cellStyle name="Percent 3 5 5 9" xfId="38157"/>
    <cellStyle name="Percent 3 5 6" xfId="3358"/>
    <cellStyle name="Percent 3 5 6 10" xfId="26854"/>
    <cellStyle name="Percent 3 5 6 11" xfId="61258"/>
    <cellStyle name="Percent 3 5 6 2" xfId="5154"/>
    <cellStyle name="Percent 3 5 6 2 2" xfId="17801"/>
    <cellStyle name="Percent 3 5 6 2 2 2" xfId="53017"/>
    <cellStyle name="Percent 3 5 6 2 3" xfId="40420"/>
    <cellStyle name="Percent 3 5 6 2 4" xfId="30406"/>
    <cellStyle name="Percent 3 5 6 3" xfId="6624"/>
    <cellStyle name="Percent 3 5 6 3 2" xfId="19255"/>
    <cellStyle name="Percent 3 5 6 3 2 2" xfId="54471"/>
    <cellStyle name="Percent 3 5 6 3 3" xfId="41874"/>
    <cellStyle name="Percent 3 5 6 3 4" xfId="31860"/>
    <cellStyle name="Percent 3 5 6 4" xfId="8083"/>
    <cellStyle name="Percent 3 5 6 4 2" xfId="20709"/>
    <cellStyle name="Percent 3 5 6 4 2 2" xfId="55925"/>
    <cellStyle name="Percent 3 5 6 4 3" xfId="43328"/>
    <cellStyle name="Percent 3 5 6 4 4" xfId="33314"/>
    <cellStyle name="Percent 3 5 6 5" xfId="9864"/>
    <cellStyle name="Percent 3 5 6 5 2" xfId="22485"/>
    <cellStyle name="Percent 3 5 6 5 2 2" xfId="57701"/>
    <cellStyle name="Percent 3 5 6 5 3" xfId="45104"/>
    <cellStyle name="Percent 3 5 6 5 4" xfId="35090"/>
    <cellStyle name="Percent 3 5 6 6" xfId="11658"/>
    <cellStyle name="Percent 3 5 6 6 2" xfId="24261"/>
    <cellStyle name="Percent 3 5 6 6 2 2" xfId="59477"/>
    <cellStyle name="Percent 3 5 6 6 3" xfId="46880"/>
    <cellStyle name="Percent 3 5 6 6 4" xfId="36866"/>
    <cellStyle name="Percent 3 5 6 7" xfId="16025"/>
    <cellStyle name="Percent 3 5 6 7 2" xfId="51241"/>
    <cellStyle name="Percent 3 5 6 7 3" xfId="28630"/>
    <cellStyle name="Percent 3 5 6 8" xfId="14247"/>
    <cellStyle name="Percent 3 5 6 8 2" xfId="49465"/>
    <cellStyle name="Percent 3 5 6 9" xfId="38644"/>
    <cellStyle name="Percent 3 5 7" xfId="2518"/>
    <cellStyle name="Percent 3 5 7 10" xfId="26045"/>
    <cellStyle name="Percent 3 5 7 11" xfId="60449"/>
    <cellStyle name="Percent 3 5 7 2" xfId="4345"/>
    <cellStyle name="Percent 3 5 7 2 2" xfId="16992"/>
    <cellStyle name="Percent 3 5 7 2 2 2" xfId="52208"/>
    <cellStyle name="Percent 3 5 7 2 3" xfId="39611"/>
    <cellStyle name="Percent 3 5 7 2 4" xfId="29597"/>
    <cellStyle name="Percent 3 5 7 3" xfId="5815"/>
    <cellStyle name="Percent 3 5 7 3 2" xfId="18446"/>
    <cellStyle name="Percent 3 5 7 3 2 2" xfId="53662"/>
    <cellStyle name="Percent 3 5 7 3 3" xfId="41065"/>
    <cellStyle name="Percent 3 5 7 3 4" xfId="31051"/>
    <cellStyle name="Percent 3 5 7 4" xfId="7274"/>
    <cellStyle name="Percent 3 5 7 4 2" xfId="19900"/>
    <cellStyle name="Percent 3 5 7 4 2 2" xfId="55116"/>
    <cellStyle name="Percent 3 5 7 4 3" xfId="42519"/>
    <cellStyle name="Percent 3 5 7 4 4" xfId="32505"/>
    <cellStyle name="Percent 3 5 7 5" xfId="9055"/>
    <cellStyle name="Percent 3 5 7 5 2" xfId="21676"/>
    <cellStyle name="Percent 3 5 7 5 2 2" xfId="56892"/>
    <cellStyle name="Percent 3 5 7 5 3" xfId="44295"/>
    <cellStyle name="Percent 3 5 7 5 4" xfId="34281"/>
    <cellStyle name="Percent 3 5 7 6" xfId="10849"/>
    <cellStyle name="Percent 3 5 7 6 2" xfId="23452"/>
    <cellStyle name="Percent 3 5 7 6 2 2" xfId="58668"/>
    <cellStyle name="Percent 3 5 7 6 3" xfId="46071"/>
    <cellStyle name="Percent 3 5 7 6 4" xfId="36057"/>
    <cellStyle name="Percent 3 5 7 7" xfId="15216"/>
    <cellStyle name="Percent 3 5 7 7 2" xfId="50432"/>
    <cellStyle name="Percent 3 5 7 7 3" xfId="27821"/>
    <cellStyle name="Percent 3 5 7 8" xfId="13438"/>
    <cellStyle name="Percent 3 5 7 8 2" xfId="48656"/>
    <cellStyle name="Percent 3 5 7 9" xfId="37835"/>
    <cellStyle name="Percent 3 5 8" xfId="3682"/>
    <cellStyle name="Percent 3 5 8 2" xfId="8406"/>
    <cellStyle name="Percent 3 5 8 2 2" xfId="21032"/>
    <cellStyle name="Percent 3 5 8 2 2 2" xfId="56248"/>
    <cellStyle name="Percent 3 5 8 2 3" xfId="43651"/>
    <cellStyle name="Percent 3 5 8 2 4" xfId="33637"/>
    <cellStyle name="Percent 3 5 8 3" xfId="10187"/>
    <cellStyle name="Percent 3 5 8 3 2" xfId="22808"/>
    <cellStyle name="Percent 3 5 8 3 2 2" xfId="58024"/>
    <cellStyle name="Percent 3 5 8 3 3" xfId="45427"/>
    <cellStyle name="Percent 3 5 8 3 4" xfId="35413"/>
    <cellStyle name="Percent 3 5 8 4" xfId="11983"/>
    <cellStyle name="Percent 3 5 8 4 2" xfId="24584"/>
    <cellStyle name="Percent 3 5 8 4 2 2" xfId="59800"/>
    <cellStyle name="Percent 3 5 8 4 3" xfId="47203"/>
    <cellStyle name="Percent 3 5 8 4 4" xfId="37189"/>
    <cellStyle name="Percent 3 5 8 5" xfId="16348"/>
    <cellStyle name="Percent 3 5 8 5 2" xfId="51564"/>
    <cellStyle name="Percent 3 5 8 5 3" xfId="28953"/>
    <cellStyle name="Percent 3 5 8 6" xfId="14570"/>
    <cellStyle name="Percent 3 5 8 6 2" xfId="49788"/>
    <cellStyle name="Percent 3 5 8 7" xfId="38967"/>
    <cellStyle name="Percent 3 5 8 8" xfId="27177"/>
    <cellStyle name="Percent 3 5 9" xfId="4014"/>
    <cellStyle name="Percent 3 5 9 2" xfId="16670"/>
    <cellStyle name="Percent 3 5 9 2 2" xfId="51886"/>
    <cellStyle name="Percent 3 5 9 2 3" xfId="29275"/>
    <cellStyle name="Percent 3 5 9 3" xfId="13116"/>
    <cellStyle name="Percent 3 5 9 3 2" xfId="48334"/>
    <cellStyle name="Percent 3 5 9 4" xfId="39289"/>
    <cellStyle name="Percent 3 5 9 5" xfId="25723"/>
    <cellStyle name="Percent 4" xfId="52"/>
    <cellStyle name="Percent 4 2" xfId="754"/>
    <cellStyle name="Percent 4 2 10" xfId="5494"/>
    <cellStyle name="Percent 4 2 10 2" xfId="18125"/>
    <cellStyle name="Percent 4 2 10 2 2" xfId="53341"/>
    <cellStyle name="Percent 4 2 10 3" xfId="40744"/>
    <cellStyle name="Percent 4 2 10 4" xfId="30730"/>
    <cellStyle name="Percent 4 2 11" xfId="6950"/>
    <cellStyle name="Percent 4 2 11 2" xfId="19579"/>
    <cellStyle name="Percent 4 2 11 2 2" xfId="54795"/>
    <cellStyle name="Percent 4 2 11 3" xfId="42198"/>
    <cellStyle name="Percent 4 2 11 4" xfId="32184"/>
    <cellStyle name="Percent 4 2 12" xfId="8732"/>
    <cellStyle name="Percent 4 2 12 2" xfId="21355"/>
    <cellStyle name="Percent 4 2 12 2 2" xfId="56571"/>
    <cellStyle name="Percent 4 2 12 3" xfId="43974"/>
    <cellStyle name="Percent 4 2 12 4" xfId="33960"/>
    <cellStyle name="Percent 4 2 13" xfId="10758"/>
    <cellStyle name="Percent 4 2 13 2" xfId="23369"/>
    <cellStyle name="Percent 4 2 13 2 2" xfId="58585"/>
    <cellStyle name="Percent 4 2 13 3" xfId="45988"/>
    <cellStyle name="Percent 4 2 13 4" xfId="35974"/>
    <cellStyle name="Percent 4 2 14" xfId="14894"/>
    <cellStyle name="Percent 4 2 14 2" xfId="50111"/>
    <cellStyle name="Percent 4 2 14 3" xfId="27500"/>
    <cellStyle name="Percent 4 2 15" xfId="12308"/>
    <cellStyle name="Percent 4 2 15 2" xfId="47526"/>
    <cellStyle name="Percent 4 2 16" xfId="37513"/>
    <cellStyle name="Percent 4 2 17" xfId="24915"/>
    <cellStyle name="Percent 4 2 18" xfId="60128"/>
    <cellStyle name="Percent 4 2 2" xfId="1905"/>
    <cellStyle name="Percent 4 2 2 10" xfId="7024"/>
    <cellStyle name="Percent 4 2 2 10 2" xfId="19651"/>
    <cellStyle name="Percent 4 2 2 10 2 2" xfId="54867"/>
    <cellStyle name="Percent 4 2 2 10 3" xfId="42270"/>
    <cellStyle name="Percent 4 2 2 10 4" xfId="32256"/>
    <cellStyle name="Percent 4 2 2 11" xfId="8805"/>
    <cellStyle name="Percent 4 2 2 11 2" xfId="21427"/>
    <cellStyle name="Percent 4 2 2 11 2 2" xfId="56643"/>
    <cellStyle name="Percent 4 2 2 11 3" xfId="44046"/>
    <cellStyle name="Percent 4 2 2 11 4" xfId="34032"/>
    <cellStyle name="Percent 4 2 2 12" xfId="10759"/>
    <cellStyle name="Percent 4 2 2 12 2" xfId="23370"/>
    <cellStyle name="Percent 4 2 2 12 2 2" xfId="58586"/>
    <cellStyle name="Percent 4 2 2 12 3" xfId="45989"/>
    <cellStyle name="Percent 4 2 2 12 4" xfId="35975"/>
    <cellStyle name="Percent 4 2 2 13" xfId="14966"/>
    <cellStyle name="Percent 4 2 2 13 2" xfId="50183"/>
    <cellStyle name="Percent 4 2 2 13 3" xfId="27572"/>
    <cellStyle name="Percent 4 2 2 14" xfId="12380"/>
    <cellStyle name="Percent 4 2 2 14 2" xfId="47598"/>
    <cellStyle name="Percent 4 2 2 15" xfId="37585"/>
    <cellStyle name="Percent 4 2 2 16" xfId="24987"/>
    <cellStyle name="Percent 4 2 2 17" xfId="60200"/>
    <cellStyle name="Percent 4 2 2 2" xfId="2410"/>
    <cellStyle name="Percent 4 2 2 2 10" xfId="10760"/>
    <cellStyle name="Percent 4 2 2 2 10 2" xfId="23371"/>
    <cellStyle name="Percent 4 2 2 2 10 2 2" xfId="58587"/>
    <cellStyle name="Percent 4 2 2 2 10 3" xfId="45990"/>
    <cellStyle name="Percent 4 2 2 2 10 4" xfId="35976"/>
    <cellStyle name="Percent 4 2 2 2 11" xfId="15121"/>
    <cellStyle name="Percent 4 2 2 2 11 2" xfId="50337"/>
    <cellStyle name="Percent 4 2 2 2 11 3" xfId="27726"/>
    <cellStyle name="Percent 4 2 2 2 12" xfId="12534"/>
    <cellStyle name="Percent 4 2 2 2 12 2" xfId="47752"/>
    <cellStyle name="Percent 4 2 2 2 13" xfId="37740"/>
    <cellStyle name="Percent 4 2 2 2 14" xfId="25141"/>
    <cellStyle name="Percent 4 2 2 2 15" xfId="60354"/>
    <cellStyle name="Percent 4 2 2 2 2" xfId="3256"/>
    <cellStyle name="Percent 4 2 2 2 2 10" xfId="25625"/>
    <cellStyle name="Percent 4 2 2 2 2 11" xfId="61160"/>
    <cellStyle name="Percent 4 2 2 2 2 2" xfId="5056"/>
    <cellStyle name="Percent 4 2 2 2 2 2 2" xfId="17703"/>
    <cellStyle name="Percent 4 2 2 2 2 2 2 2" xfId="52919"/>
    <cellStyle name="Percent 4 2 2 2 2 2 2 3" xfId="30308"/>
    <cellStyle name="Percent 4 2 2 2 2 2 3" xfId="14149"/>
    <cellStyle name="Percent 4 2 2 2 2 2 3 2" xfId="49367"/>
    <cellStyle name="Percent 4 2 2 2 2 2 4" xfId="40322"/>
    <cellStyle name="Percent 4 2 2 2 2 2 5" xfId="26756"/>
    <cellStyle name="Percent 4 2 2 2 2 3" xfId="6526"/>
    <cellStyle name="Percent 4 2 2 2 2 3 2" xfId="19157"/>
    <cellStyle name="Percent 4 2 2 2 2 3 2 2" xfId="54373"/>
    <cellStyle name="Percent 4 2 2 2 2 3 3" xfId="41776"/>
    <cellStyle name="Percent 4 2 2 2 2 3 4" xfId="31762"/>
    <cellStyle name="Percent 4 2 2 2 2 4" xfId="7985"/>
    <cellStyle name="Percent 4 2 2 2 2 4 2" xfId="20611"/>
    <cellStyle name="Percent 4 2 2 2 2 4 2 2" xfId="55827"/>
    <cellStyle name="Percent 4 2 2 2 2 4 3" xfId="43230"/>
    <cellStyle name="Percent 4 2 2 2 2 4 4" xfId="33216"/>
    <cellStyle name="Percent 4 2 2 2 2 5" xfId="9766"/>
    <cellStyle name="Percent 4 2 2 2 2 5 2" xfId="22387"/>
    <cellStyle name="Percent 4 2 2 2 2 5 2 2" xfId="57603"/>
    <cellStyle name="Percent 4 2 2 2 2 5 3" xfId="45006"/>
    <cellStyle name="Percent 4 2 2 2 2 5 4" xfId="34992"/>
    <cellStyle name="Percent 4 2 2 2 2 6" xfId="11560"/>
    <cellStyle name="Percent 4 2 2 2 2 6 2" xfId="24163"/>
    <cellStyle name="Percent 4 2 2 2 2 6 2 2" xfId="59379"/>
    <cellStyle name="Percent 4 2 2 2 2 6 3" xfId="46782"/>
    <cellStyle name="Percent 4 2 2 2 2 6 4" xfId="36768"/>
    <cellStyle name="Percent 4 2 2 2 2 7" xfId="15927"/>
    <cellStyle name="Percent 4 2 2 2 2 7 2" xfId="51143"/>
    <cellStyle name="Percent 4 2 2 2 2 7 3" xfId="28532"/>
    <cellStyle name="Percent 4 2 2 2 2 8" xfId="13018"/>
    <cellStyle name="Percent 4 2 2 2 2 8 2" xfId="48236"/>
    <cellStyle name="Percent 4 2 2 2 2 9" xfId="38546"/>
    <cellStyle name="Percent 4 2 2 2 3" xfId="3585"/>
    <cellStyle name="Percent 4 2 2 2 3 10" xfId="27081"/>
    <cellStyle name="Percent 4 2 2 2 3 11" xfId="61485"/>
    <cellStyle name="Percent 4 2 2 2 3 2" xfId="5381"/>
    <cellStyle name="Percent 4 2 2 2 3 2 2" xfId="18028"/>
    <cellStyle name="Percent 4 2 2 2 3 2 2 2" xfId="53244"/>
    <cellStyle name="Percent 4 2 2 2 3 2 3" xfId="40647"/>
    <cellStyle name="Percent 4 2 2 2 3 2 4" xfId="30633"/>
    <cellStyle name="Percent 4 2 2 2 3 3" xfId="6851"/>
    <cellStyle name="Percent 4 2 2 2 3 3 2" xfId="19482"/>
    <cellStyle name="Percent 4 2 2 2 3 3 2 2" xfId="54698"/>
    <cellStyle name="Percent 4 2 2 2 3 3 3" xfId="42101"/>
    <cellStyle name="Percent 4 2 2 2 3 3 4" xfId="32087"/>
    <cellStyle name="Percent 4 2 2 2 3 4" xfId="8310"/>
    <cellStyle name="Percent 4 2 2 2 3 4 2" xfId="20936"/>
    <cellStyle name="Percent 4 2 2 2 3 4 2 2" xfId="56152"/>
    <cellStyle name="Percent 4 2 2 2 3 4 3" xfId="43555"/>
    <cellStyle name="Percent 4 2 2 2 3 4 4" xfId="33541"/>
    <cellStyle name="Percent 4 2 2 2 3 5" xfId="10091"/>
    <cellStyle name="Percent 4 2 2 2 3 5 2" xfId="22712"/>
    <cellStyle name="Percent 4 2 2 2 3 5 2 2" xfId="57928"/>
    <cellStyle name="Percent 4 2 2 2 3 5 3" xfId="45331"/>
    <cellStyle name="Percent 4 2 2 2 3 5 4" xfId="35317"/>
    <cellStyle name="Percent 4 2 2 2 3 6" xfId="11885"/>
    <cellStyle name="Percent 4 2 2 2 3 6 2" xfId="24488"/>
    <cellStyle name="Percent 4 2 2 2 3 6 2 2" xfId="59704"/>
    <cellStyle name="Percent 4 2 2 2 3 6 3" xfId="47107"/>
    <cellStyle name="Percent 4 2 2 2 3 6 4" xfId="37093"/>
    <cellStyle name="Percent 4 2 2 2 3 7" xfId="16252"/>
    <cellStyle name="Percent 4 2 2 2 3 7 2" xfId="51468"/>
    <cellStyle name="Percent 4 2 2 2 3 7 3" xfId="28857"/>
    <cellStyle name="Percent 4 2 2 2 3 8" xfId="14474"/>
    <cellStyle name="Percent 4 2 2 2 3 8 2" xfId="49692"/>
    <cellStyle name="Percent 4 2 2 2 3 9" xfId="38871"/>
    <cellStyle name="Percent 4 2 2 2 4" xfId="2746"/>
    <cellStyle name="Percent 4 2 2 2 4 10" xfId="26272"/>
    <cellStyle name="Percent 4 2 2 2 4 11" xfId="60676"/>
    <cellStyle name="Percent 4 2 2 2 4 2" xfId="4572"/>
    <cellStyle name="Percent 4 2 2 2 4 2 2" xfId="17219"/>
    <cellStyle name="Percent 4 2 2 2 4 2 2 2" xfId="52435"/>
    <cellStyle name="Percent 4 2 2 2 4 2 3" xfId="39838"/>
    <cellStyle name="Percent 4 2 2 2 4 2 4" xfId="29824"/>
    <cellStyle name="Percent 4 2 2 2 4 3" xfId="6042"/>
    <cellStyle name="Percent 4 2 2 2 4 3 2" xfId="18673"/>
    <cellStyle name="Percent 4 2 2 2 4 3 2 2" xfId="53889"/>
    <cellStyle name="Percent 4 2 2 2 4 3 3" xfId="41292"/>
    <cellStyle name="Percent 4 2 2 2 4 3 4" xfId="31278"/>
    <cellStyle name="Percent 4 2 2 2 4 4" xfId="7501"/>
    <cellStyle name="Percent 4 2 2 2 4 4 2" xfId="20127"/>
    <cellStyle name="Percent 4 2 2 2 4 4 2 2" xfId="55343"/>
    <cellStyle name="Percent 4 2 2 2 4 4 3" xfId="42746"/>
    <cellStyle name="Percent 4 2 2 2 4 4 4" xfId="32732"/>
    <cellStyle name="Percent 4 2 2 2 4 5" xfId="9282"/>
    <cellStyle name="Percent 4 2 2 2 4 5 2" xfId="21903"/>
    <cellStyle name="Percent 4 2 2 2 4 5 2 2" xfId="57119"/>
    <cellStyle name="Percent 4 2 2 2 4 5 3" xfId="44522"/>
    <cellStyle name="Percent 4 2 2 2 4 5 4" xfId="34508"/>
    <cellStyle name="Percent 4 2 2 2 4 6" xfId="11076"/>
    <cellStyle name="Percent 4 2 2 2 4 6 2" xfId="23679"/>
    <cellStyle name="Percent 4 2 2 2 4 6 2 2" xfId="58895"/>
    <cellStyle name="Percent 4 2 2 2 4 6 3" xfId="46298"/>
    <cellStyle name="Percent 4 2 2 2 4 6 4" xfId="36284"/>
    <cellStyle name="Percent 4 2 2 2 4 7" xfId="15443"/>
    <cellStyle name="Percent 4 2 2 2 4 7 2" xfId="50659"/>
    <cellStyle name="Percent 4 2 2 2 4 7 3" xfId="28048"/>
    <cellStyle name="Percent 4 2 2 2 4 8" xfId="13665"/>
    <cellStyle name="Percent 4 2 2 2 4 8 2" xfId="48883"/>
    <cellStyle name="Percent 4 2 2 2 4 9" xfId="38062"/>
    <cellStyle name="Percent 4 2 2 2 5" xfId="3910"/>
    <cellStyle name="Percent 4 2 2 2 5 2" xfId="8633"/>
    <cellStyle name="Percent 4 2 2 2 5 2 2" xfId="21259"/>
    <cellStyle name="Percent 4 2 2 2 5 2 2 2" xfId="56475"/>
    <cellStyle name="Percent 4 2 2 2 5 2 3" xfId="43878"/>
    <cellStyle name="Percent 4 2 2 2 5 2 4" xfId="33864"/>
    <cellStyle name="Percent 4 2 2 2 5 3" xfId="10414"/>
    <cellStyle name="Percent 4 2 2 2 5 3 2" xfId="23035"/>
    <cellStyle name="Percent 4 2 2 2 5 3 2 2" xfId="58251"/>
    <cellStyle name="Percent 4 2 2 2 5 3 3" xfId="45654"/>
    <cellStyle name="Percent 4 2 2 2 5 3 4" xfId="35640"/>
    <cellStyle name="Percent 4 2 2 2 5 4" xfId="12210"/>
    <cellStyle name="Percent 4 2 2 2 5 4 2" xfId="24811"/>
    <cellStyle name="Percent 4 2 2 2 5 4 2 2" xfId="60027"/>
    <cellStyle name="Percent 4 2 2 2 5 4 3" xfId="47430"/>
    <cellStyle name="Percent 4 2 2 2 5 4 4" xfId="37416"/>
    <cellStyle name="Percent 4 2 2 2 5 5" xfId="16575"/>
    <cellStyle name="Percent 4 2 2 2 5 5 2" xfId="51791"/>
    <cellStyle name="Percent 4 2 2 2 5 5 3" xfId="29180"/>
    <cellStyle name="Percent 4 2 2 2 5 6" xfId="14797"/>
    <cellStyle name="Percent 4 2 2 2 5 6 2" xfId="50015"/>
    <cellStyle name="Percent 4 2 2 2 5 7" xfId="39194"/>
    <cellStyle name="Percent 4 2 2 2 5 8" xfId="27404"/>
    <cellStyle name="Percent 4 2 2 2 6" xfId="4250"/>
    <cellStyle name="Percent 4 2 2 2 6 2" xfId="16897"/>
    <cellStyle name="Percent 4 2 2 2 6 2 2" xfId="52113"/>
    <cellStyle name="Percent 4 2 2 2 6 2 3" xfId="29502"/>
    <cellStyle name="Percent 4 2 2 2 6 3" xfId="13343"/>
    <cellStyle name="Percent 4 2 2 2 6 3 2" xfId="48561"/>
    <cellStyle name="Percent 4 2 2 2 6 4" xfId="39516"/>
    <cellStyle name="Percent 4 2 2 2 6 5" xfId="25950"/>
    <cellStyle name="Percent 4 2 2 2 7" xfId="5720"/>
    <cellStyle name="Percent 4 2 2 2 7 2" xfId="18351"/>
    <cellStyle name="Percent 4 2 2 2 7 2 2" xfId="53567"/>
    <cellStyle name="Percent 4 2 2 2 7 3" xfId="40970"/>
    <cellStyle name="Percent 4 2 2 2 7 4" xfId="30956"/>
    <cellStyle name="Percent 4 2 2 2 8" xfId="7179"/>
    <cellStyle name="Percent 4 2 2 2 8 2" xfId="19805"/>
    <cellStyle name="Percent 4 2 2 2 8 2 2" xfId="55021"/>
    <cellStyle name="Percent 4 2 2 2 8 3" xfId="42424"/>
    <cellStyle name="Percent 4 2 2 2 8 4" xfId="32410"/>
    <cellStyle name="Percent 4 2 2 2 9" xfId="8960"/>
    <cellStyle name="Percent 4 2 2 2 9 2" xfId="21581"/>
    <cellStyle name="Percent 4 2 2 2 9 2 2" xfId="56797"/>
    <cellStyle name="Percent 4 2 2 2 9 3" xfId="44200"/>
    <cellStyle name="Percent 4 2 2 2 9 4" xfId="34186"/>
    <cellStyle name="Percent 4 2 2 3" xfId="3097"/>
    <cellStyle name="Percent 4 2 2 3 10" xfId="25469"/>
    <cellStyle name="Percent 4 2 2 3 11" xfId="61004"/>
    <cellStyle name="Percent 4 2 2 3 2" xfId="4900"/>
    <cellStyle name="Percent 4 2 2 3 2 2" xfId="17547"/>
    <cellStyle name="Percent 4 2 2 3 2 2 2" xfId="52763"/>
    <cellStyle name="Percent 4 2 2 3 2 2 3" xfId="30152"/>
    <cellStyle name="Percent 4 2 2 3 2 3" xfId="13993"/>
    <cellStyle name="Percent 4 2 2 3 2 3 2" xfId="49211"/>
    <cellStyle name="Percent 4 2 2 3 2 4" xfId="40166"/>
    <cellStyle name="Percent 4 2 2 3 2 5" xfId="26600"/>
    <cellStyle name="Percent 4 2 2 3 3" xfId="6370"/>
    <cellStyle name="Percent 4 2 2 3 3 2" xfId="19001"/>
    <cellStyle name="Percent 4 2 2 3 3 2 2" xfId="54217"/>
    <cellStyle name="Percent 4 2 2 3 3 3" xfId="41620"/>
    <cellStyle name="Percent 4 2 2 3 3 4" xfId="31606"/>
    <cellStyle name="Percent 4 2 2 3 4" xfId="7829"/>
    <cellStyle name="Percent 4 2 2 3 4 2" xfId="20455"/>
    <cellStyle name="Percent 4 2 2 3 4 2 2" xfId="55671"/>
    <cellStyle name="Percent 4 2 2 3 4 3" xfId="43074"/>
    <cellStyle name="Percent 4 2 2 3 4 4" xfId="33060"/>
    <cellStyle name="Percent 4 2 2 3 5" xfId="9610"/>
    <cellStyle name="Percent 4 2 2 3 5 2" xfId="22231"/>
    <cellStyle name="Percent 4 2 2 3 5 2 2" xfId="57447"/>
    <cellStyle name="Percent 4 2 2 3 5 3" xfId="44850"/>
    <cellStyle name="Percent 4 2 2 3 5 4" xfId="34836"/>
    <cellStyle name="Percent 4 2 2 3 6" xfId="11404"/>
    <cellStyle name="Percent 4 2 2 3 6 2" xfId="24007"/>
    <cellStyle name="Percent 4 2 2 3 6 2 2" xfId="59223"/>
    <cellStyle name="Percent 4 2 2 3 6 3" xfId="46626"/>
    <cellStyle name="Percent 4 2 2 3 6 4" xfId="36612"/>
    <cellStyle name="Percent 4 2 2 3 7" xfId="15771"/>
    <cellStyle name="Percent 4 2 2 3 7 2" xfId="50987"/>
    <cellStyle name="Percent 4 2 2 3 7 3" xfId="28376"/>
    <cellStyle name="Percent 4 2 2 3 8" xfId="12862"/>
    <cellStyle name="Percent 4 2 2 3 8 2" xfId="48080"/>
    <cellStyle name="Percent 4 2 2 3 9" xfId="38390"/>
    <cellStyle name="Percent 4 2 2 4" xfId="2922"/>
    <cellStyle name="Percent 4 2 2 4 10" xfId="25309"/>
    <cellStyle name="Percent 4 2 2 4 11" xfId="60844"/>
    <cellStyle name="Percent 4 2 2 4 2" xfId="4740"/>
    <cellStyle name="Percent 4 2 2 4 2 2" xfId="17387"/>
    <cellStyle name="Percent 4 2 2 4 2 2 2" xfId="52603"/>
    <cellStyle name="Percent 4 2 2 4 2 2 3" xfId="29992"/>
    <cellStyle name="Percent 4 2 2 4 2 3" xfId="13833"/>
    <cellStyle name="Percent 4 2 2 4 2 3 2" xfId="49051"/>
    <cellStyle name="Percent 4 2 2 4 2 4" xfId="40006"/>
    <cellStyle name="Percent 4 2 2 4 2 5" xfId="26440"/>
    <cellStyle name="Percent 4 2 2 4 3" xfId="6210"/>
    <cellStyle name="Percent 4 2 2 4 3 2" xfId="18841"/>
    <cellStyle name="Percent 4 2 2 4 3 2 2" xfId="54057"/>
    <cellStyle name="Percent 4 2 2 4 3 3" xfId="41460"/>
    <cellStyle name="Percent 4 2 2 4 3 4" xfId="31446"/>
    <cellStyle name="Percent 4 2 2 4 4" xfId="7669"/>
    <cellStyle name="Percent 4 2 2 4 4 2" xfId="20295"/>
    <cellStyle name="Percent 4 2 2 4 4 2 2" xfId="55511"/>
    <cellStyle name="Percent 4 2 2 4 4 3" xfId="42914"/>
    <cellStyle name="Percent 4 2 2 4 4 4" xfId="32900"/>
    <cellStyle name="Percent 4 2 2 4 5" xfId="9450"/>
    <cellStyle name="Percent 4 2 2 4 5 2" xfId="22071"/>
    <cellStyle name="Percent 4 2 2 4 5 2 2" xfId="57287"/>
    <cellStyle name="Percent 4 2 2 4 5 3" xfId="44690"/>
    <cellStyle name="Percent 4 2 2 4 5 4" xfId="34676"/>
    <cellStyle name="Percent 4 2 2 4 6" xfId="11244"/>
    <cellStyle name="Percent 4 2 2 4 6 2" xfId="23847"/>
    <cellStyle name="Percent 4 2 2 4 6 2 2" xfId="59063"/>
    <cellStyle name="Percent 4 2 2 4 6 3" xfId="46466"/>
    <cellStyle name="Percent 4 2 2 4 6 4" xfId="36452"/>
    <cellStyle name="Percent 4 2 2 4 7" xfId="15611"/>
    <cellStyle name="Percent 4 2 2 4 7 2" xfId="50827"/>
    <cellStyle name="Percent 4 2 2 4 7 3" xfId="28216"/>
    <cellStyle name="Percent 4 2 2 4 8" xfId="12702"/>
    <cellStyle name="Percent 4 2 2 4 8 2" xfId="47920"/>
    <cellStyle name="Percent 4 2 2 4 9" xfId="38230"/>
    <cellStyle name="Percent 4 2 2 5" xfId="3431"/>
    <cellStyle name="Percent 4 2 2 5 10" xfId="26927"/>
    <cellStyle name="Percent 4 2 2 5 11" xfId="61331"/>
    <cellStyle name="Percent 4 2 2 5 2" xfId="5227"/>
    <cellStyle name="Percent 4 2 2 5 2 2" xfId="17874"/>
    <cellStyle name="Percent 4 2 2 5 2 2 2" xfId="53090"/>
    <cellStyle name="Percent 4 2 2 5 2 3" xfId="40493"/>
    <cellStyle name="Percent 4 2 2 5 2 4" xfId="30479"/>
    <cellStyle name="Percent 4 2 2 5 3" xfId="6697"/>
    <cellStyle name="Percent 4 2 2 5 3 2" xfId="19328"/>
    <cellStyle name="Percent 4 2 2 5 3 2 2" xfId="54544"/>
    <cellStyle name="Percent 4 2 2 5 3 3" xfId="41947"/>
    <cellStyle name="Percent 4 2 2 5 3 4" xfId="31933"/>
    <cellStyle name="Percent 4 2 2 5 4" xfId="8156"/>
    <cellStyle name="Percent 4 2 2 5 4 2" xfId="20782"/>
    <cellStyle name="Percent 4 2 2 5 4 2 2" xfId="55998"/>
    <cellStyle name="Percent 4 2 2 5 4 3" xfId="43401"/>
    <cellStyle name="Percent 4 2 2 5 4 4" xfId="33387"/>
    <cellStyle name="Percent 4 2 2 5 5" xfId="9937"/>
    <cellStyle name="Percent 4 2 2 5 5 2" xfId="22558"/>
    <cellStyle name="Percent 4 2 2 5 5 2 2" xfId="57774"/>
    <cellStyle name="Percent 4 2 2 5 5 3" xfId="45177"/>
    <cellStyle name="Percent 4 2 2 5 5 4" xfId="35163"/>
    <cellStyle name="Percent 4 2 2 5 6" xfId="11731"/>
    <cellStyle name="Percent 4 2 2 5 6 2" xfId="24334"/>
    <cellStyle name="Percent 4 2 2 5 6 2 2" xfId="59550"/>
    <cellStyle name="Percent 4 2 2 5 6 3" xfId="46953"/>
    <cellStyle name="Percent 4 2 2 5 6 4" xfId="36939"/>
    <cellStyle name="Percent 4 2 2 5 7" xfId="16098"/>
    <cellStyle name="Percent 4 2 2 5 7 2" xfId="51314"/>
    <cellStyle name="Percent 4 2 2 5 7 3" xfId="28703"/>
    <cellStyle name="Percent 4 2 2 5 8" xfId="14320"/>
    <cellStyle name="Percent 4 2 2 5 8 2" xfId="49538"/>
    <cellStyle name="Percent 4 2 2 5 9" xfId="38717"/>
    <cellStyle name="Percent 4 2 2 6" xfId="2591"/>
    <cellStyle name="Percent 4 2 2 6 10" xfId="26118"/>
    <cellStyle name="Percent 4 2 2 6 11" xfId="60522"/>
    <cellStyle name="Percent 4 2 2 6 2" xfId="4418"/>
    <cellStyle name="Percent 4 2 2 6 2 2" xfId="17065"/>
    <cellStyle name="Percent 4 2 2 6 2 2 2" xfId="52281"/>
    <cellStyle name="Percent 4 2 2 6 2 3" xfId="39684"/>
    <cellStyle name="Percent 4 2 2 6 2 4" xfId="29670"/>
    <cellStyle name="Percent 4 2 2 6 3" xfId="5888"/>
    <cellStyle name="Percent 4 2 2 6 3 2" xfId="18519"/>
    <cellStyle name="Percent 4 2 2 6 3 2 2" xfId="53735"/>
    <cellStyle name="Percent 4 2 2 6 3 3" xfId="41138"/>
    <cellStyle name="Percent 4 2 2 6 3 4" xfId="31124"/>
    <cellStyle name="Percent 4 2 2 6 4" xfId="7347"/>
    <cellStyle name="Percent 4 2 2 6 4 2" xfId="19973"/>
    <cellStyle name="Percent 4 2 2 6 4 2 2" xfId="55189"/>
    <cellStyle name="Percent 4 2 2 6 4 3" xfId="42592"/>
    <cellStyle name="Percent 4 2 2 6 4 4" xfId="32578"/>
    <cellStyle name="Percent 4 2 2 6 5" xfId="9128"/>
    <cellStyle name="Percent 4 2 2 6 5 2" xfId="21749"/>
    <cellStyle name="Percent 4 2 2 6 5 2 2" xfId="56965"/>
    <cellStyle name="Percent 4 2 2 6 5 3" xfId="44368"/>
    <cellStyle name="Percent 4 2 2 6 5 4" xfId="34354"/>
    <cellStyle name="Percent 4 2 2 6 6" xfId="10922"/>
    <cellStyle name="Percent 4 2 2 6 6 2" xfId="23525"/>
    <cellStyle name="Percent 4 2 2 6 6 2 2" xfId="58741"/>
    <cellStyle name="Percent 4 2 2 6 6 3" xfId="46144"/>
    <cellStyle name="Percent 4 2 2 6 6 4" xfId="36130"/>
    <cellStyle name="Percent 4 2 2 6 7" xfId="15289"/>
    <cellStyle name="Percent 4 2 2 6 7 2" xfId="50505"/>
    <cellStyle name="Percent 4 2 2 6 7 3" xfId="27894"/>
    <cellStyle name="Percent 4 2 2 6 8" xfId="13511"/>
    <cellStyle name="Percent 4 2 2 6 8 2" xfId="48729"/>
    <cellStyle name="Percent 4 2 2 6 9" xfId="37908"/>
    <cellStyle name="Percent 4 2 2 7" xfId="3755"/>
    <cellStyle name="Percent 4 2 2 7 2" xfId="8479"/>
    <cellStyle name="Percent 4 2 2 7 2 2" xfId="21105"/>
    <cellStyle name="Percent 4 2 2 7 2 2 2" xfId="56321"/>
    <cellStyle name="Percent 4 2 2 7 2 3" xfId="43724"/>
    <cellStyle name="Percent 4 2 2 7 2 4" xfId="33710"/>
    <cellStyle name="Percent 4 2 2 7 3" xfId="10260"/>
    <cellStyle name="Percent 4 2 2 7 3 2" xfId="22881"/>
    <cellStyle name="Percent 4 2 2 7 3 2 2" xfId="58097"/>
    <cellStyle name="Percent 4 2 2 7 3 3" xfId="45500"/>
    <cellStyle name="Percent 4 2 2 7 3 4" xfId="35486"/>
    <cellStyle name="Percent 4 2 2 7 4" xfId="12056"/>
    <cellStyle name="Percent 4 2 2 7 4 2" xfId="24657"/>
    <cellStyle name="Percent 4 2 2 7 4 2 2" xfId="59873"/>
    <cellStyle name="Percent 4 2 2 7 4 3" xfId="47276"/>
    <cellStyle name="Percent 4 2 2 7 4 4" xfId="37262"/>
    <cellStyle name="Percent 4 2 2 7 5" xfId="16421"/>
    <cellStyle name="Percent 4 2 2 7 5 2" xfId="51637"/>
    <cellStyle name="Percent 4 2 2 7 5 3" xfId="29026"/>
    <cellStyle name="Percent 4 2 2 7 6" xfId="14643"/>
    <cellStyle name="Percent 4 2 2 7 6 2" xfId="49861"/>
    <cellStyle name="Percent 4 2 2 7 7" xfId="39040"/>
    <cellStyle name="Percent 4 2 2 7 8" xfId="27250"/>
    <cellStyle name="Percent 4 2 2 8" xfId="4093"/>
    <cellStyle name="Percent 4 2 2 8 2" xfId="16743"/>
    <cellStyle name="Percent 4 2 2 8 2 2" xfId="51959"/>
    <cellStyle name="Percent 4 2 2 8 2 3" xfId="29348"/>
    <cellStyle name="Percent 4 2 2 8 3" xfId="13189"/>
    <cellStyle name="Percent 4 2 2 8 3 2" xfId="48407"/>
    <cellStyle name="Percent 4 2 2 8 4" xfId="39362"/>
    <cellStyle name="Percent 4 2 2 8 5" xfId="25796"/>
    <cellStyle name="Percent 4 2 2 9" xfId="5566"/>
    <cellStyle name="Percent 4 2 2 9 2" xfId="18197"/>
    <cellStyle name="Percent 4 2 2 9 2 2" xfId="53413"/>
    <cellStyle name="Percent 4 2 2 9 3" xfId="40816"/>
    <cellStyle name="Percent 4 2 2 9 4" xfId="30802"/>
    <cellStyle name="Percent 4 2 3" xfId="2335"/>
    <cellStyle name="Percent 4 2 3 10" xfId="10761"/>
    <cellStyle name="Percent 4 2 3 10 2" xfId="23372"/>
    <cellStyle name="Percent 4 2 3 10 2 2" xfId="58588"/>
    <cellStyle name="Percent 4 2 3 10 3" xfId="45991"/>
    <cellStyle name="Percent 4 2 3 10 4" xfId="35977"/>
    <cellStyle name="Percent 4 2 3 11" xfId="15047"/>
    <cellStyle name="Percent 4 2 3 11 2" xfId="50263"/>
    <cellStyle name="Percent 4 2 3 11 3" xfId="27652"/>
    <cellStyle name="Percent 4 2 3 12" xfId="12460"/>
    <cellStyle name="Percent 4 2 3 12 2" xfId="47678"/>
    <cellStyle name="Percent 4 2 3 13" xfId="37666"/>
    <cellStyle name="Percent 4 2 3 14" xfId="25067"/>
    <cellStyle name="Percent 4 2 3 15" xfId="60280"/>
    <cellStyle name="Percent 4 2 3 2" xfId="3182"/>
    <cellStyle name="Percent 4 2 3 2 10" xfId="25551"/>
    <cellStyle name="Percent 4 2 3 2 11" xfId="61086"/>
    <cellStyle name="Percent 4 2 3 2 2" xfId="4982"/>
    <cellStyle name="Percent 4 2 3 2 2 2" xfId="17629"/>
    <cellStyle name="Percent 4 2 3 2 2 2 2" xfId="52845"/>
    <cellStyle name="Percent 4 2 3 2 2 2 3" xfId="30234"/>
    <cellStyle name="Percent 4 2 3 2 2 3" xfId="14075"/>
    <cellStyle name="Percent 4 2 3 2 2 3 2" xfId="49293"/>
    <cellStyle name="Percent 4 2 3 2 2 4" xfId="40248"/>
    <cellStyle name="Percent 4 2 3 2 2 5" xfId="26682"/>
    <cellStyle name="Percent 4 2 3 2 3" xfId="6452"/>
    <cellStyle name="Percent 4 2 3 2 3 2" xfId="19083"/>
    <cellStyle name="Percent 4 2 3 2 3 2 2" xfId="54299"/>
    <cellStyle name="Percent 4 2 3 2 3 3" xfId="41702"/>
    <cellStyle name="Percent 4 2 3 2 3 4" xfId="31688"/>
    <cellStyle name="Percent 4 2 3 2 4" xfId="7911"/>
    <cellStyle name="Percent 4 2 3 2 4 2" xfId="20537"/>
    <cellStyle name="Percent 4 2 3 2 4 2 2" xfId="55753"/>
    <cellStyle name="Percent 4 2 3 2 4 3" xfId="43156"/>
    <cellStyle name="Percent 4 2 3 2 4 4" xfId="33142"/>
    <cellStyle name="Percent 4 2 3 2 5" xfId="9692"/>
    <cellStyle name="Percent 4 2 3 2 5 2" xfId="22313"/>
    <cellStyle name="Percent 4 2 3 2 5 2 2" xfId="57529"/>
    <cellStyle name="Percent 4 2 3 2 5 3" xfId="44932"/>
    <cellStyle name="Percent 4 2 3 2 5 4" xfId="34918"/>
    <cellStyle name="Percent 4 2 3 2 6" xfId="11486"/>
    <cellStyle name="Percent 4 2 3 2 6 2" xfId="24089"/>
    <cellStyle name="Percent 4 2 3 2 6 2 2" xfId="59305"/>
    <cellStyle name="Percent 4 2 3 2 6 3" xfId="46708"/>
    <cellStyle name="Percent 4 2 3 2 6 4" xfId="36694"/>
    <cellStyle name="Percent 4 2 3 2 7" xfId="15853"/>
    <cellStyle name="Percent 4 2 3 2 7 2" xfId="51069"/>
    <cellStyle name="Percent 4 2 3 2 7 3" xfId="28458"/>
    <cellStyle name="Percent 4 2 3 2 8" xfId="12944"/>
    <cellStyle name="Percent 4 2 3 2 8 2" xfId="48162"/>
    <cellStyle name="Percent 4 2 3 2 9" xfId="38472"/>
    <cellStyle name="Percent 4 2 3 3" xfId="3511"/>
    <cellStyle name="Percent 4 2 3 3 10" xfId="27007"/>
    <cellStyle name="Percent 4 2 3 3 11" xfId="61411"/>
    <cellStyle name="Percent 4 2 3 3 2" xfId="5307"/>
    <cellStyle name="Percent 4 2 3 3 2 2" xfId="17954"/>
    <cellStyle name="Percent 4 2 3 3 2 2 2" xfId="53170"/>
    <cellStyle name="Percent 4 2 3 3 2 3" xfId="40573"/>
    <cellStyle name="Percent 4 2 3 3 2 4" xfId="30559"/>
    <cellStyle name="Percent 4 2 3 3 3" xfId="6777"/>
    <cellStyle name="Percent 4 2 3 3 3 2" xfId="19408"/>
    <cellStyle name="Percent 4 2 3 3 3 2 2" xfId="54624"/>
    <cellStyle name="Percent 4 2 3 3 3 3" xfId="42027"/>
    <cellStyle name="Percent 4 2 3 3 3 4" xfId="32013"/>
    <cellStyle name="Percent 4 2 3 3 4" xfId="8236"/>
    <cellStyle name="Percent 4 2 3 3 4 2" xfId="20862"/>
    <cellStyle name="Percent 4 2 3 3 4 2 2" xfId="56078"/>
    <cellStyle name="Percent 4 2 3 3 4 3" xfId="43481"/>
    <cellStyle name="Percent 4 2 3 3 4 4" xfId="33467"/>
    <cellStyle name="Percent 4 2 3 3 5" xfId="10017"/>
    <cellStyle name="Percent 4 2 3 3 5 2" xfId="22638"/>
    <cellStyle name="Percent 4 2 3 3 5 2 2" xfId="57854"/>
    <cellStyle name="Percent 4 2 3 3 5 3" xfId="45257"/>
    <cellStyle name="Percent 4 2 3 3 5 4" xfId="35243"/>
    <cellStyle name="Percent 4 2 3 3 6" xfId="11811"/>
    <cellStyle name="Percent 4 2 3 3 6 2" xfId="24414"/>
    <cellStyle name="Percent 4 2 3 3 6 2 2" xfId="59630"/>
    <cellStyle name="Percent 4 2 3 3 6 3" xfId="47033"/>
    <cellStyle name="Percent 4 2 3 3 6 4" xfId="37019"/>
    <cellStyle name="Percent 4 2 3 3 7" xfId="16178"/>
    <cellStyle name="Percent 4 2 3 3 7 2" xfId="51394"/>
    <cellStyle name="Percent 4 2 3 3 7 3" xfId="28783"/>
    <cellStyle name="Percent 4 2 3 3 8" xfId="14400"/>
    <cellStyle name="Percent 4 2 3 3 8 2" xfId="49618"/>
    <cellStyle name="Percent 4 2 3 3 9" xfId="38797"/>
    <cellStyle name="Percent 4 2 3 4" xfId="2672"/>
    <cellStyle name="Percent 4 2 3 4 10" xfId="26198"/>
    <cellStyle name="Percent 4 2 3 4 11" xfId="60602"/>
    <cellStyle name="Percent 4 2 3 4 2" xfId="4498"/>
    <cellStyle name="Percent 4 2 3 4 2 2" xfId="17145"/>
    <cellStyle name="Percent 4 2 3 4 2 2 2" xfId="52361"/>
    <cellStyle name="Percent 4 2 3 4 2 3" xfId="39764"/>
    <cellStyle name="Percent 4 2 3 4 2 4" xfId="29750"/>
    <cellStyle name="Percent 4 2 3 4 3" xfId="5968"/>
    <cellStyle name="Percent 4 2 3 4 3 2" xfId="18599"/>
    <cellStyle name="Percent 4 2 3 4 3 2 2" xfId="53815"/>
    <cellStyle name="Percent 4 2 3 4 3 3" xfId="41218"/>
    <cellStyle name="Percent 4 2 3 4 3 4" xfId="31204"/>
    <cellStyle name="Percent 4 2 3 4 4" xfId="7427"/>
    <cellStyle name="Percent 4 2 3 4 4 2" xfId="20053"/>
    <cellStyle name="Percent 4 2 3 4 4 2 2" xfId="55269"/>
    <cellStyle name="Percent 4 2 3 4 4 3" xfId="42672"/>
    <cellStyle name="Percent 4 2 3 4 4 4" xfId="32658"/>
    <cellStyle name="Percent 4 2 3 4 5" xfId="9208"/>
    <cellStyle name="Percent 4 2 3 4 5 2" xfId="21829"/>
    <cellStyle name="Percent 4 2 3 4 5 2 2" xfId="57045"/>
    <cellStyle name="Percent 4 2 3 4 5 3" xfId="44448"/>
    <cellStyle name="Percent 4 2 3 4 5 4" xfId="34434"/>
    <cellStyle name="Percent 4 2 3 4 6" xfId="11002"/>
    <cellStyle name="Percent 4 2 3 4 6 2" xfId="23605"/>
    <cellStyle name="Percent 4 2 3 4 6 2 2" xfId="58821"/>
    <cellStyle name="Percent 4 2 3 4 6 3" xfId="46224"/>
    <cellStyle name="Percent 4 2 3 4 6 4" xfId="36210"/>
    <cellStyle name="Percent 4 2 3 4 7" xfId="15369"/>
    <cellStyle name="Percent 4 2 3 4 7 2" xfId="50585"/>
    <cellStyle name="Percent 4 2 3 4 7 3" xfId="27974"/>
    <cellStyle name="Percent 4 2 3 4 8" xfId="13591"/>
    <cellStyle name="Percent 4 2 3 4 8 2" xfId="48809"/>
    <cellStyle name="Percent 4 2 3 4 9" xfId="37988"/>
    <cellStyle name="Percent 4 2 3 5" xfId="3836"/>
    <cellStyle name="Percent 4 2 3 5 2" xfId="8559"/>
    <cellStyle name="Percent 4 2 3 5 2 2" xfId="21185"/>
    <cellStyle name="Percent 4 2 3 5 2 2 2" xfId="56401"/>
    <cellStyle name="Percent 4 2 3 5 2 3" xfId="43804"/>
    <cellStyle name="Percent 4 2 3 5 2 4" xfId="33790"/>
    <cellStyle name="Percent 4 2 3 5 3" xfId="10340"/>
    <cellStyle name="Percent 4 2 3 5 3 2" xfId="22961"/>
    <cellStyle name="Percent 4 2 3 5 3 2 2" xfId="58177"/>
    <cellStyle name="Percent 4 2 3 5 3 3" xfId="45580"/>
    <cellStyle name="Percent 4 2 3 5 3 4" xfId="35566"/>
    <cellStyle name="Percent 4 2 3 5 4" xfId="12136"/>
    <cellStyle name="Percent 4 2 3 5 4 2" xfId="24737"/>
    <cellStyle name="Percent 4 2 3 5 4 2 2" xfId="59953"/>
    <cellStyle name="Percent 4 2 3 5 4 3" xfId="47356"/>
    <cellStyle name="Percent 4 2 3 5 4 4" xfId="37342"/>
    <cellStyle name="Percent 4 2 3 5 5" xfId="16501"/>
    <cellStyle name="Percent 4 2 3 5 5 2" xfId="51717"/>
    <cellStyle name="Percent 4 2 3 5 5 3" xfId="29106"/>
    <cellStyle name="Percent 4 2 3 5 6" xfId="14723"/>
    <cellStyle name="Percent 4 2 3 5 6 2" xfId="49941"/>
    <cellStyle name="Percent 4 2 3 5 7" xfId="39120"/>
    <cellStyle name="Percent 4 2 3 5 8" xfId="27330"/>
    <cellStyle name="Percent 4 2 3 6" xfId="4176"/>
    <cellStyle name="Percent 4 2 3 6 2" xfId="16823"/>
    <cellStyle name="Percent 4 2 3 6 2 2" xfId="52039"/>
    <cellStyle name="Percent 4 2 3 6 2 3" xfId="29428"/>
    <cellStyle name="Percent 4 2 3 6 3" xfId="13269"/>
    <cellStyle name="Percent 4 2 3 6 3 2" xfId="48487"/>
    <cellStyle name="Percent 4 2 3 6 4" xfId="39442"/>
    <cellStyle name="Percent 4 2 3 6 5" xfId="25876"/>
    <cellStyle name="Percent 4 2 3 7" xfId="5646"/>
    <cellStyle name="Percent 4 2 3 7 2" xfId="18277"/>
    <cellStyle name="Percent 4 2 3 7 2 2" xfId="53493"/>
    <cellStyle name="Percent 4 2 3 7 3" xfId="40896"/>
    <cellStyle name="Percent 4 2 3 7 4" xfId="30882"/>
    <cellStyle name="Percent 4 2 3 8" xfId="7105"/>
    <cellStyle name="Percent 4 2 3 8 2" xfId="19731"/>
    <cellStyle name="Percent 4 2 3 8 2 2" xfId="54947"/>
    <cellStyle name="Percent 4 2 3 8 3" xfId="42350"/>
    <cellStyle name="Percent 4 2 3 8 4" xfId="32336"/>
    <cellStyle name="Percent 4 2 3 9" xfId="8886"/>
    <cellStyle name="Percent 4 2 3 9 2" xfId="21507"/>
    <cellStyle name="Percent 4 2 3 9 2 2" xfId="56723"/>
    <cellStyle name="Percent 4 2 3 9 3" xfId="44126"/>
    <cellStyle name="Percent 4 2 3 9 4" xfId="34112"/>
    <cellStyle name="Percent 4 2 4" xfId="3019"/>
    <cellStyle name="Percent 4 2 4 10" xfId="25394"/>
    <cellStyle name="Percent 4 2 4 11" xfId="60929"/>
    <cellStyle name="Percent 4 2 4 2" xfId="4825"/>
    <cellStyle name="Percent 4 2 4 2 2" xfId="17472"/>
    <cellStyle name="Percent 4 2 4 2 2 2" xfId="52688"/>
    <cellStyle name="Percent 4 2 4 2 2 3" xfId="30077"/>
    <cellStyle name="Percent 4 2 4 2 3" xfId="13918"/>
    <cellStyle name="Percent 4 2 4 2 3 2" xfId="49136"/>
    <cellStyle name="Percent 4 2 4 2 4" xfId="40091"/>
    <cellStyle name="Percent 4 2 4 2 5" xfId="26525"/>
    <cellStyle name="Percent 4 2 4 3" xfId="6295"/>
    <cellStyle name="Percent 4 2 4 3 2" xfId="18926"/>
    <cellStyle name="Percent 4 2 4 3 2 2" xfId="54142"/>
    <cellStyle name="Percent 4 2 4 3 3" xfId="41545"/>
    <cellStyle name="Percent 4 2 4 3 4" xfId="31531"/>
    <cellStyle name="Percent 4 2 4 4" xfId="7754"/>
    <cellStyle name="Percent 4 2 4 4 2" xfId="20380"/>
    <cellStyle name="Percent 4 2 4 4 2 2" xfId="55596"/>
    <cellStyle name="Percent 4 2 4 4 3" xfId="42999"/>
    <cellStyle name="Percent 4 2 4 4 4" xfId="32985"/>
    <cellStyle name="Percent 4 2 4 5" xfId="9535"/>
    <cellStyle name="Percent 4 2 4 5 2" xfId="22156"/>
    <cellStyle name="Percent 4 2 4 5 2 2" xfId="57372"/>
    <cellStyle name="Percent 4 2 4 5 3" xfId="44775"/>
    <cellStyle name="Percent 4 2 4 5 4" xfId="34761"/>
    <cellStyle name="Percent 4 2 4 6" xfId="11329"/>
    <cellStyle name="Percent 4 2 4 6 2" xfId="23932"/>
    <cellStyle name="Percent 4 2 4 6 2 2" xfId="59148"/>
    <cellStyle name="Percent 4 2 4 6 3" xfId="46551"/>
    <cellStyle name="Percent 4 2 4 6 4" xfId="36537"/>
    <cellStyle name="Percent 4 2 4 7" xfId="15696"/>
    <cellStyle name="Percent 4 2 4 7 2" xfId="50912"/>
    <cellStyle name="Percent 4 2 4 7 3" xfId="28301"/>
    <cellStyle name="Percent 4 2 4 8" xfId="12787"/>
    <cellStyle name="Percent 4 2 4 8 2" xfId="48005"/>
    <cellStyle name="Percent 4 2 4 9" xfId="38315"/>
    <cellStyle name="Percent 4 2 5" xfId="2849"/>
    <cellStyle name="Percent 4 2 5 10" xfId="25237"/>
    <cellStyle name="Percent 4 2 5 11" xfId="60772"/>
    <cellStyle name="Percent 4 2 5 2" xfId="4668"/>
    <cellStyle name="Percent 4 2 5 2 2" xfId="17315"/>
    <cellStyle name="Percent 4 2 5 2 2 2" xfId="52531"/>
    <cellStyle name="Percent 4 2 5 2 2 3" xfId="29920"/>
    <cellStyle name="Percent 4 2 5 2 3" xfId="13761"/>
    <cellStyle name="Percent 4 2 5 2 3 2" xfId="48979"/>
    <cellStyle name="Percent 4 2 5 2 4" xfId="39934"/>
    <cellStyle name="Percent 4 2 5 2 5" xfId="26368"/>
    <cellStyle name="Percent 4 2 5 3" xfId="6138"/>
    <cellStyle name="Percent 4 2 5 3 2" xfId="18769"/>
    <cellStyle name="Percent 4 2 5 3 2 2" xfId="53985"/>
    <cellStyle name="Percent 4 2 5 3 3" xfId="41388"/>
    <cellStyle name="Percent 4 2 5 3 4" xfId="31374"/>
    <cellStyle name="Percent 4 2 5 4" xfId="7597"/>
    <cellStyle name="Percent 4 2 5 4 2" xfId="20223"/>
    <cellStyle name="Percent 4 2 5 4 2 2" xfId="55439"/>
    <cellStyle name="Percent 4 2 5 4 3" xfId="42842"/>
    <cellStyle name="Percent 4 2 5 4 4" xfId="32828"/>
    <cellStyle name="Percent 4 2 5 5" xfId="9378"/>
    <cellStyle name="Percent 4 2 5 5 2" xfId="21999"/>
    <cellStyle name="Percent 4 2 5 5 2 2" xfId="57215"/>
    <cellStyle name="Percent 4 2 5 5 3" xfId="44618"/>
    <cellStyle name="Percent 4 2 5 5 4" xfId="34604"/>
    <cellStyle name="Percent 4 2 5 6" xfId="11172"/>
    <cellStyle name="Percent 4 2 5 6 2" xfId="23775"/>
    <cellStyle name="Percent 4 2 5 6 2 2" xfId="58991"/>
    <cellStyle name="Percent 4 2 5 6 3" xfId="46394"/>
    <cellStyle name="Percent 4 2 5 6 4" xfId="36380"/>
    <cellStyle name="Percent 4 2 5 7" xfId="15539"/>
    <cellStyle name="Percent 4 2 5 7 2" xfId="50755"/>
    <cellStyle name="Percent 4 2 5 7 3" xfId="28144"/>
    <cellStyle name="Percent 4 2 5 8" xfId="12630"/>
    <cellStyle name="Percent 4 2 5 8 2" xfId="47848"/>
    <cellStyle name="Percent 4 2 5 9" xfId="38158"/>
    <cellStyle name="Percent 4 2 6" xfId="3359"/>
    <cellStyle name="Percent 4 2 6 10" xfId="26855"/>
    <cellStyle name="Percent 4 2 6 11" xfId="61259"/>
    <cellStyle name="Percent 4 2 6 2" xfId="5155"/>
    <cellStyle name="Percent 4 2 6 2 2" xfId="17802"/>
    <cellStyle name="Percent 4 2 6 2 2 2" xfId="53018"/>
    <cellStyle name="Percent 4 2 6 2 3" xfId="40421"/>
    <cellStyle name="Percent 4 2 6 2 4" xfId="30407"/>
    <cellStyle name="Percent 4 2 6 3" xfId="6625"/>
    <cellStyle name="Percent 4 2 6 3 2" xfId="19256"/>
    <cellStyle name="Percent 4 2 6 3 2 2" xfId="54472"/>
    <cellStyle name="Percent 4 2 6 3 3" xfId="41875"/>
    <cellStyle name="Percent 4 2 6 3 4" xfId="31861"/>
    <cellStyle name="Percent 4 2 6 4" xfId="8084"/>
    <cellStyle name="Percent 4 2 6 4 2" xfId="20710"/>
    <cellStyle name="Percent 4 2 6 4 2 2" xfId="55926"/>
    <cellStyle name="Percent 4 2 6 4 3" xfId="43329"/>
    <cellStyle name="Percent 4 2 6 4 4" xfId="33315"/>
    <cellStyle name="Percent 4 2 6 5" xfId="9865"/>
    <cellStyle name="Percent 4 2 6 5 2" xfId="22486"/>
    <cellStyle name="Percent 4 2 6 5 2 2" xfId="57702"/>
    <cellStyle name="Percent 4 2 6 5 3" xfId="45105"/>
    <cellStyle name="Percent 4 2 6 5 4" xfId="35091"/>
    <cellStyle name="Percent 4 2 6 6" xfId="11659"/>
    <cellStyle name="Percent 4 2 6 6 2" xfId="24262"/>
    <cellStyle name="Percent 4 2 6 6 2 2" xfId="59478"/>
    <cellStyle name="Percent 4 2 6 6 3" xfId="46881"/>
    <cellStyle name="Percent 4 2 6 6 4" xfId="36867"/>
    <cellStyle name="Percent 4 2 6 7" xfId="16026"/>
    <cellStyle name="Percent 4 2 6 7 2" xfId="51242"/>
    <cellStyle name="Percent 4 2 6 7 3" xfId="28631"/>
    <cellStyle name="Percent 4 2 6 8" xfId="14248"/>
    <cellStyle name="Percent 4 2 6 8 2" xfId="49466"/>
    <cellStyle name="Percent 4 2 6 9" xfId="38645"/>
    <cellStyle name="Percent 4 2 7" xfId="2519"/>
    <cellStyle name="Percent 4 2 7 10" xfId="26046"/>
    <cellStyle name="Percent 4 2 7 11" xfId="60450"/>
    <cellStyle name="Percent 4 2 7 2" xfId="4346"/>
    <cellStyle name="Percent 4 2 7 2 2" xfId="16993"/>
    <cellStyle name="Percent 4 2 7 2 2 2" xfId="52209"/>
    <cellStyle name="Percent 4 2 7 2 3" xfId="39612"/>
    <cellStyle name="Percent 4 2 7 2 4" xfId="29598"/>
    <cellStyle name="Percent 4 2 7 3" xfId="5816"/>
    <cellStyle name="Percent 4 2 7 3 2" xfId="18447"/>
    <cellStyle name="Percent 4 2 7 3 2 2" xfId="53663"/>
    <cellStyle name="Percent 4 2 7 3 3" xfId="41066"/>
    <cellStyle name="Percent 4 2 7 3 4" xfId="31052"/>
    <cellStyle name="Percent 4 2 7 4" xfId="7275"/>
    <cellStyle name="Percent 4 2 7 4 2" xfId="19901"/>
    <cellStyle name="Percent 4 2 7 4 2 2" xfId="55117"/>
    <cellStyle name="Percent 4 2 7 4 3" xfId="42520"/>
    <cellStyle name="Percent 4 2 7 4 4" xfId="32506"/>
    <cellStyle name="Percent 4 2 7 5" xfId="9056"/>
    <cellStyle name="Percent 4 2 7 5 2" xfId="21677"/>
    <cellStyle name="Percent 4 2 7 5 2 2" xfId="56893"/>
    <cellStyle name="Percent 4 2 7 5 3" xfId="44296"/>
    <cellStyle name="Percent 4 2 7 5 4" xfId="34282"/>
    <cellStyle name="Percent 4 2 7 6" xfId="10850"/>
    <cellStyle name="Percent 4 2 7 6 2" xfId="23453"/>
    <cellStyle name="Percent 4 2 7 6 2 2" xfId="58669"/>
    <cellStyle name="Percent 4 2 7 6 3" xfId="46072"/>
    <cellStyle name="Percent 4 2 7 6 4" xfId="36058"/>
    <cellStyle name="Percent 4 2 7 7" xfId="15217"/>
    <cellStyle name="Percent 4 2 7 7 2" xfId="50433"/>
    <cellStyle name="Percent 4 2 7 7 3" xfId="27822"/>
    <cellStyle name="Percent 4 2 7 8" xfId="13439"/>
    <cellStyle name="Percent 4 2 7 8 2" xfId="48657"/>
    <cellStyle name="Percent 4 2 7 9" xfId="37836"/>
    <cellStyle name="Percent 4 2 8" xfId="3683"/>
    <cellStyle name="Percent 4 2 8 2" xfId="8407"/>
    <cellStyle name="Percent 4 2 8 2 2" xfId="21033"/>
    <cellStyle name="Percent 4 2 8 2 2 2" xfId="56249"/>
    <cellStyle name="Percent 4 2 8 2 3" xfId="43652"/>
    <cellStyle name="Percent 4 2 8 2 4" xfId="33638"/>
    <cellStyle name="Percent 4 2 8 3" xfId="10188"/>
    <cellStyle name="Percent 4 2 8 3 2" xfId="22809"/>
    <cellStyle name="Percent 4 2 8 3 2 2" xfId="58025"/>
    <cellStyle name="Percent 4 2 8 3 3" xfId="45428"/>
    <cellStyle name="Percent 4 2 8 3 4" xfId="35414"/>
    <cellStyle name="Percent 4 2 8 4" xfId="11984"/>
    <cellStyle name="Percent 4 2 8 4 2" xfId="24585"/>
    <cellStyle name="Percent 4 2 8 4 2 2" xfId="59801"/>
    <cellStyle name="Percent 4 2 8 4 3" xfId="47204"/>
    <cellStyle name="Percent 4 2 8 4 4" xfId="37190"/>
    <cellStyle name="Percent 4 2 8 5" xfId="16349"/>
    <cellStyle name="Percent 4 2 8 5 2" xfId="51565"/>
    <cellStyle name="Percent 4 2 8 5 3" xfId="28954"/>
    <cellStyle name="Percent 4 2 8 6" xfId="14571"/>
    <cellStyle name="Percent 4 2 8 6 2" xfId="49789"/>
    <cellStyle name="Percent 4 2 8 7" xfId="38968"/>
    <cellStyle name="Percent 4 2 8 8" xfId="27178"/>
    <cellStyle name="Percent 4 2 9" xfId="4015"/>
    <cellStyle name="Percent 4 2 9 2" xfId="16671"/>
    <cellStyle name="Percent 4 2 9 2 2" xfId="51887"/>
    <cellStyle name="Percent 4 2 9 2 3" xfId="29276"/>
    <cellStyle name="Percent 4 2 9 3" xfId="13117"/>
    <cellStyle name="Percent 4 2 9 3 2" xfId="48335"/>
    <cellStyle name="Percent 4 2 9 4" xfId="39290"/>
    <cellStyle name="Percent 4 2 9 5" xfId="25724"/>
    <cellStyle name="Percent 4 3" xfId="755"/>
    <cellStyle name="Percent 4 3 2" xfId="1906"/>
    <cellStyle name="Percent 4 4" xfId="1295"/>
    <cellStyle name="Percent 5" xfId="53"/>
    <cellStyle name="Percent 5 2" xfId="756"/>
    <cellStyle name="Percent 5 2 2" xfId="757"/>
    <cellStyle name="Percent 5 2 2 2" xfId="758"/>
    <cellStyle name="Percent 5 2 2 2 2" xfId="1909"/>
    <cellStyle name="Percent 5 2 2 3" xfId="759"/>
    <cellStyle name="Percent 5 2 2 3 2" xfId="1910"/>
    <cellStyle name="Percent 5 2 2 4" xfId="760"/>
    <cellStyle name="Percent 5 2 2 4 2" xfId="761"/>
    <cellStyle name="Percent 5 2 2 4 2 2" xfId="1912"/>
    <cellStyle name="Percent 5 2 2 4 3" xfId="762"/>
    <cellStyle name="Percent 5 2 2 4 3 2" xfId="763"/>
    <cellStyle name="Percent 5 2 2 4 3 2 2" xfId="1914"/>
    <cellStyle name="Percent 5 2 2 4 3 3" xfId="764"/>
    <cellStyle name="Percent 5 2 2 4 3 3 2" xfId="765"/>
    <cellStyle name="Percent 5 2 2 4 3 3 2 2" xfId="1916"/>
    <cellStyle name="Percent 5 2 2 4 3 3 3" xfId="1915"/>
    <cellStyle name="Percent 5 2 2 4 3 4" xfId="766"/>
    <cellStyle name="Percent 5 2 2 4 3 4 2" xfId="767"/>
    <cellStyle name="Percent 5 2 2 4 3 4 2 2" xfId="1918"/>
    <cellStyle name="Percent 5 2 2 4 3 4 3" xfId="768"/>
    <cellStyle name="Percent 5 2 2 4 3 4 3 2" xfId="1919"/>
    <cellStyle name="Percent 5 2 2 4 3 4 4" xfId="769"/>
    <cellStyle name="Percent 5 2 2 4 3 4 4 2" xfId="770"/>
    <cellStyle name="Percent 5 2 2 4 3 4 4 2 2" xfId="771"/>
    <cellStyle name="Percent 5 2 2 4 3 4 4 2 2 2" xfId="1922"/>
    <cellStyle name="Percent 5 2 2 4 3 4 4 2 3" xfId="772"/>
    <cellStyle name="Percent 5 2 2 4 3 4 4 2 3 2" xfId="773"/>
    <cellStyle name="Percent 5 2 2 4 3 4 4 2 3 2 2" xfId="1924"/>
    <cellStyle name="Percent 5 2 2 4 3 4 4 2 3 3" xfId="774"/>
    <cellStyle name="Percent 5 2 2 4 3 4 4 2 3 3 2" xfId="775"/>
    <cellStyle name="Percent 5 2 2 4 3 4 4 2 3 3 2 2" xfId="1926"/>
    <cellStyle name="Percent 5 2 2 4 3 4 4 2 3 3 3" xfId="1925"/>
    <cellStyle name="Percent 5 2 2 4 3 4 4 2 3 4" xfId="1923"/>
    <cellStyle name="Percent 5 2 2 4 3 4 4 2 4" xfId="1921"/>
    <cellStyle name="Percent 5 2 2 4 3 4 4 3" xfId="776"/>
    <cellStyle name="Percent 5 2 2 4 3 4 4 3 2" xfId="1927"/>
    <cellStyle name="Percent 5 2 2 4 3 4 4 4" xfId="777"/>
    <cellStyle name="Percent 5 2 2 4 3 4 4 4 2" xfId="778"/>
    <cellStyle name="Percent 5 2 2 4 3 4 4 4 2 2" xfId="1929"/>
    <cellStyle name="Percent 5 2 2 4 3 4 4 4 3" xfId="779"/>
    <cellStyle name="Percent 5 2 2 4 3 4 4 4 3 2" xfId="780"/>
    <cellStyle name="Percent 5 2 2 4 3 4 4 4 3 2 2" xfId="1931"/>
    <cellStyle name="Percent 5 2 2 4 3 4 4 4 3 3" xfId="1930"/>
    <cellStyle name="Percent 5 2 2 4 3 4 4 4 4" xfId="1928"/>
    <cellStyle name="Percent 5 2 2 4 3 4 4 5" xfId="1920"/>
    <cellStyle name="Percent 5 2 2 4 3 4 5" xfId="1917"/>
    <cellStyle name="Percent 5 2 2 4 3 5" xfId="1913"/>
    <cellStyle name="Percent 5 2 2 4 4" xfId="781"/>
    <cellStyle name="Percent 5 2 2 4 4 2" xfId="782"/>
    <cellStyle name="Percent 5 2 2 4 4 2 2" xfId="1933"/>
    <cellStyle name="Percent 5 2 2 4 4 3" xfId="1932"/>
    <cellStyle name="Percent 5 2 2 4 5" xfId="783"/>
    <cellStyle name="Percent 5 2 2 4 5 2" xfId="784"/>
    <cellStyle name="Percent 5 2 2 4 5 2 2" xfId="1935"/>
    <cellStyle name="Percent 5 2 2 4 5 3" xfId="785"/>
    <cellStyle name="Percent 5 2 2 4 5 3 2" xfId="1936"/>
    <cellStyle name="Percent 5 2 2 4 5 4" xfId="786"/>
    <cellStyle name="Percent 5 2 2 4 5 4 2" xfId="787"/>
    <cellStyle name="Percent 5 2 2 4 5 4 2 2" xfId="788"/>
    <cellStyle name="Percent 5 2 2 4 5 4 2 2 2" xfId="1939"/>
    <cellStyle name="Percent 5 2 2 4 5 4 2 3" xfId="789"/>
    <cellStyle name="Percent 5 2 2 4 5 4 2 3 2" xfId="790"/>
    <cellStyle name="Percent 5 2 2 4 5 4 2 3 2 2" xfId="1941"/>
    <cellStyle name="Percent 5 2 2 4 5 4 2 3 3" xfId="791"/>
    <cellStyle name="Percent 5 2 2 4 5 4 2 3 3 2" xfId="792"/>
    <cellStyle name="Percent 5 2 2 4 5 4 2 3 3 2 2" xfId="1943"/>
    <cellStyle name="Percent 5 2 2 4 5 4 2 3 3 3" xfId="1942"/>
    <cellStyle name="Percent 5 2 2 4 5 4 2 3 4" xfId="1940"/>
    <cellStyle name="Percent 5 2 2 4 5 4 2 4" xfId="1938"/>
    <cellStyle name="Percent 5 2 2 4 5 4 3" xfId="793"/>
    <cellStyle name="Percent 5 2 2 4 5 4 3 2" xfId="1944"/>
    <cellStyle name="Percent 5 2 2 4 5 4 4" xfId="794"/>
    <cellStyle name="Percent 5 2 2 4 5 4 4 2" xfId="795"/>
    <cellStyle name="Percent 5 2 2 4 5 4 4 2 2" xfId="1946"/>
    <cellStyle name="Percent 5 2 2 4 5 4 4 3" xfId="796"/>
    <cellStyle name="Percent 5 2 2 4 5 4 4 3 2" xfId="797"/>
    <cellStyle name="Percent 5 2 2 4 5 4 4 3 2 2" xfId="1948"/>
    <cellStyle name="Percent 5 2 2 4 5 4 4 3 3" xfId="1947"/>
    <cellStyle name="Percent 5 2 2 4 5 4 4 4" xfId="1945"/>
    <cellStyle name="Percent 5 2 2 4 5 4 5" xfId="1937"/>
    <cellStyle name="Percent 5 2 2 4 5 5" xfId="1934"/>
    <cellStyle name="Percent 5 2 2 4 6" xfId="1911"/>
    <cellStyle name="Percent 5 2 2 5" xfId="798"/>
    <cellStyle name="Percent 5 2 2 5 2" xfId="799"/>
    <cellStyle name="Percent 5 2 2 5 2 2" xfId="1950"/>
    <cellStyle name="Percent 5 2 2 5 3" xfId="800"/>
    <cellStyle name="Percent 5 2 2 5 3 2" xfId="801"/>
    <cellStyle name="Percent 5 2 2 5 3 2 2" xfId="1952"/>
    <cellStyle name="Percent 5 2 2 5 3 3" xfId="1951"/>
    <cellStyle name="Percent 5 2 2 5 4" xfId="802"/>
    <cellStyle name="Percent 5 2 2 5 4 2" xfId="803"/>
    <cellStyle name="Percent 5 2 2 5 4 2 2" xfId="1954"/>
    <cellStyle name="Percent 5 2 2 5 4 3" xfId="804"/>
    <cellStyle name="Percent 5 2 2 5 4 3 2" xfId="1955"/>
    <cellStyle name="Percent 5 2 2 5 4 4" xfId="805"/>
    <cellStyle name="Percent 5 2 2 5 4 4 2" xfId="806"/>
    <cellStyle name="Percent 5 2 2 5 4 4 2 2" xfId="807"/>
    <cellStyle name="Percent 5 2 2 5 4 4 2 2 2" xfId="1958"/>
    <cellStyle name="Percent 5 2 2 5 4 4 2 3" xfId="808"/>
    <cellStyle name="Percent 5 2 2 5 4 4 2 3 2" xfId="809"/>
    <cellStyle name="Percent 5 2 2 5 4 4 2 3 2 2" xfId="1960"/>
    <cellStyle name="Percent 5 2 2 5 4 4 2 3 3" xfId="810"/>
    <cellStyle name="Percent 5 2 2 5 4 4 2 3 3 2" xfId="811"/>
    <cellStyle name="Percent 5 2 2 5 4 4 2 3 3 2 2" xfId="1962"/>
    <cellStyle name="Percent 5 2 2 5 4 4 2 3 3 3" xfId="1961"/>
    <cellStyle name="Percent 5 2 2 5 4 4 2 3 4" xfId="1959"/>
    <cellStyle name="Percent 5 2 2 5 4 4 2 4" xfId="1957"/>
    <cellStyle name="Percent 5 2 2 5 4 4 3" xfId="812"/>
    <cellStyle name="Percent 5 2 2 5 4 4 3 2" xfId="1963"/>
    <cellStyle name="Percent 5 2 2 5 4 4 4" xfId="813"/>
    <cellStyle name="Percent 5 2 2 5 4 4 4 2" xfId="814"/>
    <cellStyle name="Percent 5 2 2 5 4 4 4 2 2" xfId="1965"/>
    <cellStyle name="Percent 5 2 2 5 4 4 4 3" xfId="815"/>
    <cellStyle name="Percent 5 2 2 5 4 4 4 3 2" xfId="816"/>
    <cellStyle name="Percent 5 2 2 5 4 4 4 3 2 2" xfId="1967"/>
    <cellStyle name="Percent 5 2 2 5 4 4 4 3 3" xfId="1966"/>
    <cellStyle name="Percent 5 2 2 5 4 4 4 4" xfId="1964"/>
    <cellStyle name="Percent 5 2 2 5 4 4 5" xfId="1956"/>
    <cellStyle name="Percent 5 2 2 5 4 5" xfId="1953"/>
    <cellStyle name="Percent 5 2 2 5 5" xfId="1949"/>
    <cellStyle name="Percent 5 2 2 6" xfId="817"/>
    <cellStyle name="Percent 5 2 2 6 2" xfId="818"/>
    <cellStyle name="Percent 5 2 2 6 2 2" xfId="1969"/>
    <cellStyle name="Percent 5 2 2 6 3" xfId="1968"/>
    <cellStyle name="Percent 5 2 2 7" xfId="819"/>
    <cellStyle name="Percent 5 2 2 7 2" xfId="820"/>
    <cellStyle name="Percent 5 2 2 7 2 2" xfId="1971"/>
    <cellStyle name="Percent 5 2 2 7 3" xfId="821"/>
    <cellStyle name="Percent 5 2 2 7 3 2" xfId="1972"/>
    <cellStyle name="Percent 5 2 2 7 4" xfId="822"/>
    <cellStyle name="Percent 5 2 2 7 4 2" xfId="823"/>
    <cellStyle name="Percent 5 2 2 7 4 2 2" xfId="824"/>
    <cellStyle name="Percent 5 2 2 7 4 2 2 2" xfId="1975"/>
    <cellStyle name="Percent 5 2 2 7 4 2 3" xfId="825"/>
    <cellStyle name="Percent 5 2 2 7 4 2 3 2" xfId="826"/>
    <cellStyle name="Percent 5 2 2 7 4 2 3 2 2" xfId="1977"/>
    <cellStyle name="Percent 5 2 2 7 4 2 3 3" xfId="827"/>
    <cellStyle name="Percent 5 2 2 7 4 2 3 3 2" xfId="828"/>
    <cellStyle name="Percent 5 2 2 7 4 2 3 3 2 2" xfId="1979"/>
    <cellStyle name="Percent 5 2 2 7 4 2 3 3 3" xfId="1978"/>
    <cellStyle name="Percent 5 2 2 7 4 2 3 4" xfId="1976"/>
    <cellStyle name="Percent 5 2 2 7 4 2 4" xfId="1974"/>
    <cellStyle name="Percent 5 2 2 7 4 3" xfId="829"/>
    <cellStyle name="Percent 5 2 2 7 4 3 2" xfId="1980"/>
    <cellStyle name="Percent 5 2 2 7 4 4" xfId="830"/>
    <cellStyle name="Percent 5 2 2 7 4 4 2" xfId="831"/>
    <cellStyle name="Percent 5 2 2 7 4 4 2 2" xfId="1982"/>
    <cellStyle name="Percent 5 2 2 7 4 4 3" xfId="832"/>
    <cellStyle name="Percent 5 2 2 7 4 4 3 2" xfId="833"/>
    <cellStyle name="Percent 5 2 2 7 4 4 3 2 2" xfId="1984"/>
    <cellStyle name="Percent 5 2 2 7 4 4 3 3" xfId="1983"/>
    <cellStyle name="Percent 5 2 2 7 4 4 4" xfId="1981"/>
    <cellStyle name="Percent 5 2 2 7 4 5" xfId="1973"/>
    <cellStyle name="Percent 5 2 2 7 5" xfId="1970"/>
    <cellStyle name="Percent 5 2 2 8" xfId="1908"/>
    <cellStyle name="Percent 5 2 3" xfId="834"/>
    <cellStyle name="Percent 5 2 3 2" xfId="1985"/>
    <cellStyle name="Percent 5 2 4" xfId="835"/>
    <cellStyle name="Percent 5 2 4 2" xfId="836"/>
    <cellStyle name="Percent 5 2 4 2 2" xfId="1987"/>
    <cellStyle name="Percent 5 2 4 3" xfId="837"/>
    <cellStyle name="Percent 5 2 4 3 2" xfId="838"/>
    <cellStyle name="Percent 5 2 4 3 2 2" xfId="1989"/>
    <cellStyle name="Percent 5 2 4 3 3" xfId="839"/>
    <cellStyle name="Percent 5 2 4 3 3 2" xfId="840"/>
    <cellStyle name="Percent 5 2 4 3 3 2 2" xfId="1991"/>
    <cellStyle name="Percent 5 2 4 3 3 3" xfId="1990"/>
    <cellStyle name="Percent 5 2 4 3 4" xfId="841"/>
    <cellStyle name="Percent 5 2 4 3 4 2" xfId="842"/>
    <cellStyle name="Percent 5 2 4 3 4 2 2" xfId="1993"/>
    <cellStyle name="Percent 5 2 4 3 4 3" xfId="843"/>
    <cellStyle name="Percent 5 2 4 3 4 3 2" xfId="1994"/>
    <cellStyle name="Percent 5 2 4 3 4 4" xfId="844"/>
    <cellStyle name="Percent 5 2 4 3 4 4 2" xfId="845"/>
    <cellStyle name="Percent 5 2 4 3 4 4 2 2" xfId="846"/>
    <cellStyle name="Percent 5 2 4 3 4 4 2 2 2" xfId="1997"/>
    <cellStyle name="Percent 5 2 4 3 4 4 2 3" xfId="847"/>
    <cellStyle name="Percent 5 2 4 3 4 4 2 3 2" xfId="848"/>
    <cellStyle name="Percent 5 2 4 3 4 4 2 3 2 2" xfId="1999"/>
    <cellStyle name="Percent 5 2 4 3 4 4 2 3 3" xfId="849"/>
    <cellStyle name="Percent 5 2 4 3 4 4 2 3 3 2" xfId="850"/>
    <cellStyle name="Percent 5 2 4 3 4 4 2 3 3 2 2" xfId="2001"/>
    <cellStyle name="Percent 5 2 4 3 4 4 2 3 3 3" xfId="2000"/>
    <cellStyle name="Percent 5 2 4 3 4 4 2 3 4" xfId="1998"/>
    <cellStyle name="Percent 5 2 4 3 4 4 2 4" xfId="1996"/>
    <cellStyle name="Percent 5 2 4 3 4 4 3" xfId="851"/>
    <cellStyle name="Percent 5 2 4 3 4 4 3 2" xfId="2002"/>
    <cellStyle name="Percent 5 2 4 3 4 4 4" xfId="852"/>
    <cellStyle name="Percent 5 2 4 3 4 4 4 2" xfId="853"/>
    <cellStyle name="Percent 5 2 4 3 4 4 4 2 2" xfId="2004"/>
    <cellStyle name="Percent 5 2 4 3 4 4 4 3" xfId="854"/>
    <cellStyle name="Percent 5 2 4 3 4 4 4 3 2" xfId="855"/>
    <cellStyle name="Percent 5 2 4 3 4 4 4 3 2 2" xfId="2006"/>
    <cellStyle name="Percent 5 2 4 3 4 4 4 3 3" xfId="2005"/>
    <cellStyle name="Percent 5 2 4 3 4 4 4 4" xfId="2003"/>
    <cellStyle name="Percent 5 2 4 3 4 4 5" xfId="1995"/>
    <cellStyle name="Percent 5 2 4 3 4 5" xfId="1992"/>
    <cellStyle name="Percent 5 2 4 3 5" xfId="1988"/>
    <cellStyle name="Percent 5 2 4 4" xfId="856"/>
    <cellStyle name="Percent 5 2 4 4 2" xfId="857"/>
    <cellStyle name="Percent 5 2 4 4 2 2" xfId="2008"/>
    <cellStyle name="Percent 5 2 4 4 3" xfId="2007"/>
    <cellStyle name="Percent 5 2 4 5" xfId="858"/>
    <cellStyle name="Percent 5 2 4 5 2" xfId="859"/>
    <cellStyle name="Percent 5 2 4 5 2 2" xfId="2010"/>
    <cellStyle name="Percent 5 2 4 5 3" xfId="860"/>
    <cellStyle name="Percent 5 2 4 5 3 2" xfId="2011"/>
    <cellStyle name="Percent 5 2 4 5 4" xfId="861"/>
    <cellStyle name="Percent 5 2 4 5 4 2" xfId="862"/>
    <cellStyle name="Percent 5 2 4 5 4 2 2" xfId="863"/>
    <cellStyle name="Percent 5 2 4 5 4 2 2 2" xfId="2014"/>
    <cellStyle name="Percent 5 2 4 5 4 2 3" xfId="864"/>
    <cellStyle name="Percent 5 2 4 5 4 2 3 2" xfId="865"/>
    <cellStyle name="Percent 5 2 4 5 4 2 3 2 2" xfId="2016"/>
    <cellStyle name="Percent 5 2 4 5 4 2 3 3" xfId="866"/>
    <cellStyle name="Percent 5 2 4 5 4 2 3 3 2" xfId="867"/>
    <cellStyle name="Percent 5 2 4 5 4 2 3 3 2 2" xfId="2018"/>
    <cellStyle name="Percent 5 2 4 5 4 2 3 3 3" xfId="2017"/>
    <cellStyle name="Percent 5 2 4 5 4 2 3 4" xfId="2015"/>
    <cellStyle name="Percent 5 2 4 5 4 2 4" xfId="2013"/>
    <cellStyle name="Percent 5 2 4 5 4 3" xfId="868"/>
    <cellStyle name="Percent 5 2 4 5 4 3 2" xfId="2019"/>
    <cellStyle name="Percent 5 2 4 5 4 4" xfId="869"/>
    <cellStyle name="Percent 5 2 4 5 4 4 2" xfId="870"/>
    <cellStyle name="Percent 5 2 4 5 4 4 2 2" xfId="2021"/>
    <cellStyle name="Percent 5 2 4 5 4 4 3" xfId="871"/>
    <cellStyle name="Percent 5 2 4 5 4 4 3 2" xfId="872"/>
    <cellStyle name="Percent 5 2 4 5 4 4 3 2 2" xfId="2023"/>
    <cellStyle name="Percent 5 2 4 5 4 4 3 3" xfId="2022"/>
    <cellStyle name="Percent 5 2 4 5 4 4 4" xfId="2020"/>
    <cellStyle name="Percent 5 2 4 5 4 5" xfId="2012"/>
    <cellStyle name="Percent 5 2 4 5 5" xfId="2009"/>
    <cellStyle name="Percent 5 2 4 6" xfId="1986"/>
    <cellStyle name="Percent 5 2 5" xfId="873"/>
    <cellStyle name="Percent 5 2 5 2" xfId="874"/>
    <cellStyle name="Percent 5 2 5 2 2" xfId="2025"/>
    <cellStyle name="Percent 5 2 5 3" xfId="875"/>
    <cellStyle name="Percent 5 2 5 3 2" xfId="876"/>
    <cellStyle name="Percent 5 2 5 3 2 2" xfId="2027"/>
    <cellStyle name="Percent 5 2 5 3 3" xfId="2026"/>
    <cellStyle name="Percent 5 2 5 4" xfId="877"/>
    <cellStyle name="Percent 5 2 5 4 2" xfId="878"/>
    <cellStyle name="Percent 5 2 5 4 2 2" xfId="2029"/>
    <cellStyle name="Percent 5 2 5 4 3" xfId="879"/>
    <cellStyle name="Percent 5 2 5 4 3 2" xfId="2030"/>
    <cellStyle name="Percent 5 2 5 4 4" xfId="880"/>
    <cellStyle name="Percent 5 2 5 4 4 2" xfId="881"/>
    <cellStyle name="Percent 5 2 5 4 4 2 2" xfId="882"/>
    <cellStyle name="Percent 5 2 5 4 4 2 2 2" xfId="2033"/>
    <cellStyle name="Percent 5 2 5 4 4 2 3" xfId="883"/>
    <cellStyle name="Percent 5 2 5 4 4 2 3 2" xfId="884"/>
    <cellStyle name="Percent 5 2 5 4 4 2 3 2 2" xfId="2035"/>
    <cellStyle name="Percent 5 2 5 4 4 2 3 3" xfId="885"/>
    <cellStyle name="Percent 5 2 5 4 4 2 3 3 2" xfId="886"/>
    <cellStyle name="Percent 5 2 5 4 4 2 3 3 2 2" xfId="2037"/>
    <cellStyle name="Percent 5 2 5 4 4 2 3 3 3" xfId="2036"/>
    <cellStyle name="Percent 5 2 5 4 4 2 3 4" xfId="2034"/>
    <cellStyle name="Percent 5 2 5 4 4 2 4" xfId="2032"/>
    <cellStyle name="Percent 5 2 5 4 4 3" xfId="887"/>
    <cellStyle name="Percent 5 2 5 4 4 3 2" xfId="2038"/>
    <cellStyle name="Percent 5 2 5 4 4 4" xfId="888"/>
    <cellStyle name="Percent 5 2 5 4 4 4 2" xfId="889"/>
    <cellStyle name="Percent 5 2 5 4 4 4 2 2" xfId="2040"/>
    <cellStyle name="Percent 5 2 5 4 4 4 3" xfId="890"/>
    <cellStyle name="Percent 5 2 5 4 4 4 3 2" xfId="891"/>
    <cellStyle name="Percent 5 2 5 4 4 4 3 2 2" xfId="2042"/>
    <cellStyle name="Percent 5 2 5 4 4 4 3 3" xfId="2041"/>
    <cellStyle name="Percent 5 2 5 4 4 4 4" xfId="2039"/>
    <cellStyle name="Percent 5 2 5 4 4 5" xfId="2031"/>
    <cellStyle name="Percent 5 2 5 4 5" xfId="2028"/>
    <cellStyle name="Percent 5 2 5 5" xfId="2024"/>
    <cellStyle name="Percent 5 2 6" xfId="892"/>
    <cellStyle name="Percent 5 2 6 2" xfId="893"/>
    <cellStyle name="Percent 5 2 6 2 2" xfId="2044"/>
    <cellStyle name="Percent 5 2 6 3" xfId="2043"/>
    <cellStyle name="Percent 5 2 7" xfId="894"/>
    <cellStyle name="Percent 5 2 7 2" xfId="895"/>
    <cellStyle name="Percent 5 2 7 2 2" xfId="2046"/>
    <cellStyle name="Percent 5 2 7 3" xfId="896"/>
    <cellStyle name="Percent 5 2 7 3 2" xfId="2047"/>
    <cellStyle name="Percent 5 2 7 4" xfId="897"/>
    <cellStyle name="Percent 5 2 7 4 2" xfId="898"/>
    <cellStyle name="Percent 5 2 7 4 2 2" xfId="899"/>
    <cellStyle name="Percent 5 2 7 4 2 2 2" xfId="2050"/>
    <cellStyle name="Percent 5 2 7 4 2 3" xfId="900"/>
    <cellStyle name="Percent 5 2 7 4 2 3 2" xfId="901"/>
    <cellStyle name="Percent 5 2 7 4 2 3 2 2" xfId="2052"/>
    <cellStyle name="Percent 5 2 7 4 2 3 3" xfId="902"/>
    <cellStyle name="Percent 5 2 7 4 2 3 3 2" xfId="903"/>
    <cellStyle name="Percent 5 2 7 4 2 3 3 2 2" xfId="2054"/>
    <cellStyle name="Percent 5 2 7 4 2 3 3 3" xfId="2053"/>
    <cellStyle name="Percent 5 2 7 4 2 3 4" xfId="2051"/>
    <cellStyle name="Percent 5 2 7 4 2 4" xfId="2049"/>
    <cellStyle name="Percent 5 2 7 4 3" xfId="904"/>
    <cellStyle name="Percent 5 2 7 4 3 2" xfId="2055"/>
    <cellStyle name="Percent 5 2 7 4 4" xfId="905"/>
    <cellStyle name="Percent 5 2 7 4 4 2" xfId="906"/>
    <cellStyle name="Percent 5 2 7 4 4 2 2" xfId="2057"/>
    <cellStyle name="Percent 5 2 7 4 4 3" xfId="907"/>
    <cellStyle name="Percent 5 2 7 4 4 3 2" xfId="908"/>
    <cellStyle name="Percent 5 2 7 4 4 3 2 2" xfId="2059"/>
    <cellStyle name="Percent 5 2 7 4 4 3 3" xfId="2058"/>
    <cellStyle name="Percent 5 2 7 4 4 4" xfId="2056"/>
    <cellStyle name="Percent 5 2 7 4 5" xfId="2048"/>
    <cellStyle name="Percent 5 2 7 5" xfId="2045"/>
    <cellStyle name="Percent 5 2 8" xfId="1907"/>
    <cellStyle name="Percent 5 3" xfId="909"/>
    <cellStyle name="Percent 5 3 2" xfId="2060"/>
    <cellStyle name="Percent 5 4" xfId="910"/>
    <cellStyle name="Percent 5 4 10" xfId="5495"/>
    <cellStyle name="Percent 5 4 10 2" xfId="18126"/>
    <cellStyle name="Percent 5 4 10 2 2" xfId="53342"/>
    <cellStyle name="Percent 5 4 10 3" xfId="40745"/>
    <cellStyle name="Percent 5 4 10 4" xfId="30731"/>
    <cellStyle name="Percent 5 4 11" xfId="6951"/>
    <cellStyle name="Percent 5 4 11 2" xfId="19580"/>
    <cellStyle name="Percent 5 4 11 2 2" xfId="54796"/>
    <cellStyle name="Percent 5 4 11 3" xfId="42199"/>
    <cellStyle name="Percent 5 4 11 4" xfId="32185"/>
    <cellStyle name="Percent 5 4 12" xfId="8733"/>
    <cellStyle name="Percent 5 4 12 2" xfId="21356"/>
    <cellStyle name="Percent 5 4 12 2 2" xfId="56572"/>
    <cellStyle name="Percent 5 4 12 3" xfId="43975"/>
    <cellStyle name="Percent 5 4 12 4" xfId="33961"/>
    <cellStyle name="Percent 5 4 13" xfId="10762"/>
    <cellStyle name="Percent 5 4 13 2" xfId="23373"/>
    <cellStyle name="Percent 5 4 13 2 2" xfId="58589"/>
    <cellStyle name="Percent 5 4 13 3" xfId="45992"/>
    <cellStyle name="Percent 5 4 13 4" xfId="35978"/>
    <cellStyle name="Percent 5 4 14" xfId="14895"/>
    <cellStyle name="Percent 5 4 14 2" xfId="50112"/>
    <cellStyle name="Percent 5 4 14 3" xfId="27501"/>
    <cellStyle name="Percent 5 4 15" xfId="12309"/>
    <cellStyle name="Percent 5 4 15 2" xfId="47527"/>
    <cellStyle name="Percent 5 4 16" xfId="37514"/>
    <cellStyle name="Percent 5 4 17" xfId="24916"/>
    <cellStyle name="Percent 5 4 18" xfId="60129"/>
    <cellStyle name="Percent 5 4 2" xfId="2061"/>
    <cellStyle name="Percent 5 4 2 10" xfId="7025"/>
    <cellStyle name="Percent 5 4 2 10 2" xfId="19652"/>
    <cellStyle name="Percent 5 4 2 10 2 2" xfId="54868"/>
    <cellStyle name="Percent 5 4 2 10 3" xfId="42271"/>
    <cellStyle name="Percent 5 4 2 10 4" xfId="32257"/>
    <cellStyle name="Percent 5 4 2 11" xfId="8806"/>
    <cellStyle name="Percent 5 4 2 11 2" xfId="21428"/>
    <cellStyle name="Percent 5 4 2 11 2 2" xfId="56644"/>
    <cellStyle name="Percent 5 4 2 11 3" xfId="44047"/>
    <cellStyle name="Percent 5 4 2 11 4" xfId="34033"/>
    <cellStyle name="Percent 5 4 2 12" xfId="10763"/>
    <cellStyle name="Percent 5 4 2 12 2" xfId="23374"/>
    <cellStyle name="Percent 5 4 2 12 2 2" xfId="58590"/>
    <cellStyle name="Percent 5 4 2 12 3" xfId="45993"/>
    <cellStyle name="Percent 5 4 2 12 4" xfId="35979"/>
    <cellStyle name="Percent 5 4 2 13" xfId="14967"/>
    <cellStyle name="Percent 5 4 2 13 2" xfId="50184"/>
    <cellStyle name="Percent 5 4 2 13 3" xfId="27573"/>
    <cellStyle name="Percent 5 4 2 14" xfId="12381"/>
    <cellStyle name="Percent 5 4 2 14 2" xfId="47599"/>
    <cellStyle name="Percent 5 4 2 15" xfId="37586"/>
    <cellStyle name="Percent 5 4 2 16" xfId="24988"/>
    <cellStyle name="Percent 5 4 2 17" xfId="60201"/>
    <cellStyle name="Percent 5 4 2 2" xfId="2417"/>
    <cellStyle name="Percent 5 4 2 2 10" xfId="10764"/>
    <cellStyle name="Percent 5 4 2 2 10 2" xfId="23375"/>
    <cellStyle name="Percent 5 4 2 2 10 2 2" xfId="58591"/>
    <cellStyle name="Percent 5 4 2 2 10 3" xfId="45994"/>
    <cellStyle name="Percent 5 4 2 2 10 4" xfId="35980"/>
    <cellStyle name="Percent 5 4 2 2 11" xfId="15125"/>
    <cellStyle name="Percent 5 4 2 2 11 2" xfId="50341"/>
    <cellStyle name="Percent 5 4 2 2 11 3" xfId="27730"/>
    <cellStyle name="Percent 5 4 2 2 12" xfId="12538"/>
    <cellStyle name="Percent 5 4 2 2 12 2" xfId="47756"/>
    <cellStyle name="Percent 5 4 2 2 13" xfId="37744"/>
    <cellStyle name="Percent 5 4 2 2 14" xfId="25145"/>
    <cellStyle name="Percent 5 4 2 2 15" xfId="60358"/>
    <cellStyle name="Percent 5 4 2 2 2" xfId="3260"/>
    <cellStyle name="Percent 5 4 2 2 2 10" xfId="25629"/>
    <cellStyle name="Percent 5 4 2 2 2 11" xfId="61164"/>
    <cellStyle name="Percent 5 4 2 2 2 2" xfId="5060"/>
    <cellStyle name="Percent 5 4 2 2 2 2 2" xfId="17707"/>
    <cellStyle name="Percent 5 4 2 2 2 2 2 2" xfId="52923"/>
    <cellStyle name="Percent 5 4 2 2 2 2 2 3" xfId="30312"/>
    <cellStyle name="Percent 5 4 2 2 2 2 3" xfId="14153"/>
    <cellStyle name="Percent 5 4 2 2 2 2 3 2" xfId="49371"/>
    <cellStyle name="Percent 5 4 2 2 2 2 4" xfId="40326"/>
    <cellStyle name="Percent 5 4 2 2 2 2 5" xfId="26760"/>
    <cellStyle name="Percent 5 4 2 2 2 3" xfId="6530"/>
    <cellStyle name="Percent 5 4 2 2 2 3 2" xfId="19161"/>
    <cellStyle name="Percent 5 4 2 2 2 3 2 2" xfId="54377"/>
    <cellStyle name="Percent 5 4 2 2 2 3 3" xfId="41780"/>
    <cellStyle name="Percent 5 4 2 2 2 3 4" xfId="31766"/>
    <cellStyle name="Percent 5 4 2 2 2 4" xfId="7989"/>
    <cellStyle name="Percent 5 4 2 2 2 4 2" xfId="20615"/>
    <cellStyle name="Percent 5 4 2 2 2 4 2 2" xfId="55831"/>
    <cellStyle name="Percent 5 4 2 2 2 4 3" xfId="43234"/>
    <cellStyle name="Percent 5 4 2 2 2 4 4" xfId="33220"/>
    <cellStyle name="Percent 5 4 2 2 2 5" xfId="9770"/>
    <cellStyle name="Percent 5 4 2 2 2 5 2" xfId="22391"/>
    <cellStyle name="Percent 5 4 2 2 2 5 2 2" xfId="57607"/>
    <cellStyle name="Percent 5 4 2 2 2 5 3" xfId="45010"/>
    <cellStyle name="Percent 5 4 2 2 2 5 4" xfId="34996"/>
    <cellStyle name="Percent 5 4 2 2 2 6" xfId="11564"/>
    <cellStyle name="Percent 5 4 2 2 2 6 2" xfId="24167"/>
    <cellStyle name="Percent 5 4 2 2 2 6 2 2" xfId="59383"/>
    <cellStyle name="Percent 5 4 2 2 2 6 3" xfId="46786"/>
    <cellStyle name="Percent 5 4 2 2 2 6 4" xfId="36772"/>
    <cellStyle name="Percent 5 4 2 2 2 7" xfId="15931"/>
    <cellStyle name="Percent 5 4 2 2 2 7 2" xfId="51147"/>
    <cellStyle name="Percent 5 4 2 2 2 7 3" xfId="28536"/>
    <cellStyle name="Percent 5 4 2 2 2 8" xfId="13022"/>
    <cellStyle name="Percent 5 4 2 2 2 8 2" xfId="48240"/>
    <cellStyle name="Percent 5 4 2 2 2 9" xfId="38550"/>
    <cellStyle name="Percent 5 4 2 2 3" xfId="3589"/>
    <cellStyle name="Percent 5 4 2 2 3 10" xfId="27085"/>
    <cellStyle name="Percent 5 4 2 2 3 11" xfId="61489"/>
    <cellStyle name="Percent 5 4 2 2 3 2" xfId="5385"/>
    <cellStyle name="Percent 5 4 2 2 3 2 2" xfId="18032"/>
    <cellStyle name="Percent 5 4 2 2 3 2 2 2" xfId="53248"/>
    <cellStyle name="Percent 5 4 2 2 3 2 3" xfId="40651"/>
    <cellStyle name="Percent 5 4 2 2 3 2 4" xfId="30637"/>
    <cellStyle name="Percent 5 4 2 2 3 3" xfId="6855"/>
    <cellStyle name="Percent 5 4 2 2 3 3 2" xfId="19486"/>
    <cellStyle name="Percent 5 4 2 2 3 3 2 2" xfId="54702"/>
    <cellStyle name="Percent 5 4 2 2 3 3 3" xfId="42105"/>
    <cellStyle name="Percent 5 4 2 2 3 3 4" xfId="32091"/>
    <cellStyle name="Percent 5 4 2 2 3 4" xfId="8314"/>
    <cellStyle name="Percent 5 4 2 2 3 4 2" xfId="20940"/>
    <cellStyle name="Percent 5 4 2 2 3 4 2 2" xfId="56156"/>
    <cellStyle name="Percent 5 4 2 2 3 4 3" xfId="43559"/>
    <cellStyle name="Percent 5 4 2 2 3 4 4" xfId="33545"/>
    <cellStyle name="Percent 5 4 2 2 3 5" xfId="10095"/>
    <cellStyle name="Percent 5 4 2 2 3 5 2" xfId="22716"/>
    <cellStyle name="Percent 5 4 2 2 3 5 2 2" xfId="57932"/>
    <cellStyle name="Percent 5 4 2 2 3 5 3" xfId="45335"/>
    <cellStyle name="Percent 5 4 2 2 3 5 4" xfId="35321"/>
    <cellStyle name="Percent 5 4 2 2 3 6" xfId="11889"/>
    <cellStyle name="Percent 5 4 2 2 3 6 2" xfId="24492"/>
    <cellStyle name="Percent 5 4 2 2 3 6 2 2" xfId="59708"/>
    <cellStyle name="Percent 5 4 2 2 3 6 3" xfId="47111"/>
    <cellStyle name="Percent 5 4 2 2 3 6 4" xfId="37097"/>
    <cellStyle name="Percent 5 4 2 2 3 7" xfId="16256"/>
    <cellStyle name="Percent 5 4 2 2 3 7 2" xfId="51472"/>
    <cellStyle name="Percent 5 4 2 2 3 7 3" xfId="28861"/>
    <cellStyle name="Percent 5 4 2 2 3 8" xfId="14478"/>
    <cellStyle name="Percent 5 4 2 2 3 8 2" xfId="49696"/>
    <cellStyle name="Percent 5 4 2 2 3 9" xfId="38875"/>
    <cellStyle name="Percent 5 4 2 2 4" xfId="2750"/>
    <cellStyle name="Percent 5 4 2 2 4 10" xfId="26276"/>
    <cellStyle name="Percent 5 4 2 2 4 11" xfId="60680"/>
    <cellStyle name="Percent 5 4 2 2 4 2" xfId="4576"/>
    <cellStyle name="Percent 5 4 2 2 4 2 2" xfId="17223"/>
    <cellStyle name="Percent 5 4 2 2 4 2 2 2" xfId="52439"/>
    <cellStyle name="Percent 5 4 2 2 4 2 3" xfId="39842"/>
    <cellStyle name="Percent 5 4 2 2 4 2 4" xfId="29828"/>
    <cellStyle name="Percent 5 4 2 2 4 3" xfId="6046"/>
    <cellStyle name="Percent 5 4 2 2 4 3 2" xfId="18677"/>
    <cellStyle name="Percent 5 4 2 2 4 3 2 2" xfId="53893"/>
    <cellStyle name="Percent 5 4 2 2 4 3 3" xfId="41296"/>
    <cellStyle name="Percent 5 4 2 2 4 3 4" xfId="31282"/>
    <cellStyle name="Percent 5 4 2 2 4 4" xfId="7505"/>
    <cellStyle name="Percent 5 4 2 2 4 4 2" xfId="20131"/>
    <cellStyle name="Percent 5 4 2 2 4 4 2 2" xfId="55347"/>
    <cellStyle name="Percent 5 4 2 2 4 4 3" xfId="42750"/>
    <cellStyle name="Percent 5 4 2 2 4 4 4" xfId="32736"/>
    <cellStyle name="Percent 5 4 2 2 4 5" xfId="9286"/>
    <cellStyle name="Percent 5 4 2 2 4 5 2" xfId="21907"/>
    <cellStyle name="Percent 5 4 2 2 4 5 2 2" xfId="57123"/>
    <cellStyle name="Percent 5 4 2 2 4 5 3" xfId="44526"/>
    <cellStyle name="Percent 5 4 2 2 4 5 4" xfId="34512"/>
    <cellStyle name="Percent 5 4 2 2 4 6" xfId="11080"/>
    <cellStyle name="Percent 5 4 2 2 4 6 2" xfId="23683"/>
    <cellStyle name="Percent 5 4 2 2 4 6 2 2" xfId="58899"/>
    <cellStyle name="Percent 5 4 2 2 4 6 3" xfId="46302"/>
    <cellStyle name="Percent 5 4 2 2 4 6 4" xfId="36288"/>
    <cellStyle name="Percent 5 4 2 2 4 7" xfId="15447"/>
    <cellStyle name="Percent 5 4 2 2 4 7 2" xfId="50663"/>
    <cellStyle name="Percent 5 4 2 2 4 7 3" xfId="28052"/>
    <cellStyle name="Percent 5 4 2 2 4 8" xfId="13669"/>
    <cellStyle name="Percent 5 4 2 2 4 8 2" xfId="48887"/>
    <cellStyle name="Percent 5 4 2 2 4 9" xfId="38066"/>
    <cellStyle name="Percent 5 4 2 2 5" xfId="3914"/>
    <cellStyle name="Percent 5 4 2 2 5 2" xfId="8637"/>
    <cellStyle name="Percent 5 4 2 2 5 2 2" xfId="21263"/>
    <cellStyle name="Percent 5 4 2 2 5 2 2 2" xfId="56479"/>
    <cellStyle name="Percent 5 4 2 2 5 2 3" xfId="43882"/>
    <cellStyle name="Percent 5 4 2 2 5 2 4" xfId="33868"/>
    <cellStyle name="Percent 5 4 2 2 5 3" xfId="10418"/>
    <cellStyle name="Percent 5 4 2 2 5 3 2" xfId="23039"/>
    <cellStyle name="Percent 5 4 2 2 5 3 2 2" xfId="58255"/>
    <cellStyle name="Percent 5 4 2 2 5 3 3" xfId="45658"/>
    <cellStyle name="Percent 5 4 2 2 5 3 4" xfId="35644"/>
    <cellStyle name="Percent 5 4 2 2 5 4" xfId="12214"/>
    <cellStyle name="Percent 5 4 2 2 5 4 2" xfId="24815"/>
    <cellStyle name="Percent 5 4 2 2 5 4 2 2" xfId="60031"/>
    <cellStyle name="Percent 5 4 2 2 5 4 3" xfId="47434"/>
    <cellStyle name="Percent 5 4 2 2 5 4 4" xfId="37420"/>
    <cellStyle name="Percent 5 4 2 2 5 5" xfId="16579"/>
    <cellStyle name="Percent 5 4 2 2 5 5 2" xfId="51795"/>
    <cellStyle name="Percent 5 4 2 2 5 5 3" xfId="29184"/>
    <cellStyle name="Percent 5 4 2 2 5 6" xfId="14801"/>
    <cellStyle name="Percent 5 4 2 2 5 6 2" xfId="50019"/>
    <cellStyle name="Percent 5 4 2 2 5 7" xfId="39198"/>
    <cellStyle name="Percent 5 4 2 2 5 8" xfId="27408"/>
    <cellStyle name="Percent 5 4 2 2 6" xfId="4254"/>
    <cellStyle name="Percent 5 4 2 2 6 2" xfId="16901"/>
    <cellStyle name="Percent 5 4 2 2 6 2 2" xfId="52117"/>
    <cellStyle name="Percent 5 4 2 2 6 2 3" xfId="29506"/>
    <cellStyle name="Percent 5 4 2 2 6 3" xfId="13347"/>
    <cellStyle name="Percent 5 4 2 2 6 3 2" xfId="48565"/>
    <cellStyle name="Percent 5 4 2 2 6 4" xfId="39520"/>
    <cellStyle name="Percent 5 4 2 2 6 5" xfId="25954"/>
    <cellStyle name="Percent 5 4 2 2 7" xfId="5724"/>
    <cellStyle name="Percent 5 4 2 2 7 2" xfId="18355"/>
    <cellStyle name="Percent 5 4 2 2 7 2 2" xfId="53571"/>
    <cellStyle name="Percent 5 4 2 2 7 3" xfId="40974"/>
    <cellStyle name="Percent 5 4 2 2 7 4" xfId="30960"/>
    <cellStyle name="Percent 5 4 2 2 8" xfId="7183"/>
    <cellStyle name="Percent 5 4 2 2 8 2" xfId="19809"/>
    <cellStyle name="Percent 5 4 2 2 8 2 2" xfId="55025"/>
    <cellStyle name="Percent 5 4 2 2 8 3" xfId="42428"/>
    <cellStyle name="Percent 5 4 2 2 8 4" xfId="32414"/>
    <cellStyle name="Percent 5 4 2 2 9" xfId="8964"/>
    <cellStyle name="Percent 5 4 2 2 9 2" xfId="21585"/>
    <cellStyle name="Percent 5 4 2 2 9 2 2" xfId="56801"/>
    <cellStyle name="Percent 5 4 2 2 9 3" xfId="44204"/>
    <cellStyle name="Percent 5 4 2 2 9 4" xfId="34190"/>
    <cellStyle name="Percent 5 4 2 3" xfId="3101"/>
    <cellStyle name="Percent 5 4 2 3 10" xfId="25472"/>
    <cellStyle name="Percent 5 4 2 3 11" xfId="61007"/>
    <cellStyle name="Percent 5 4 2 3 2" xfId="4903"/>
    <cellStyle name="Percent 5 4 2 3 2 2" xfId="17550"/>
    <cellStyle name="Percent 5 4 2 3 2 2 2" xfId="52766"/>
    <cellStyle name="Percent 5 4 2 3 2 2 3" xfId="30155"/>
    <cellStyle name="Percent 5 4 2 3 2 3" xfId="13996"/>
    <cellStyle name="Percent 5 4 2 3 2 3 2" xfId="49214"/>
    <cellStyle name="Percent 5 4 2 3 2 4" xfId="40169"/>
    <cellStyle name="Percent 5 4 2 3 2 5" xfId="26603"/>
    <cellStyle name="Percent 5 4 2 3 3" xfId="6373"/>
    <cellStyle name="Percent 5 4 2 3 3 2" xfId="19004"/>
    <cellStyle name="Percent 5 4 2 3 3 2 2" xfId="54220"/>
    <cellStyle name="Percent 5 4 2 3 3 3" xfId="41623"/>
    <cellStyle name="Percent 5 4 2 3 3 4" xfId="31609"/>
    <cellStyle name="Percent 5 4 2 3 4" xfId="7832"/>
    <cellStyle name="Percent 5 4 2 3 4 2" xfId="20458"/>
    <cellStyle name="Percent 5 4 2 3 4 2 2" xfId="55674"/>
    <cellStyle name="Percent 5 4 2 3 4 3" xfId="43077"/>
    <cellStyle name="Percent 5 4 2 3 4 4" xfId="33063"/>
    <cellStyle name="Percent 5 4 2 3 5" xfId="9613"/>
    <cellStyle name="Percent 5 4 2 3 5 2" xfId="22234"/>
    <cellStyle name="Percent 5 4 2 3 5 2 2" xfId="57450"/>
    <cellStyle name="Percent 5 4 2 3 5 3" xfId="44853"/>
    <cellStyle name="Percent 5 4 2 3 5 4" xfId="34839"/>
    <cellStyle name="Percent 5 4 2 3 6" xfId="11407"/>
    <cellStyle name="Percent 5 4 2 3 6 2" xfId="24010"/>
    <cellStyle name="Percent 5 4 2 3 6 2 2" xfId="59226"/>
    <cellStyle name="Percent 5 4 2 3 6 3" xfId="46629"/>
    <cellStyle name="Percent 5 4 2 3 6 4" xfId="36615"/>
    <cellStyle name="Percent 5 4 2 3 7" xfId="15774"/>
    <cellStyle name="Percent 5 4 2 3 7 2" xfId="50990"/>
    <cellStyle name="Percent 5 4 2 3 7 3" xfId="28379"/>
    <cellStyle name="Percent 5 4 2 3 8" xfId="12865"/>
    <cellStyle name="Percent 5 4 2 3 8 2" xfId="48083"/>
    <cellStyle name="Percent 5 4 2 3 9" xfId="38393"/>
    <cellStyle name="Percent 5 4 2 4" xfId="2923"/>
    <cellStyle name="Percent 5 4 2 4 10" xfId="25310"/>
    <cellStyle name="Percent 5 4 2 4 11" xfId="60845"/>
    <cellStyle name="Percent 5 4 2 4 2" xfId="4741"/>
    <cellStyle name="Percent 5 4 2 4 2 2" xfId="17388"/>
    <cellStyle name="Percent 5 4 2 4 2 2 2" xfId="52604"/>
    <cellStyle name="Percent 5 4 2 4 2 2 3" xfId="29993"/>
    <cellStyle name="Percent 5 4 2 4 2 3" xfId="13834"/>
    <cellStyle name="Percent 5 4 2 4 2 3 2" xfId="49052"/>
    <cellStyle name="Percent 5 4 2 4 2 4" xfId="40007"/>
    <cellStyle name="Percent 5 4 2 4 2 5" xfId="26441"/>
    <cellStyle name="Percent 5 4 2 4 3" xfId="6211"/>
    <cellStyle name="Percent 5 4 2 4 3 2" xfId="18842"/>
    <cellStyle name="Percent 5 4 2 4 3 2 2" xfId="54058"/>
    <cellStyle name="Percent 5 4 2 4 3 3" xfId="41461"/>
    <cellStyle name="Percent 5 4 2 4 3 4" xfId="31447"/>
    <cellStyle name="Percent 5 4 2 4 4" xfId="7670"/>
    <cellStyle name="Percent 5 4 2 4 4 2" xfId="20296"/>
    <cellStyle name="Percent 5 4 2 4 4 2 2" xfId="55512"/>
    <cellStyle name="Percent 5 4 2 4 4 3" xfId="42915"/>
    <cellStyle name="Percent 5 4 2 4 4 4" xfId="32901"/>
    <cellStyle name="Percent 5 4 2 4 5" xfId="9451"/>
    <cellStyle name="Percent 5 4 2 4 5 2" xfId="22072"/>
    <cellStyle name="Percent 5 4 2 4 5 2 2" xfId="57288"/>
    <cellStyle name="Percent 5 4 2 4 5 3" xfId="44691"/>
    <cellStyle name="Percent 5 4 2 4 5 4" xfId="34677"/>
    <cellStyle name="Percent 5 4 2 4 6" xfId="11245"/>
    <cellStyle name="Percent 5 4 2 4 6 2" xfId="23848"/>
    <cellStyle name="Percent 5 4 2 4 6 2 2" xfId="59064"/>
    <cellStyle name="Percent 5 4 2 4 6 3" xfId="46467"/>
    <cellStyle name="Percent 5 4 2 4 6 4" xfId="36453"/>
    <cellStyle name="Percent 5 4 2 4 7" xfId="15612"/>
    <cellStyle name="Percent 5 4 2 4 7 2" xfId="50828"/>
    <cellStyle name="Percent 5 4 2 4 7 3" xfId="28217"/>
    <cellStyle name="Percent 5 4 2 4 8" xfId="12703"/>
    <cellStyle name="Percent 5 4 2 4 8 2" xfId="47921"/>
    <cellStyle name="Percent 5 4 2 4 9" xfId="38231"/>
    <cellStyle name="Percent 5 4 2 5" xfId="3432"/>
    <cellStyle name="Percent 5 4 2 5 10" xfId="26928"/>
    <cellStyle name="Percent 5 4 2 5 11" xfId="61332"/>
    <cellStyle name="Percent 5 4 2 5 2" xfId="5228"/>
    <cellStyle name="Percent 5 4 2 5 2 2" xfId="17875"/>
    <cellStyle name="Percent 5 4 2 5 2 2 2" xfId="53091"/>
    <cellStyle name="Percent 5 4 2 5 2 3" xfId="40494"/>
    <cellStyle name="Percent 5 4 2 5 2 4" xfId="30480"/>
    <cellStyle name="Percent 5 4 2 5 3" xfId="6698"/>
    <cellStyle name="Percent 5 4 2 5 3 2" xfId="19329"/>
    <cellStyle name="Percent 5 4 2 5 3 2 2" xfId="54545"/>
    <cellStyle name="Percent 5 4 2 5 3 3" xfId="41948"/>
    <cellStyle name="Percent 5 4 2 5 3 4" xfId="31934"/>
    <cellStyle name="Percent 5 4 2 5 4" xfId="8157"/>
    <cellStyle name="Percent 5 4 2 5 4 2" xfId="20783"/>
    <cellStyle name="Percent 5 4 2 5 4 2 2" xfId="55999"/>
    <cellStyle name="Percent 5 4 2 5 4 3" xfId="43402"/>
    <cellStyle name="Percent 5 4 2 5 4 4" xfId="33388"/>
    <cellStyle name="Percent 5 4 2 5 5" xfId="9938"/>
    <cellStyle name="Percent 5 4 2 5 5 2" xfId="22559"/>
    <cellStyle name="Percent 5 4 2 5 5 2 2" xfId="57775"/>
    <cellStyle name="Percent 5 4 2 5 5 3" xfId="45178"/>
    <cellStyle name="Percent 5 4 2 5 5 4" xfId="35164"/>
    <cellStyle name="Percent 5 4 2 5 6" xfId="11732"/>
    <cellStyle name="Percent 5 4 2 5 6 2" xfId="24335"/>
    <cellStyle name="Percent 5 4 2 5 6 2 2" xfId="59551"/>
    <cellStyle name="Percent 5 4 2 5 6 3" xfId="46954"/>
    <cellStyle name="Percent 5 4 2 5 6 4" xfId="36940"/>
    <cellStyle name="Percent 5 4 2 5 7" xfId="16099"/>
    <cellStyle name="Percent 5 4 2 5 7 2" xfId="51315"/>
    <cellStyle name="Percent 5 4 2 5 7 3" xfId="28704"/>
    <cellStyle name="Percent 5 4 2 5 8" xfId="14321"/>
    <cellStyle name="Percent 5 4 2 5 8 2" xfId="49539"/>
    <cellStyle name="Percent 5 4 2 5 9" xfId="38718"/>
    <cellStyle name="Percent 5 4 2 6" xfId="2592"/>
    <cellStyle name="Percent 5 4 2 6 10" xfId="26119"/>
    <cellStyle name="Percent 5 4 2 6 11" xfId="60523"/>
    <cellStyle name="Percent 5 4 2 6 2" xfId="4419"/>
    <cellStyle name="Percent 5 4 2 6 2 2" xfId="17066"/>
    <cellStyle name="Percent 5 4 2 6 2 2 2" xfId="52282"/>
    <cellStyle name="Percent 5 4 2 6 2 3" xfId="39685"/>
    <cellStyle name="Percent 5 4 2 6 2 4" xfId="29671"/>
    <cellStyle name="Percent 5 4 2 6 3" xfId="5889"/>
    <cellStyle name="Percent 5 4 2 6 3 2" xfId="18520"/>
    <cellStyle name="Percent 5 4 2 6 3 2 2" xfId="53736"/>
    <cellStyle name="Percent 5 4 2 6 3 3" xfId="41139"/>
    <cellStyle name="Percent 5 4 2 6 3 4" xfId="31125"/>
    <cellStyle name="Percent 5 4 2 6 4" xfId="7348"/>
    <cellStyle name="Percent 5 4 2 6 4 2" xfId="19974"/>
    <cellStyle name="Percent 5 4 2 6 4 2 2" xfId="55190"/>
    <cellStyle name="Percent 5 4 2 6 4 3" xfId="42593"/>
    <cellStyle name="Percent 5 4 2 6 4 4" xfId="32579"/>
    <cellStyle name="Percent 5 4 2 6 5" xfId="9129"/>
    <cellStyle name="Percent 5 4 2 6 5 2" xfId="21750"/>
    <cellStyle name="Percent 5 4 2 6 5 2 2" xfId="56966"/>
    <cellStyle name="Percent 5 4 2 6 5 3" xfId="44369"/>
    <cellStyle name="Percent 5 4 2 6 5 4" xfId="34355"/>
    <cellStyle name="Percent 5 4 2 6 6" xfId="10923"/>
    <cellStyle name="Percent 5 4 2 6 6 2" xfId="23526"/>
    <cellStyle name="Percent 5 4 2 6 6 2 2" xfId="58742"/>
    <cellStyle name="Percent 5 4 2 6 6 3" xfId="46145"/>
    <cellStyle name="Percent 5 4 2 6 6 4" xfId="36131"/>
    <cellStyle name="Percent 5 4 2 6 7" xfId="15290"/>
    <cellStyle name="Percent 5 4 2 6 7 2" xfId="50506"/>
    <cellStyle name="Percent 5 4 2 6 7 3" xfId="27895"/>
    <cellStyle name="Percent 5 4 2 6 8" xfId="13512"/>
    <cellStyle name="Percent 5 4 2 6 8 2" xfId="48730"/>
    <cellStyle name="Percent 5 4 2 6 9" xfId="37909"/>
    <cellStyle name="Percent 5 4 2 7" xfId="3756"/>
    <cellStyle name="Percent 5 4 2 7 2" xfId="8480"/>
    <cellStyle name="Percent 5 4 2 7 2 2" xfId="21106"/>
    <cellStyle name="Percent 5 4 2 7 2 2 2" xfId="56322"/>
    <cellStyle name="Percent 5 4 2 7 2 3" xfId="43725"/>
    <cellStyle name="Percent 5 4 2 7 2 4" xfId="33711"/>
    <cellStyle name="Percent 5 4 2 7 3" xfId="10261"/>
    <cellStyle name="Percent 5 4 2 7 3 2" xfId="22882"/>
    <cellStyle name="Percent 5 4 2 7 3 2 2" xfId="58098"/>
    <cellStyle name="Percent 5 4 2 7 3 3" xfId="45501"/>
    <cellStyle name="Percent 5 4 2 7 3 4" xfId="35487"/>
    <cellStyle name="Percent 5 4 2 7 4" xfId="12057"/>
    <cellStyle name="Percent 5 4 2 7 4 2" xfId="24658"/>
    <cellStyle name="Percent 5 4 2 7 4 2 2" xfId="59874"/>
    <cellStyle name="Percent 5 4 2 7 4 3" xfId="47277"/>
    <cellStyle name="Percent 5 4 2 7 4 4" xfId="37263"/>
    <cellStyle name="Percent 5 4 2 7 5" xfId="16422"/>
    <cellStyle name="Percent 5 4 2 7 5 2" xfId="51638"/>
    <cellStyle name="Percent 5 4 2 7 5 3" xfId="29027"/>
    <cellStyle name="Percent 5 4 2 7 6" xfId="14644"/>
    <cellStyle name="Percent 5 4 2 7 6 2" xfId="49862"/>
    <cellStyle name="Percent 5 4 2 7 7" xfId="39041"/>
    <cellStyle name="Percent 5 4 2 7 8" xfId="27251"/>
    <cellStyle name="Percent 5 4 2 8" xfId="4095"/>
    <cellStyle name="Percent 5 4 2 8 2" xfId="16744"/>
    <cellStyle name="Percent 5 4 2 8 2 2" xfId="51960"/>
    <cellStyle name="Percent 5 4 2 8 2 3" xfId="29349"/>
    <cellStyle name="Percent 5 4 2 8 3" xfId="13190"/>
    <cellStyle name="Percent 5 4 2 8 3 2" xfId="48408"/>
    <cellStyle name="Percent 5 4 2 8 4" xfId="39363"/>
    <cellStyle name="Percent 5 4 2 8 5" xfId="25797"/>
    <cellStyle name="Percent 5 4 2 9" xfId="5567"/>
    <cellStyle name="Percent 5 4 2 9 2" xfId="18198"/>
    <cellStyle name="Percent 5 4 2 9 2 2" xfId="53414"/>
    <cellStyle name="Percent 5 4 2 9 3" xfId="40817"/>
    <cellStyle name="Percent 5 4 2 9 4" xfId="30803"/>
    <cellStyle name="Percent 5 4 3" xfId="2339"/>
    <cellStyle name="Percent 5 4 3 10" xfId="10765"/>
    <cellStyle name="Percent 5 4 3 10 2" xfId="23376"/>
    <cellStyle name="Percent 5 4 3 10 2 2" xfId="58592"/>
    <cellStyle name="Percent 5 4 3 10 3" xfId="45995"/>
    <cellStyle name="Percent 5 4 3 10 4" xfId="35981"/>
    <cellStyle name="Percent 5 4 3 11" xfId="15050"/>
    <cellStyle name="Percent 5 4 3 11 2" xfId="50266"/>
    <cellStyle name="Percent 5 4 3 11 3" xfId="27655"/>
    <cellStyle name="Percent 5 4 3 12" xfId="12463"/>
    <cellStyle name="Percent 5 4 3 12 2" xfId="47681"/>
    <cellStyle name="Percent 5 4 3 13" xfId="37669"/>
    <cellStyle name="Percent 5 4 3 14" xfId="25070"/>
    <cellStyle name="Percent 5 4 3 15" xfId="60283"/>
    <cellStyle name="Percent 5 4 3 2" xfId="3185"/>
    <cellStyle name="Percent 5 4 3 2 10" xfId="25554"/>
    <cellStyle name="Percent 5 4 3 2 11" xfId="61089"/>
    <cellStyle name="Percent 5 4 3 2 2" xfId="4985"/>
    <cellStyle name="Percent 5 4 3 2 2 2" xfId="17632"/>
    <cellStyle name="Percent 5 4 3 2 2 2 2" xfId="52848"/>
    <cellStyle name="Percent 5 4 3 2 2 2 3" xfId="30237"/>
    <cellStyle name="Percent 5 4 3 2 2 3" xfId="14078"/>
    <cellStyle name="Percent 5 4 3 2 2 3 2" xfId="49296"/>
    <cellStyle name="Percent 5 4 3 2 2 4" xfId="40251"/>
    <cellStyle name="Percent 5 4 3 2 2 5" xfId="26685"/>
    <cellStyle name="Percent 5 4 3 2 3" xfId="6455"/>
    <cellStyle name="Percent 5 4 3 2 3 2" xfId="19086"/>
    <cellStyle name="Percent 5 4 3 2 3 2 2" xfId="54302"/>
    <cellStyle name="Percent 5 4 3 2 3 3" xfId="41705"/>
    <cellStyle name="Percent 5 4 3 2 3 4" xfId="31691"/>
    <cellStyle name="Percent 5 4 3 2 4" xfId="7914"/>
    <cellStyle name="Percent 5 4 3 2 4 2" xfId="20540"/>
    <cellStyle name="Percent 5 4 3 2 4 2 2" xfId="55756"/>
    <cellStyle name="Percent 5 4 3 2 4 3" xfId="43159"/>
    <cellStyle name="Percent 5 4 3 2 4 4" xfId="33145"/>
    <cellStyle name="Percent 5 4 3 2 5" xfId="9695"/>
    <cellStyle name="Percent 5 4 3 2 5 2" xfId="22316"/>
    <cellStyle name="Percent 5 4 3 2 5 2 2" xfId="57532"/>
    <cellStyle name="Percent 5 4 3 2 5 3" xfId="44935"/>
    <cellStyle name="Percent 5 4 3 2 5 4" xfId="34921"/>
    <cellStyle name="Percent 5 4 3 2 6" xfId="11489"/>
    <cellStyle name="Percent 5 4 3 2 6 2" xfId="24092"/>
    <cellStyle name="Percent 5 4 3 2 6 2 2" xfId="59308"/>
    <cellStyle name="Percent 5 4 3 2 6 3" xfId="46711"/>
    <cellStyle name="Percent 5 4 3 2 6 4" xfId="36697"/>
    <cellStyle name="Percent 5 4 3 2 7" xfId="15856"/>
    <cellStyle name="Percent 5 4 3 2 7 2" xfId="51072"/>
    <cellStyle name="Percent 5 4 3 2 7 3" xfId="28461"/>
    <cellStyle name="Percent 5 4 3 2 8" xfId="12947"/>
    <cellStyle name="Percent 5 4 3 2 8 2" xfId="48165"/>
    <cellStyle name="Percent 5 4 3 2 9" xfId="38475"/>
    <cellStyle name="Percent 5 4 3 3" xfId="3514"/>
    <cellStyle name="Percent 5 4 3 3 10" xfId="27010"/>
    <cellStyle name="Percent 5 4 3 3 11" xfId="61414"/>
    <cellStyle name="Percent 5 4 3 3 2" xfId="5310"/>
    <cellStyle name="Percent 5 4 3 3 2 2" xfId="17957"/>
    <cellStyle name="Percent 5 4 3 3 2 2 2" xfId="53173"/>
    <cellStyle name="Percent 5 4 3 3 2 3" xfId="40576"/>
    <cellStyle name="Percent 5 4 3 3 2 4" xfId="30562"/>
    <cellStyle name="Percent 5 4 3 3 3" xfId="6780"/>
    <cellStyle name="Percent 5 4 3 3 3 2" xfId="19411"/>
    <cellStyle name="Percent 5 4 3 3 3 2 2" xfId="54627"/>
    <cellStyle name="Percent 5 4 3 3 3 3" xfId="42030"/>
    <cellStyle name="Percent 5 4 3 3 3 4" xfId="32016"/>
    <cellStyle name="Percent 5 4 3 3 4" xfId="8239"/>
    <cellStyle name="Percent 5 4 3 3 4 2" xfId="20865"/>
    <cellStyle name="Percent 5 4 3 3 4 2 2" xfId="56081"/>
    <cellStyle name="Percent 5 4 3 3 4 3" xfId="43484"/>
    <cellStyle name="Percent 5 4 3 3 4 4" xfId="33470"/>
    <cellStyle name="Percent 5 4 3 3 5" xfId="10020"/>
    <cellStyle name="Percent 5 4 3 3 5 2" xfId="22641"/>
    <cellStyle name="Percent 5 4 3 3 5 2 2" xfId="57857"/>
    <cellStyle name="Percent 5 4 3 3 5 3" xfId="45260"/>
    <cellStyle name="Percent 5 4 3 3 5 4" xfId="35246"/>
    <cellStyle name="Percent 5 4 3 3 6" xfId="11814"/>
    <cellStyle name="Percent 5 4 3 3 6 2" xfId="24417"/>
    <cellStyle name="Percent 5 4 3 3 6 2 2" xfId="59633"/>
    <cellStyle name="Percent 5 4 3 3 6 3" xfId="47036"/>
    <cellStyle name="Percent 5 4 3 3 6 4" xfId="37022"/>
    <cellStyle name="Percent 5 4 3 3 7" xfId="16181"/>
    <cellStyle name="Percent 5 4 3 3 7 2" xfId="51397"/>
    <cellStyle name="Percent 5 4 3 3 7 3" xfId="28786"/>
    <cellStyle name="Percent 5 4 3 3 8" xfId="14403"/>
    <cellStyle name="Percent 5 4 3 3 8 2" xfId="49621"/>
    <cellStyle name="Percent 5 4 3 3 9" xfId="38800"/>
    <cellStyle name="Percent 5 4 3 4" xfId="2675"/>
    <cellStyle name="Percent 5 4 3 4 10" xfId="26201"/>
    <cellStyle name="Percent 5 4 3 4 11" xfId="60605"/>
    <cellStyle name="Percent 5 4 3 4 2" xfId="4501"/>
    <cellStyle name="Percent 5 4 3 4 2 2" xfId="17148"/>
    <cellStyle name="Percent 5 4 3 4 2 2 2" xfId="52364"/>
    <cellStyle name="Percent 5 4 3 4 2 3" xfId="39767"/>
    <cellStyle name="Percent 5 4 3 4 2 4" xfId="29753"/>
    <cellStyle name="Percent 5 4 3 4 3" xfId="5971"/>
    <cellStyle name="Percent 5 4 3 4 3 2" xfId="18602"/>
    <cellStyle name="Percent 5 4 3 4 3 2 2" xfId="53818"/>
    <cellStyle name="Percent 5 4 3 4 3 3" xfId="41221"/>
    <cellStyle name="Percent 5 4 3 4 3 4" xfId="31207"/>
    <cellStyle name="Percent 5 4 3 4 4" xfId="7430"/>
    <cellStyle name="Percent 5 4 3 4 4 2" xfId="20056"/>
    <cellStyle name="Percent 5 4 3 4 4 2 2" xfId="55272"/>
    <cellStyle name="Percent 5 4 3 4 4 3" xfId="42675"/>
    <cellStyle name="Percent 5 4 3 4 4 4" xfId="32661"/>
    <cellStyle name="Percent 5 4 3 4 5" xfId="9211"/>
    <cellStyle name="Percent 5 4 3 4 5 2" xfId="21832"/>
    <cellStyle name="Percent 5 4 3 4 5 2 2" xfId="57048"/>
    <cellStyle name="Percent 5 4 3 4 5 3" xfId="44451"/>
    <cellStyle name="Percent 5 4 3 4 5 4" xfId="34437"/>
    <cellStyle name="Percent 5 4 3 4 6" xfId="11005"/>
    <cellStyle name="Percent 5 4 3 4 6 2" xfId="23608"/>
    <cellStyle name="Percent 5 4 3 4 6 2 2" xfId="58824"/>
    <cellStyle name="Percent 5 4 3 4 6 3" xfId="46227"/>
    <cellStyle name="Percent 5 4 3 4 6 4" xfId="36213"/>
    <cellStyle name="Percent 5 4 3 4 7" xfId="15372"/>
    <cellStyle name="Percent 5 4 3 4 7 2" xfId="50588"/>
    <cellStyle name="Percent 5 4 3 4 7 3" xfId="27977"/>
    <cellStyle name="Percent 5 4 3 4 8" xfId="13594"/>
    <cellStyle name="Percent 5 4 3 4 8 2" xfId="48812"/>
    <cellStyle name="Percent 5 4 3 4 9" xfId="37991"/>
    <cellStyle name="Percent 5 4 3 5" xfId="3839"/>
    <cellStyle name="Percent 5 4 3 5 2" xfId="8562"/>
    <cellStyle name="Percent 5 4 3 5 2 2" xfId="21188"/>
    <cellStyle name="Percent 5 4 3 5 2 2 2" xfId="56404"/>
    <cellStyle name="Percent 5 4 3 5 2 3" xfId="43807"/>
    <cellStyle name="Percent 5 4 3 5 2 4" xfId="33793"/>
    <cellStyle name="Percent 5 4 3 5 3" xfId="10343"/>
    <cellStyle name="Percent 5 4 3 5 3 2" xfId="22964"/>
    <cellStyle name="Percent 5 4 3 5 3 2 2" xfId="58180"/>
    <cellStyle name="Percent 5 4 3 5 3 3" xfId="45583"/>
    <cellStyle name="Percent 5 4 3 5 3 4" xfId="35569"/>
    <cellStyle name="Percent 5 4 3 5 4" xfId="12139"/>
    <cellStyle name="Percent 5 4 3 5 4 2" xfId="24740"/>
    <cellStyle name="Percent 5 4 3 5 4 2 2" xfId="59956"/>
    <cellStyle name="Percent 5 4 3 5 4 3" xfId="47359"/>
    <cellStyle name="Percent 5 4 3 5 4 4" xfId="37345"/>
    <cellStyle name="Percent 5 4 3 5 5" xfId="16504"/>
    <cellStyle name="Percent 5 4 3 5 5 2" xfId="51720"/>
    <cellStyle name="Percent 5 4 3 5 5 3" xfId="29109"/>
    <cellStyle name="Percent 5 4 3 5 6" xfId="14726"/>
    <cellStyle name="Percent 5 4 3 5 6 2" xfId="49944"/>
    <cellStyle name="Percent 5 4 3 5 7" xfId="39123"/>
    <cellStyle name="Percent 5 4 3 5 8" xfId="27333"/>
    <cellStyle name="Percent 5 4 3 6" xfId="4179"/>
    <cellStyle name="Percent 5 4 3 6 2" xfId="16826"/>
    <cellStyle name="Percent 5 4 3 6 2 2" xfId="52042"/>
    <cellStyle name="Percent 5 4 3 6 2 3" xfId="29431"/>
    <cellStyle name="Percent 5 4 3 6 3" xfId="13272"/>
    <cellStyle name="Percent 5 4 3 6 3 2" xfId="48490"/>
    <cellStyle name="Percent 5 4 3 6 4" xfId="39445"/>
    <cellStyle name="Percent 5 4 3 6 5" xfId="25879"/>
    <cellStyle name="Percent 5 4 3 7" xfId="5649"/>
    <cellStyle name="Percent 5 4 3 7 2" xfId="18280"/>
    <cellStyle name="Percent 5 4 3 7 2 2" xfId="53496"/>
    <cellStyle name="Percent 5 4 3 7 3" xfId="40899"/>
    <cellStyle name="Percent 5 4 3 7 4" xfId="30885"/>
    <cellStyle name="Percent 5 4 3 8" xfId="7108"/>
    <cellStyle name="Percent 5 4 3 8 2" xfId="19734"/>
    <cellStyle name="Percent 5 4 3 8 2 2" xfId="54950"/>
    <cellStyle name="Percent 5 4 3 8 3" xfId="42353"/>
    <cellStyle name="Percent 5 4 3 8 4" xfId="32339"/>
    <cellStyle name="Percent 5 4 3 9" xfId="8889"/>
    <cellStyle name="Percent 5 4 3 9 2" xfId="21510"/>
    <cellStyle name="Percent 5 4 3 9 2 2" xfId="56726"/>
    <cellStyle name="Percent 5 4 3 9 3" xfId="44129"/>
    <cellStyle name="Percent 5 4 3 9 4" xfId="34115"/>
    <cellStyle name="Percent 5 4 4" xfId="3023"/>
    <cellStyle name="Percent 5 4 4 10" xfId="25397"/>
    <cellStyle name="Percent 5 4 4 11" xfId="60932"/>
    <cellStyle name="Percent 5 4 4 2" xfId="4828"/>
    <cellStyle name="Percent 5 4 4 2 2" xfId="17475"/>
    <cellStyle name="Percent 5 4 4 2 2 2" xfId="52691"/>
    <cellStyle name="Percent 5 4 4 2 2 3" xfId="30080"/>
    <cellStyle name="Percent 5 4 4 2 3" xfId="13921"/>
    <cellStyle name="Percent 5 4 4 2 3 2" xfId="49139"/>
    <cellStyle name="Percent 5 4 4 2 4" xfId="40094"/>
    <cellStyle name="Percent 5 4 4 2 5" xfId="26528"/>
    <cellStyle name="Percent 5 4 4 3" xfId="6298"/>
    <cellStyle name="Percent 5 4 4 3 2" xfId="18929"/>
    <cellStyle name="Percent 5 4 4 3 2 2" xfId="54145"/>
    <cellStyle name="Percent 5 4 4 3 3" xfId="41548"/>
    <cellStyle name="Percent 5 4 4 3 4" xfId="31534"/>
    <cellStyle name="Percent 5 4 4 4" xfId="7757"/>
    <cellStyle name="Percent 5 4 4 4 2" xfId="20383"/>
    <cellStyle name="Percent 5 4 4 4 2 2" xfId="55599"/>
    <cellStyle name="Percent 5 4 4 4 3" xfId="43002"/>
    <cellStyle name="Percent 5 4 4 4 4" xfId="32988"/>
    <cellStyle name="Percent 5 4 4 5" xfId="9538"/>
    <cellStyle name="Percent 5 4 4 5 2" xfId="22159"/>
    <cellStyle name="Percent 5 4 4 5 2 2" xfId="57375"/>
    <cellStyle name="Percent 5 4 4 5 3" xfId="44778"/>
    <cellStyle name="Percent 5 4 4 5 4" xfId="34764"/>
    <cellStyle name="Percent 5 4 4 6" xfId="11332"/>
    <cellStyle name="Percent 5 4 4 6 2" xfId="23935"/>
    <cellStyle name="Percent 5 4 4 6 2 2" xfId="59151"/>
    <cellStyle name="Percent 5 4 4 6 3" xfId="46554"/>
    <cellStyle name="Percent 5 4 4 6 4" xfId="36540"/>
    <cellStyle name="Percent 5 4 4 7" xfId="15699"/>
    <cellStyle name="Percent 5 4 4 7 2" xfId="50915"/>
    <cellStyle name="Percent 5 4 4 7 3" xfId="28304"/>
    <cellStyle name="Percent 5 4 4 8" xfId="12790"/>
    <cellStyle name="Percent 5 4 4 8 2" xfId="48008"/>
    <cellStyle name="Percent 5 4 4 9" xfId="38318"/>
    <cellStyle name="Percent 5 4 5" xfId="2850"/>
    <cellStyle name="Percent 5 4 5 10" xfId="25238"/>
    <cellStyle name="Percent 5 4 5 11" xfId="60773"/>
    <cellStyle name="Percent 5 4 5 2" xfId="4669"/>
    <cellStyle name="Percent 5 4 5 2 2" xfId="17316"/>
    <cellStyle name="Percent 5 4 5 2 2 2" xfId="52532"/>
    <cellStyle name="Percent 5 4 5 2 2 3" xfId="29921"/>
    <cellStyle name="Percent 5 4 5 2 3" xfId="13762"/>
    <cellStyle name="Percent 5 4 5 2 3 2" xfId="48980"/>
    <cellStyle name="Percent 5 4 5 2 4" xfId="39935"/>
    <cellStyle name="Percent 5 4 5 2 5" xfId="26369"/>
    <cellStyle name="Percent 5 4 5 3" xfId="6139"/>
    <cellStyle name="Percent 5 4 5 3 2" xfId="18770"/>
    <cellStyle name="Percent 5 4 5 3 2 2" xfId="53986"/>
    <cellStyle name="Percent 5 4 5 3 3" xfId="41389"/>
    <cellStyle name="Percent 5 4 5 3 4" xfId="31375"/>
    <cellStyle name="Percent 5 4 5 4" xfId="7598"/>
    <cellStyle name="Percent 5 4 5 4 2" xfId="20224"/>
    <cellStyle name="Percent 5 4 5 4 2 2" xfId="55440"/>
    <cellStyle name="Percent 5 4 5 4 3" xfId="42843"/>
    <cellStyle name="Percent 5 4 5 4 4" xfId="32829"/>
    <cellStyle name="Percent 5 4 5 5" xfId="9379"/>
    <cellStyle name="Percent 5 4 5 5 2" xfId="22000"/>
    <cellStyle name="Percent 5 4 5 5 2 2" xfId="57216"/>
    <cellStyle name="Percent 5 4 5 5 3" xfId="44619"/>
    <cellStyle name="Percent 5 4 5 5 4" xfId="34605"/>
    <cellStyle name="Percent 5 4 5 6" xfId="11173"/>
    <cellStyle name="Percent 5 4 5 6 2" xfId="23776"/>
    <cellStyle name="Percent 5 4 5 6 2 2" xfId="58992"/>
    <cellStyle name="Percent 5 4 5 6 3" xfId="46395"/>
    <cellStyle name="Percent 5 4 5 6 4" xfId="36381"/>
    <cellStyle name="Percent 5 4 5 7" xfId="15540"/>
    <cellStyle name="Percent 5 4 5 7 2" xfId="50756"/>
    <cellStyle name="Percent 5 4 5 7 3" xfId="28145"/>
    <cellStyle name="Percent 5 4 5 8" xfId="12631"/>
    <cellStyle name="Percent 5 4 5 8 2" xfId="47849"/>
    <cellStyle name="Percent 5 4 5 9" xfId="38159"/>
    <cellStyle name="Percent 5 4 6" xfId="3360"/>
    <cellStyle name="Percent 5 4 6 10" xfId="26856"/>
    <cellStyle name="Percent 5 4 6 11" xfId="61260"/>
    <cellStyle name="Percent 5 4 6 2" xfId="5156"/>
    <cellStyle name="Percent 5 4 6 2 2" xfId="17803"/>
    <cellStyle name="Percent 5 4 6 2 2 2" xfId="53019"/>
    <cellStyle name="Percent 5 4 6 2 3" xfId="40422"/>
    <cellStyle name="Percent 5 4 6 2 4" xfId="30408"/>
    <cellStyle name="Percent 5 4 6 3" xfId="6626"/>
    <cellStyle name="Percent 5 4 6 3 2" xfId="19257"/>
    <cellStyle name="Percent 5 4 6 3 2 2" xfId="54473"/>
    <cellStyle name="Percent 5 4 6 3 3" xfId="41876"/>
    <cellStyle name="Percent 5 4 6 3 4" xfId="31862"/>
    <cellStyle name="Percent 5 4 6 4" xfId="8085"/>
    <cellStyle name="Percent 5 4 6 4 2" xfId="20711"/>
    <cellStyle name="Percent 5 4 6 4 2 2" xfId="55927"/>
    <cellStyle name="Percent 5 4 6 4 3" xfId="43330"/>
    <cellStyle name="Percent 5 4 6 4 4" xfId="33316"/>
    <cellStyle name="Percent 5 4 6 5" xfId="9866"/>
    <cellStyle name="Percent 5 4 6 5 2" xfId="22487"/>
    <cellStyle name="Percent 5 4 6 5 2 2" xfId="57703"/>
    <cellStyle name="Percent 5 4 6 5 3" xfId="45106"/>
    <cellStyle name="Percent 5 4 6 5 4" xfId="35092"/>
    <cellStyle name="Percent 5 4 6 6" xfId="11660"/>
    <cellStyle name="Percent 5 4 6 6 2" xfId="24263"/>
    <cellStyle name="Percent 5 4 6 6 2 2" xfId="59479"/>
    <cellStyle name="Percent 5 4 6 6 3" xfId="46882"/>
    <cellStyle name="Percent 5 4 6 6 4" xfId="36868"/>
    <cellStyle name="Percent 5 4 6 7" xfId="16027"/>
    <cellStyle name="Percent 5 4 6 7 2" xfId="51243"/>
    <cellStyle name="Percent 5 4 6 7 3" xfId="28632"/>
    <cellStyle name="Percent 5 4 6 8" xfId="14249"/>
    <cellStyle name="Percent 5 4 6 8 2" xfId="49467"/>
    <cellStyle name="Percent 5 4 6 9" xfId="38646"/>
    <cellStyle name="Percent 5 4 7" xfId="2520"/>
    <cellStyle name="Percent 5 4 7 10" xfId="26047"/>
    <cellStyle name="Percent 5 4 7 11" xfId="60451"/>
    <cellStyle name="Percent 5 4 7 2" xfId="4347"/>
    <cellStyle name="Percent 5 4 7 2 2" xfId="16994"/>
    <cellStyle name="Percent 5 4 7 2 2 2" xfId="52210"/>
    <cellStyle name="Percent 5 4 7 2 3" xfId="39613"/>
    <cellStyle name="Percent 5 4 7 2 4" xfId="29599"/>
    <cellStyle name="Percent 5 4 7 3" xfId="5817"/>
    <cellStyle name="Percent 5 4 7 3 2" xfId="18448"/>
    <cellStyle name="Percent 5 4 7 3 2 2" xfId="53664"/>
    <cellStyle name="Percent 5 4 7 3 3" xfId="41067"/>
    <cellStyle name="Percent 5 4 7 3 4" xfId="31053"/>
    <cellStyle name="Percent 5 4 7 4" xfId="7276"/>
    <cellStyle name="Percent 5 4 7 4 2" xfId="19902"/>
    <cellStyle name="Percent 5 4 7 4 2 2" xfId="55118"/>
    <cellStyle name="Percent 5 4 7 4 3" xfId="42521"/>
    <cellStyle name="Percent 5 4 7 4 4" xfId="32507"/>
    <cellStyle name="Percent 5 4 7 5" xfId="9057"/>
    <cellStyle name="Percent 5 4 7 5 2" xfId="21678"/>
    <cellStyle name="Percent 5 4 7 5 2 2" xfId="56894"/>
    <cellStyle name="Percent 5 4 7 5 3" xfId="44297"/>
    <cellStyle name="Percent 5 4 7 5 4" xfId="34283"/>
    <cellStyle name="Percent 5 4 7 6" xfId="10851"/>
    <cellStyle name="Percent 5 4 7 6 2" xfId="23454"/>
    <cellStyle name="Percent 5 4 7 6 2 2" xfId="58670"/>
    <cellStyle name="Percent 5 4 7 6 3" xfId="46073"/>
    <cellStyle name="Percent 5 4 7 6 4" xfId="36059"/>
    <cellStyle name="Percent 5 4 7 7" xfId="15218"/>
    <cellStyle name="Percent 5 4 7 7 2" xfId="50434"/>
    <cellStyle name="Percent 5 4 7 7 3" xfId="27823"/>
    <cellStyle name="Percent 5 4 7 8" xfId="13440"/>
    <cellStyle name="Percent 5 4 7 8 2" xfId="48658"/>
    <cellStyle name="Percent 5 4 7 9" xfId="37837"/>
    <cellStyle name="Percent 5 4 8" xfId="3684"/>
    <cellStyle name="Percent 5 4 8 2" xfId="8408"/>
    <cellStyle name="Percent 5 4 8 2 2" xfId="21034"/>
    <cellStyle name="Percent 5 4 8 2 2 2" xfId="56250"/>
    <cellStyle name="Percent 5 4 8 2 3" xfId="43653"/>
    <cellStyle name="Percent 5 4 8 2 4" xfId="33639"/>
    <cellStyle name="Percent 5 4 8 3" xfId="10189"/>
    <cellStyle name="Percent 5 4 8 3 2" xfId="22810"/>
    <cellStyle name="Percent 5 4 8 3 2 2" xfId="58026"/>
    <cellStyle name="Percent 5 4 8 3 3" xfId="45429"/>
    <cellStyle name="Percent 5 4 8 3 4" xfId="35415"/>
    <cellStyle name="Percent 5 4 8 4" xfId="11985"/>
    <cellStyle name="Percent 5 4 8 4 2" xfId="24586"/>
    <cellStyle name="Percent 5 4 8 4 2 2" xfId="59802"/>
    <cellStyle name="Percent 5 4 8 4 3" xfId="47205"/>
    <cellStyle name="Percent 5 4 8 4 4" xfId="37191"/>
    <cellStyle name="Percent 5 4 8 5" xfId="16350"/>
    <cellStyle name="Percent 5 4 8 5 2" xfId="51566"/>
    <cellStyle name="Percent 5 4 8 5 3" xfId="28955"/>
    <cellStyle name="Percent 5 4 8 6" xfId="14572"/>
    <cellStyle name="Percent 5 4 8 6 2" xfId="49790"/>
    <cellStyle name="Percent 5 4 8 7" xfId="38969"/>
    <cellStyle name="Percent 5 4 8 8" xfId="27179"/>
    <cellStyle name="Percent 5 4 9" xfId="4016"/>
    <cellStyle name="Percent 5 4 9 2" xfId="16672"/>
    <cellStyle name="Percent 5 4 9 2 2" xfId="51888"/>
    <cellStyle name="Percent 5 4 9 2 3" xfId="29277"/>
    <cellStyle name="Percent 5 4 9 3" xfId="13118"/>
    <cellStyle name="Percent 5 4 9 3 2" xfId="48336"/>
    <cellStyle name="Percent 5 4 9 4" xfId="39291"/>
    <cellStyle name="Percent 5 4 9 5" xfId="25725"/>
    <cellStyle name="Percent 5 5" xfId="911"/>
    <cellStyle name="Percent 5 5 2" xfId="2062"/>
    <cellStyle name="Percent 6" xfId="2257"/>
    <cellStyle name="Percent 6 10" xfId="2932"/>
    <cellStyle name="Percent 6 10 10" xfId="25318"/>
    <cellStyle name="Percent 6 10 11" xfId="60853"/>
    <cellStyle name="Percent 6 10 2" xfId="4749"/>
    <cellStyle name="Percent 6 10 2 2" xfId="17396"/>
    <cellStyle name="Percent 6 10 2 2 2" xfId="52612"/>
    <cellStyle name="Percent 6 10 2 2 3" xfId="30001"/>
    <cellStyle name="Percent 6 10 2 3" xfId="13842"/>
    <cellStyle name="Percent 6 10 2 3 2" xfId="49060"/>
    <cellStyle name="Percent 6 10 2 4" xfId="40015"/>
    <cellStyle name="Percent 6 10 2 5" xfId="26449"/>
    <cellStyle name="Percent 6 10 3" xfId="6219"/>
    <cellStyle name="Percent 6 10 3 2" xfId="18850"/>
    <cellStyle name="Percent 6 10 3 2 2" xfId="54066"/>
    <cellStyle name="Percent 6 10 3 3" xfId="41469"/>
    <cellStyle name="Percent 6 10 3 4" xfId="31455"/>
    <cellStyle name="Percent 6 10 4" xfId="7678"/>
    <cellStyle name="Percent 6 10 4 2" xfId="20304"/>
    <cellStyle name="Percent 6 10 4 2 2" xfId="55520"/>
    <cellStyle name="Percent 6 10 4 3" xfId="42923"/>
    <cellStyle name="Percent 6 10 4 4" xfId="32909"/>
    <cellStyle name="Percent 6 10 5" xfId="9459"/>
    <cellStyle name="Percent 6 10 5 2" xfId="22080"/>
    <cellStyle name="Percent 6 10 5 2 2" xfId="57296"/>
    <cellStyle name="Percent 6 10 5 3" xfId="44699"/>
    <cellStyle name="Percent 6 10 5 4" xfId="34685"/>
    <cellStyle name="Percent 6 10 6" xfId="11253"/>
    <cellStyle name="Percent 6 10 6 2" xfId="23856"/>
    <cellStyle name="Percent 6 10 6 2 2" xfId="59072"/>
    <cellStyle name="Percent 6 10 6 3" xfId="46475"/>
    <cellStyle name="Percent 6 10 6 4" xfId="36461"/>
    <cellStyle name="Percent 6 10 7" xfId="15620"/>
    <cellStyle name="Percent 6 10 7 2" xfId="50836"/>
    <cellStyle name="Percent 6 10 7 3" xfId="28225"/>
    <cellStyle name="Percent 6 10 8" xfId="12711"/>
    <cellStyle name="Percent 6 10 8 2" xfId="47929"/>
    <cellStyle name="Percent 6 10 9" xfId="38239"/>
    <cellStyle name="Percent 6 11" xfId="3440"/>
    <cellStyle name="Percent 6 11 10" xfId="26936"/>
    <cellStyle name="Percent 6 11 11" xfId="61340"/>
    <cellStyle name="Percent 6 11 2" xfId="5236"/>
    <cellStyle name="Percent 6 11 2 2" xfId="17883"/>
    <cellStyle name="Percent 6 11 2 2 2" xfId="53099"/>
    <cellStyle name="Percent 6 11 2 3" xfId="40502"/>
    <cellStyle name="Percent 6 11 2 4" xfId="30488"/>
    <cellStyle name="Percent 6 11 3" xfId="6706"/>
    <cellStyle name="Percent 6 11 3 2" xfId="19337"/>
    <cellStyle name="Percent 6 11 3 2 2" xfId="54553"/>
    <cellStyle name="Percent 6 11 3 3" xfId="41956"/>
    <cellStyle name="Percent 6 11 3 4" xfId="31942"/>
    <cellStyle name="Percent 6 11 4" xfId="8165"/>
    <cellStyle name="Percent 6 11 4 2" xfId="20791"/>
    <cellStyle name="Percent 6 11 4 2 2" xfId="56007"/>
    <cellStyle name="Percent 6 11 4 3" xfId="43410"/>
    <cellStyle name="Percent 6 11 4 4" xfId="33396"/>
    <cellStyle name="Percent 6 11 5" xfId="9946"/>
    <cellStyle name="Percent 6 11 5 2" xfId="22567"/>
    <cellStyle name="Percent 6 11 5 2 2" xfId="57783"/>
    <cellStyle name="Percent 6 11 5 3" xfId="45186"/>
    <cellStyle name="Percent 6 11 5 4" xfId="35172"/>
    <cellStyle name="Percent 6 11 6" xfId="11740"/>
    <cellStyle name="Percent 6 11 6 2" xfId="24343"/>
    <cellStyle name="Percent 6 11 6 2 2" xfId="59559"/>
    <cellStyle name="Percent 6 11 6 3" xfId="46962"/>
    <cellStyle name="Percent 6 11 6 4" xfId="36948"/>
    <cellStyle name="Percent 6 11 7" xfId="16107"/>
    <cellStyle name="Percent 6 11 7 2" xfId="51323"/>
    <cellStyle name="Percent 6 11 7 3" xfId="28712"/>
    <cellStyle name="Percent 6 11 8" xfId="14329"/>
    <cellStyle name="Percent 6 11 8 2" xfId="49547"/>
    <cellStyle name="Percent 6 11 9" xfId="38726"/>
    <cellStyle name="Percent 6 12" xfId="2601"/>
    <cellStyle name="Percent 6 12 10" xfId="26127"/>
    <cellStyle name="Percent 6 12 11" xfId="60531"/>
    <cellStyle name="Percent 6 12 2" xfId="4427"/>
    <cellStyle name="Percent 6 12 2 2" xfId="17074"/>
    <cellStyle name="Percent 6 12 2 2 2" xfId="52290"/>
    <cellStyle name="Percent 6 12 2 3" xfId="39693"/>
    <cellStyle name="Percent 6 12 2 4" xfId="29679"/>
    <cellStyle name="Percent 6 12 3" xfId="5897"/>
    <cellStyle name="Percent 6 12 3 2" xfId="18528"/>
    <cellStyle name="Percent 6 12 3 2 2" xfId="53744"/>
    <cellStyle name="Percent 6 12 3 3" xfId="41147"/>
    <cellStyle name="Percent 6 12 3 4" xfId="31133"/>
    <cellStyle name="Percent 6 12 4" xfId="7356"/>
    <cellStyle name="Percent 6 12 4 2" xfId="19982"/>
    <cellStyle name="Percent 6 12 4 2 2" xfId="55198"/>
    <cellStyle name="Percent 6 12 4 3" xfId="42601"/>
    <cellStyle name="Percent 6 12 4 4" xfId="32587"/>
    <cellStyle name="Percent 6 12 5" xfId="9137"/>
    <cellStyle name="Percent 6 12 5 2" xfId="21758"/>
    <cellStyle name="Percent 6 12 5 2 2" xfId="56974"/>
    <cellStyle name="Percent 6 12 5 3" xfId="44377"/>
    <cellStyle name="Percent 6 12 5 4" xfId="34363"/>
    <cellStyle name="Percent 6 12 6" xfId="10931"/>
    <cellStyle name="Percent 6 12 6 2" xfId="23534"/>
    <cellStyle name="Percent 6 12 6 2 2" xfId="58750"/>
    <cellStyle name="Percent 6 12 6 3" xfId="46153"/>
    <cellStyle name="Percent 6 12 6 4" xfId="36139"/>
    <cellStyle name="Percent 6 12 7" xfId="15298"/>
    <cellStyle name="Percent 6 12 7 2" xfId="50514"/>
    <cellStyle name="Percent 6 12 7 3" xfId="27903"/>
    <cellStyle name="Percent 6 12 8" xfId="13520"/>
    <cellStyle name="Percent 6 12 8 2" xfId="48738"/>
    <cellStyle name="Percent 6 12 9" xfId="37917"/>
    <cellStyle name="Percent 6 13" xfId="3765"/>
    <cellStyle name="Percent 6 13 2" xfId="8488"/>
    <cellStyle name="Percent 6 13 2 2" xfId="21114"/>
    <cellStyle name="Percent 6 13 2 2 2" xfId="56330"/>
    <cellStyle name="Percent 6 13 2 3" xfId="43733"/>
    <cellStyle name="Percent 6 13 2 4" xfId="33719"/>
    <cellStyle name="Percent 6 13 3" xfId="10269"/>
    <cellStyle name="Percent 6 13 3 2" xfId="22890"/>
    <cellStyle name="Percent 6 13 3 2 2" xfId="58106"/>
    <cellStyle name="Percent 6 13 3 3" xfId="45509"/>
    <cellStyle name="Percent 6 13 3 4" xfId="35495"/>
    <cellStyle name="Percent 6 13 4" xfId="12065"/>
    <cellStyle name="Percent 6 13 4 2" xfId="24666"/>
    <cellStyle name="Percent 6 13 4 2 2" xfId="59882"/>
    <cellStyle name="Percent 6 13 4 3" xfId="47285"/>
    <cellStyle name="Percent 6 13 4 4" xfId="37271"/>
    <cellStyle name="Percent 6 13 5" xfId="16430"/>
    <cellStyle name="Percent 6 13 5 2" xfId="51646"/>
    <cellStyle name="Percent 6 13 5 3" xfId="29035"/>
    <cellStyle name="Percent 6 13 6" xfId="14652"/>
    <cellStyle name="Percent 6 13 6 2" xfId="49870"/>
    <cellStyle name="Percent 6 13 7" xfId="39049"/>
    <cellStyle name="Percent 6 13 8" xfId="27259"/>
    <cellStyle name="Percent 6 14" xfId="4105"/>
    <cellStyle name="Percent 6 14 2" xfId="16752"/>
    <cellStyle name="Percent 6 14 2 2" xfId="51968"/>
    <cellStyle name="Percent 6 14 2 3" xfId="29357"/>
    <cellStyle name="Percent 6 14 3" xfId="13198"/>
    <cellStyle name="Percent 6 14 3 2" xfId="48416"/>
    <cellStyle name="Percent 6 14 4" xfId="39371"/>
    <cellStyle name="Percent 6 14 5" xfId="25805"/>
    <cellStyle name="Percent 6 15" xfId="5575"/>
    <cellStyle name="Percent 6 15 2" xfId="18206"/>
    <cellStyle name="Percent 6 15 2 2" xfId="53422"/>
    <cellStyle name="Percent 6 15 3" xfId="40825"/>
    <cellStyle name="Percent 6 15 4" xfId="30811"/>
    <cellStyle name="Percent 6 16" xfId="7034"/>
    <cellStyle name="Percent 6 16 2" xfId="19660"/>
    <cellStyle name="Percent 6 16 2 2" xfId="54876"/>
    <cellStyle name="Percent 6 16 3" xfId="42279"/>
    <cellStyle name="Percent 6 16 4" xfId="32265"/>
    <cellStyle name="Percent 6 17" xfId="8815"/>
    <cellStyle name="Percent 6 17 2" xfId="21436"/>
    <cellStyle name="Percent 6 17 2 2" xfId="56652"/>
    <cellStyle name="Percent 6 17 3" xfId="44055"/>
    <cellStyle name="Percent 6 17 4" xfId="34041"/>
    <cellStyle name="Percent 6 18" xfId="10766"/>
    <cellStyle name="Percent 6 18 2" xfId="23377"/>
    <cellStyle name="Percent 6 18 2 2" xfId="58593"/>
    <cellStyle name="Percent 6 18 3" xfId="45996"/>
    <cellStyle name="Percent 6 18 4" xfId="35982"/>
    <cellStyle name="Percent 6 19" xfId="14976"/>
    <cellStyle name="Percent 6 19 2" xfId="50192"/>
    <cellStyle name="Percent 6 19 3" xfId="27581"/>
    <cellStyle name="Percent 6 2" xfId="54"/>
    <cellStyle name="Percent 6 2 2" xfId="912"/>
    <cellStyle name="Percent 6 2 2 2" xfId="2063"/>
    <cellStyle name="Percent 6 2 3" xfId="913"/>
    <cellStyle name="Percent 6 2 3 2" xfId="2064"/>
    <cellStyle name="Percent 6 2 4" xfId="914"/>
    <cellStyle name="Percent 6 2 4 2" xfId="915"/>
    <cellStyle name="Percent 6 2 4 2 2" xfId="2066"/>
    <cellStyle name="Percent 6 2 4 3" xfId="916"/>
    <cellStyle name="Percent 6 2 4 3 2" xfId="917"/>
    <cellStyle name="Percent 6 2 4 3 2 2" xfId="2068"/>
    <cellStyle name="Percent 6 2 4 3 3" xfId="918"/>
    <cellStyle name="Percent 6 2 4 3 3 2" xfId="919"/>
    <cellStyle name="Percent 6 2 4 3 3 2 2" xfId="2070"/>
    <cellStyle name="Percent 6 2 4 3 3 3" xfId="2069"/>
    <cellStyle name="Percent 6 2 4 3 4" xfId="920"/>
    <cellStyle name="Percent 6 2 4 3 4 2" xfId="921"/>
    <cellStyle name="Percent 6 2 4 3 4 2 2" xfId="2072"/>
    <cellStyle name="Percent 6 2 4 3 4 3" xfId="922"/>
    <cellStyle name="Percent 6 2 4 3 4 3 2" xfId="2073"/>
    <cellStyle name="Percent 6 2 4 3 4 4" xfId="923"/>
    <cellStyle name="Percent 6 2 4 3 4 4 2" xfId="924"/>
    <cellStyle name="Percent 6 2 4 3 4 4 2 2" xfId="925"/>
    <cellStyle name="Percent 6 2 4 3 4 4 2 2 2" xfId="2076"/>
    <cellStyle name="Percent 6 2 4 3 4 4 2 3" xfId="926"/>
    <cellStyle name="Percent 6 2 4 3 4 4 2 3 2" xfId="927"/>
    <cellStyle name="Percent 6 2 4 3 4 4 2 3 2 2" xfId="2078"/>
    <cellStyle name="Percent 6 2 4 3 4 4 2 3 3" xfId="928"/>
    <cellStyle name="Percent 6 2 4 3 4 4 2 3 3 2" xfId="929"/>
    <cellStyle name="Percent 6 2 4 3 4 4 2 3 3 2 2" xfId="2080"/>
    <cellStyle name="Percent 6 2 4 3 4 4 2 3 3 3" xfId="2079"/>
    <cellStyle name="Percent 6 2 4 3 4 4 2 3 4" xfId="2077"/>
    <cellStyle name="Percent 6 2 4 3 4 4 2 4" xfId="2075"/>
    <cellStyle name="Percent 6 2 4 3 4 4 3" xfId="930"/>
    <cellStyle name="Percent 6 2 4 3 4 4 3 2" xfId="2081"/>
    <cellStyle name="Percent 6 2 4 3 4 4 4" xfId="931"/>
    <cellStyle name="Percent 6 2 4 3 4 4 4 2" xfId="932"/>
    <cellStyle name="Percent 6 2 4 3 4 4 4 2 2" xfId="2083"/>
    <cellStyle name="Percent 6 2 4 3 4 4 4 3" xfId="933"/>
    <cellStyle name="Percent 6 2 4 3 4 4 4 3 2" xfId="934"/>
    <cellStyle name="Percent 6 2 4 3 4 4 4 3 2 2" xfId="2085"/>
    <cellStyle name="Percent 6 2 4 3 4 4 4 3 3" xfId="2084"/>
    <cellStyle name="Percent 6 2 4 3 4 4 4 4" xfId="2082"/>
    <cellStyle name="Percent 6 2 4 3 4 4 5" xfId="2074"/>
    <cellStyle name="Percent 6 2 4 3 4 5" xfId="2071"/>
    <cellStyle name="Percent 6 2 4 3 5" xfId="2067"/>
    <cellStyle name="Percent 6 2 4 4" xfId="935"/>
    <cellStyle name="Percent 6 2 4 4 2" xfId="936"/>
    <cellStyle name="Percent 6 2 4 4 2 2" xfId="2087"/>
    <cellStyle name="Percent 6 2 4 4 3" xfId="2086"/>
    <cellStyle name="Percent 6 2 4 5" xfId="937"/>
    <cellStyle name="Percent 6 2 4 5 2" xfId="938"/>
    <cellStyle name="Percent 6 2 4 5 2 2" xfId="2089"/>
    <cellStyle name="Percent 6 2 4 5 3" xfId="939"/>
    <cellStyle name="Percent 6 2 4 5 3 2" xfId="2090"/>
    <cellStyle name="Percent 6 2 4 5 4" xfId="940"/>
    <cellStyle name="Percent 6 2 4 5 4 2" xfId="941"/>
    <cellStyle name="Percent 6 2 4 5 4 2 2" xfId="942"/>
    <cellStyle name="Percent 6 2 4 5 4 2 2 2" xfId="2093"/>
    <cellStyle name="Percent 6 2 4 5 4 2 3" xfId="943"/>
    <cellStyle name="Percent 6 2 4 5 4 2 3 2" xfId="944"/>
    <cellStyle name="Percent 6 2 4 5 4 2 3 2 2" xfId="2095"/>
    <cellStyle name="Percent 6 2 4 5 4 2 3 3" xfId="945"/>
    <cellStyle name="Percent 6 2 4 5 4 2 3 3 2" xfId="946"/>
    <cellStyle name="Percent 6 2 4 5 4 2 3 3 2 2" xfId="2097"/>
    <cellStyle name="Percent 6 2 4 5 4 2 3 3 3" xfId="2096"/>
    <cellStyle name="Percent 6 2 4 5 4 2 3 4" xfId="2094"/>
    <cellStyle name="Percent 6 2 4 5 4 2 4" xfId="2092"/>
    <cellStyle name="Percent 6 2 4 5 4 3" xfId="947"/>
    <cellStyle name="Percent 6 2 4 5 4 3 2" xfId="2098"/>
    <cellStyle name="Percent 6 2 4 5 4 4" xfId="948"/>
    <cellStyle name="Percent 6 2 4 5 4 4 2" xfId="949"/>
    <cellStyle name="Percent 6 2 4 5 4 4 2 2" xfId="2100"/>
    <cellStyle name="Percent 6 2 4 5 4 4 3" xfId="950"/>
    <cellStyle name="Percent 6 2 4 5 4 4 3 2" xfId="951"/>
    <cellStyle name="Percent 6 2 4 5 4 4 3 2 2" xfId="2102"/>
    <cellStyle name="Percent 6 2 4 5 4 4 3 3" xfId="2101"/>
    <cellStyle name="Percent 6 2 4 5 4 4 4" xfId="2099"/>
    <cellStyle name="Percent 6 2 4 5 4 5" xfId="2091"/>
    <cellStyle name="Percent 6 2 4 5 5" xfId="2088"/>
    <cellStyle name="Percent 6 2 4 6" xfId="2065"/>
    <cellStyle name="Percent 6 2 5" xfId="952"/>
    <cellStyle name="Percent 6 2 5 2" xfId="953"/>
    <cellStyle name="Percent 6 2 5 2 2" xfId="2104"/>
    <cellStyle name="Percent 6 2 5 3" xfId="954"/>
    <cellStyle name="Percent 6 2 5 3 2" xfId="955"/>
    <cellStyle name="Percent 6 2 5 3 2 2" xfId="2106"/>
    <cellStyle name="Percent 6 2 5 3 3" xfId="2105"/>
    <cellStyle name="Percent 6 2 5 4" xfId="956"/>
    <cellStyle name="Percent 6 2 5 4 2" xfId="957"/>
    <cellStyle name="Percent 6 2 5 4 2 2" xfId="2108"/>
    <cellStyle name="Percent 6 2 5 4 3" xfId="958"/>
    <cellStyle name="Percent 6 2 5 4 3 2" xfId="2109"/>
    <cellStyle name="Percent 6 2 5 4 4" xfId="959"/>
    <cellStyle name="Percent 6 2 5 4 4 2" xfId="960"/>
    <cellStyle name="Percent 6 2 5 4 4 2 2" xfId="961"/>
    <cellStyle name="Percent 6 2 5 4 4 2 2 2" xfId="2112"/>
    <cellStyle name="Percent 6 2 5 4 4 2 3" xfId="962"/>
    <cellStyle name="Percent 6 2 5 4 4 2 3 2" xfId="963"/>
    <cellStyle name="Percent 6 2 5 4 4 2 3 2 2" xfId="2114"/>
    <cellStyle name="Percent 6 2 5 4 4 2 3 3" xfId="964"/>
    <cellStyle name="Percent 6 2 5 4 4 2 3 3 2" xfId="965"/>
    <cellStyle name="Percent 6 2 5 4 4 2 3 3 2 2" xfId="2116"/>
    <cellStyle name="Percent 6 2 5 4 4 2 3 3 3" xfId="2115"/>
    <cellStyle name="Percent 6 2 5 4 4 2 3 4" xfId="2113"/>
    <cellStyle name="Percent 6 2 5 4 4 2 4" xfId="2111"/>
    <cellStyle name="Percent 6 2 5 4 4 3" xfId="966"/>
    <cellStyle name="Percent 6 2 5 4 4 3 2" xfId="2117"/>
    <cellStyle name="Percent 6 2 5 4 4 4" xfId="967"/>
    <cellStyle name="Percent 6 2 5 4 4 4 2" xfId="968"/>
    <cellStyle name="Percent 6 2 5 4 4 4 2 2" xfId="2119"/>
    <cellStyle name="Percent 6 2 5 4 4 4 3" xfId="969"/>
    <cellStyle name="Percent 6 2 5 4 4 4 3 2" xfId="970"/>
    <cellStyle name="Percent 6 2 5 4 4 4 3 2 2" xfId="2121"/>
    <cellStyle name="Percent 6 2 5 4 4 4 3 3" xfId="2120"/>
    <cellStyle name="Percent 6 2 5 4 4 4 4" xfId="2118"/>
    <cellStyle name="Percent 6 2 5 4 4 5" xfId="2110"/>
    <cellStyle name="Percent 6 2 5 4 5" xfId="2107"/>
    <cellStyle name="Percent 6 2 5 5" xfId="2103"/>
    <cellStyle name="Percent 6 2 6" xfId="971"/>
    <cellStyle name="Percent 6 2 6 2" xfId="972"/>
    <cellStyle name="Percent 6 2 6 2 2" xfId="2123"/>
    <cellStyle name="Percent 6 2 6 3" xfId="2122"/>
    <cellStyle name="Percent 6 2 7" xfId="973"/>
    <cellStyle name="Percent 6 2 7 2" xfId="974"/>
    <cellStyle name="Percent 6 2 7 2 2" xfId="2125"/>
    <cellStyle name="Percent 6 2 7 3" xfId="975"/>
    <cellStyle name="Percent 6 2 7 3 2" xfId="2126"/>
    <cellStyle name="Percent 6 2 7 4" xfId="976"/>
    <cellStyle name="Percent 6 2 7 4 2" xfId="977"/>
    <cellStyle name="Percent 6 2 7 4 2 2" xfId="978"/>
    <cellStyle name="Percent 6 2 7 4 2 2 2" xfId="2129"/>
    <cellStyle name="Percent 6 2 7 4 2 3" xfId="979"/>
    <cellStyle name="Percent 6 2 7 4 2 3 2" xfId="980"/>
    <cellStyle name="Percent 6 2 7 4 2 3 2 2" xfId="2131"/>
    <cellStyle name="Percent 6 2 7 4 2 3 3" xfId="981"/>
    <cellStyle name="Percent 6 2 7 4 2 3 3 2" xfId="982"/>
    <cellStyle name="Percent 6 2 7 4 2 3 3 2 2" xfId="2133"/>
    <cellStyle name="Percent 6 2 7 4 2 3 3 3" xfId="2132"/>
    <cellStyle name="Percent 6 2 7 4 2 3 4" xfId="2130"/>
    <cellStyle name="Percent 6 2 7 4 2 4" xfId="2128"/>
    <cellStyle name="Percent 6 2 7 4 3" xfId="983"/>
    <cellStyle name="Percent 6 2 7 4 3 2" xfId="2134"/>
    <cellStyle name="Percent 6 2 7 4 4" xfId="984"/>
    <cellStyle name="Percent 6 2 7 4 4 2" xfId="985"/>
    <cellStyle name="Percent 6 2 7 4 4 2 2" xfId="2136"/>
    <cellStyle name="Percent 6 2 7 4 4 3" xfId="986"/>
    <cellStyle name="Percent 6 2 7 4 4 3 2" xfId="987"/>
    <cellStyle name="Percent 6 2 7 4 4 3 2 2" xfId="2138"/>
    <cellStyle name="Percent 6 2 7 4 4 3 3" xfId="2137"/>
    <cellStyle name="Percent 6 2 7 4 4 4" xfId="2135"/>
    <cellStyle name="Percent 6 2 7 4 5" xfId="2127"/>
    <cellStyle name="Percent 6 2 7 5" xfId="2124"/>
    <cellStyle name="Percent 6 2 8" xfId="988"/>
    <cellStyle name="Percent 6 20" xfId="12389"/>
    <cellStyle name="Percent 6 20 2" xfId="47607"/>
    <cellStyle name="Percent 6 21" xfId="37595"/>
    <cellStyle name="Percent 6 22" xfId="24996"/>
    <cellStyle name="Percent 6 23" xfId="60209"/>
    <cellStyle name="Percent 6 3" xfId="989"/>
    <cellStyle name="Percent 6 3 2" xfId="2139"/>
    <cellStyle name="Percent 6 4" xfId="990"/>
    <cellStyle name="Percent 6 4 2" xfId="991"/>
    <cellStyle name="Percent 6 4 2 2" xfId="2141"/>
    <cellStyle name="Percent 6 4 3" xfId="992"/>
    <cellStyle name="Percent 6 4 3 2" xfId="993"/>
    <cellStyle name="Percent 6 4 3 2 2" xfId="2143"/>
    <cellStyle name="Percent 6 4 3 3" xfId="994"/>
    <cellStyle name="Percent 6 4 3 3 2" xfId="995"/>
    <cellStyle name="Percent 6 4 3 3 2 2" xfId="2145"/>
    <cellStyle name="Percent 6 4 3 3 3" xfId="2144"/>
    <cellStyle name="Percent 6 4 3 4" xfId="996"/>
    <cellStyle name="Percent 6 4 3 4 2" xfId="997"/>
    <cellStyle name="Percent 6 4 3 4 2 2" xfId="2147"/>
    <cellStyle name="Percent 6 4 3 4 3" xfId="998"/>
    <cellStyle name="Percent 6 4 3 4 3 2" xfId="2148"/>
    <cellStyle name="Percent 6 4 3 4 4" xfId="999"/>
    <cellStyle name="Percent 6 4 3 4 4 2" xfId="1000"/>
    <cellStyle name="Percent 6 4 3 4 4 2 2" xfId="1001"/>
    <cellStyle name="Percent 6 4 3 4 4 2 2 2" xfId="2151"/>
    <cellStyle name="Percent 6 4 3 4 4 2 3" xfId="1002"/>
    <cellStyle name="Percent 6 4 3 4 4 2 3 2" xfId="1003"/>
    <cellStyle name="Percent 6 4 3 4 4 2 3 2 2" xfId="2153"/>
    <cellStyle name="Percent 6 4 3 4 4 2 3 3" xfId="1004"/>
    <cellStyle name="Percent 6 4 3 4 4 2 3 3 2" xfId="1005"/>
    <cellStyle name="Percent 6 4 3 4 4 2 3 3 2 2" xfId="2155"/>
    <cellStyle name="Percent 6 4 3 4 4 2 3 3 3" xfId="2154"/>
    <cellStyle name="Percent 6 4 3 4 4 2 3 4" xfId="2152"/>
    <cellStyle name="Percent 6 4 3 4 4 2 4" xfId="2150"/>
    <cellStyle name="Percent 6 4 3 4 4 3" xfId="1006"/>
    <cellStyle name="Percent 6 4 3 4 4 3 2" xfId="2156"/>
    <cellStyle name="Percent 6 4 3 4 4 4" xfId="1007"/>
    <cellStyle name="Percent 6 4 3 4 4 4 2" xfId="1008"/>
    <cellStyle name="Percent 6 4 3 4 4 4 2 2" xfId="2158"/>
    <cellStyle name="Percent 6 4 3 4 4 4 3" xfId="1009"/>
    <cellStyle name="Percent 6 4 3 4 4 4 3 2" xfId="1010"/>
    <cellStyle name="Percent 6 4 3 4 4 4 3 2 2" xfId="2160"/>
    <cellStyle name="Percent 6 4 3 4 4 4 3 3" xfId="2159"/>
    <cellStyle name="Percent 6 4 3 4 4 4 4" xfId="2157"/>
    <cellStyle name="Percent 6 4 3 4 4 5" xfId="2149"/>
    <cellStyle name="Percent 6 4 3 4 5" xfId="2146"/>
    <cellStyle name="Percent 6 4 3 5" xfId="2142"/>
    <cellStyle name="Percent 6 4 4" xfId="1011"/>
    <cellStyle name="Percent 6 4 4 2" xfId="1012"/>
    <cellStyle name="Percent 6 4 4 2 2" xfId="2162"/>
    <cellStyle name="Percent 6 4 4 3" xfId="2161"/>
    <cellStyle name="Percent 6 4 5" xfId="1013"/>
    <cellStyle name="Percent 6 4 5 2" xfId="1014"/>
    <cellStyle name="Percent 6 4 5 2 2" xfId="2164"/>
    <cellStyle name="Percent 6 4 5 3" xfId="1015"/>
    <cellStyle name="Percent 6 4 5 3 2" xfId="2165"/>
    <cellStyle name="Percent 6 4 5 4" xfId="1016"/>
    <cellStyle name="Percent 6 4 5 4 2" xfId="1017"/>
    <cellStyle name="Percent 6 4 5 4 2 2" xfId="1018"/>
    <cellStyle name="Percent 6 4 5 4 2 2 2" xfId="2168"/>
    <cellStyle name="Percent 6 4 5 4 2 3" xfId="1019"/>
    <cellStyle name="Percent 6 4 5 4 2 3 2" xfId="1020"/>
    <cellStyle name="Percent 6 4 5 4 2 3 2 2" xfId="2170"/>
    <cellStyle name="Percent 6 4 5 4 2 3 3" xfId="1021"/>
    <cellStyle name="Percent 6 4 5 4 2 3 3 2" xfId="1022"/>
    <cellStyle name="Percent 6 4 5 4 2 3 3 2 2" xfId="2172"/>
    <cellStyle name="Percent 6 4 5 4 2 3 3 3" xfId="2171"/>
    <cellStyle name="Percent 6 4 5 4 2 3 4" xfId="2169"/>
    <cellStyle name="Percent 6 4 5 4 2 4" xfId="2167"/>
    <cellStyle name="Percent 6 4 5 4 3" xfId="1023"/>
    <cellStyle name="Percent 6 4 5 4 3 2" xfId="2173"/>
    <cellStyle name="Percent 6 4 5 4 4" xfId="1024"/>
    <cellStyle name="Percent 6 4 5 4 4 2" xfId="1025"/>
    <cellStyle name="Percent 6 4 5 4 4 2 2" xfId="2175"/>
    <cellStyle name="Percent 6 4 5 4 4 3" xfId="1026"/>
    <cellStyle name="Percent 6 4 5 4 4 3 2" xfId="1027"/>
    <cellStyle name="Percent 6 4 5 4 4 3 2 2" xfId="2177"/>
    <cellStyle name="Percent 6 4 5 4 4 3 3" xfId="2176"/>
    <cellStyle name="Percent 6 4 5 4 4 4" xfId="2174"/>
    <cellStyle name="Percent 6 4 5 4 5" xfId="2166"/>
    <cellStyle name="Percent 6 4 5 5" xfId="2163"/>
    <cellStyle name="Percent 6 4 6" xfId="2140"/>
    <cellStyle name="Percent 6 5" xfId="1028"/>
    <cellStyle name="Percent 6 5 2" xfId="1029"/>
    <cellStyle name="Percent 6 5 2 2" xfId="2179"/>
    <cellStyle name="Percent 6 5 3" xfId="1030"/>
    <cellStyle name="Percent 6 5 3 2" xfId="1031"/>
    <cellStyle name="Percent 6 5 3 2 2" xfId="2181"/>
    <cellStyle name="Percent 6 5 3 3" xfId="2180"/>
    <cellStyle name="Percent 6 5 4" xfId="1032"/>
    <cellStyle name="Percent 6 5 4 2" xfId="1033"/>
    <cellStyle name="Percent 6 5 4 2 2" xfId="2183"/>
    <cellStyle name="Percent 6 5 4 3" xfId="1034"/>
    <cellStyle name="Percent 6 5 4 3 2" xfId="2184"/>
    <cellStyle name="Percent 6 5 4 4" xfId="1035"/>
    <cellStyle name="Percent 6 5 4 4 2" xfId="1036"/>
    <cellStyle name="Percent 6 5 4 4 2 2" xfId="1037"/>
    <cellStyle name="Percent 6 5 4 4 2 2 2" xfId="2187"/>
    <cellStyle name="Percent 6 5 4 4 2 3" xfId="1038"/>
    <cellStyle name="Percent 6 5 4 4 2 3 2" xfId="1039"/>
    <cellStyle name="Percent 6 5 4 4 2 3 2 2" xfId="2189"/>
    <cellStyle name="Percent 6 5 4 4 2 3 3" xfId="1040"/>
    <cellStyle name="Percent 6 5 4 4 2 3 3 2" xfId="1041"/>
    <cellStyle name="Percent 6 5 4 4 2 3 3 2 2" xfId="2191"/>
    <cellStyle name="Percent 6 5 4 4 2 3 3 3" xfId="2190"/>
    <cellStyle name="Percent 6 5 4 4 2 3 4" xfId="2188"/>
    <cellStyle name="Percent 6 5 4 4 2 4" xfId="2186"/>
    <cellStyle name="Percent 6 5 4 4 3" xfId="1042"/>
    <cellStyle name="Percent 6 5 4 4 3 2" xfId="2192"/>
    <cellStyle name="Percent 6 5 4 4 4" xfId="1043"/>
    <cellStyle name="Percent 6 5 4 4 4 2" xfId="1044"/>
    <cellStyle name="Percent 6 5 4 4 4 2 2" xfId="2194"/>
    <cellStyle name="Percent 6 5 4 4 4 3" xfId="1045"/>
    <cellStyle name="Percent 6 5 4 4 4 3 2" xfId="1046"/>
    <cellStyle name="Percent 6 5 4 4 4 3 2 2" xfId="2196"/>
    <cellStyle name="Percent 6 5 4 4 4 3 3" xfId="2195"/>
    <cellStyle name="Percent 6 5 4 4 4 4" xfId="2193"/>
    <cellStyle name="Percent 6 5 4 4 5" xfId="2185"/>
    <cellStyle name="Percent 6 5 4 5" xfId="2182"/>
    <cellStyle name="Percent 6 5 5" xfId="2178"/>
    <cellStyle name="Percent 6 6" xfId="1047"/>
    <cellStyle name="Percent 6 6 2" xfId="1048"/>
    <cellStyle name="Percent 6 6 2 2" xfId="2198"/>
    <cellStyle name="Percent 6 6 3" xfId="2197"/>
    <cellStyle name="Percent 6 7" xfId="1049"/>
    <cellStyle name="Percent 6 7 2" xfId="1050"/>
    <cellStyle name="Percent 6 7 2 2" xfId="2200"/>
    <cellStyle name="Percent 6 7 3" xfId="1051"/>
    <cellStyle name="Percent 6 7 3 2" xfId="2201"/>
    <cellStyle name="Percent 6 7 4" xfId="1052"/>
    <cellStyle name="Percent 6 7 4 2" xfId="1053"/>
    <cellStyle name="Percent 6 7 4 2 2" xfId="1054"/>
    <cellStyle name="Percent 6 7 4 2 2 2" xfId="2204"/>
    <cellStyle name="Percent 6 7 4 2 3" xfId="1055"/>
    <cellStyle name="Percent 6 7 4 2 3 2" xfId="1056"/>
    <cellStyle name="Percent 6 7 4 2 3 2 2" xfId="2206"/>
    <cellStyle name="Percent 6 7 4 2 3 3" xfId="1057"/>
    <cellStyle name="Percent 6 7 4 2 3 3 2" xfId="1058"/>
    <cellStyle name="Percent 6 7 4 2 3 3 2 2" xfId="2208"/>
    <cellStyle name="Percent 6 7 4 2 3 3 3" xfId="2207"/>
    <cellStyle name="Percent 6 7 4 2 3 4" xfId="2205"/>
    <cellStyle name="Percent 6 7 4 2 4" xfId="2203"/>
    <cellStyle name="Percent 6 7 4 3" xfId="1059"/>
    <cellStyle name="Percent 6 7 4 3 2" xfId="2209"/>
    <cellStyle name="Percent 6 7 4 4" xfId="1060"/>
    <cellStyle name="Percent 6 7 4 4 2" xfId="1061"/>
    <cellStyle name="Percent 6 7 4 4 2 2" xfId="2211"/>
    <cellStyle name="Percent 6 7 4 4 3" xfId="1062"/>
    <cellStyle name="Percent 6 7 4 4 3 2" xfId="1063"/>
    <cellStyle name="Percent 6 7 4 4 3 2 2" xfId="2213"/>
    <cellStyle name="Percent 6 7 4 4 3 3" xfId="2212"/>
    <cellStyle name="Percent 6 7 4 4 4" xfId="2210"/>
    <cellStyle name="Percent 6 7 4 5" xfId="2202"/>
    <cellStyle name="Percent 6 7 5" xfId="2199"/>
    <cellStyle name="Percent 6 8" xfId="1064"/>
    <cellStyle name="Percent 6 9" xfId="3111"/>
    <cellStyle name="Percent 6 9 10" xfId="25480"/>
    <cellStyle name="Percent 6 9 11" xfId="61015"/>
    <cellStyle name="Percent 6 9 2" xfId="4911"/>
    <cellStyle name="Percent 6 9 2 2" xfId="17558"/>
    <cellStyle name="Percent 6 9 2 2 2" xfId="52774"/>
    <cellStyle name="Percent 6 9 2 2 3" xfId="30163"/>
    <cellStyle name="Percent 6 9 2 3" xfId="14004"/>
    <cellStyle name="Percent 6 9 2 3 2" xfId="49222"/>
    <cellStyle name="Percent 6 9 2 4" xfId="40177"/>
    <cellStyle name="Percent 6 9 2 5" xfId="26611"/>
    <cellStyle name="Percent 6 9 3" xfId="6381"/>
    <cellStyle name="Percent 6 9 3 2" xfId="19012"/>
    <cellStyle name="Percent 6 9 3 2 2" xfId="54228"/>
    <cellStyle name="Percent 6 9 3 3" xfId="41631"/>
    <cellStyle name="Percent 6 9 3 4" xfId="31617"/>
    <cellStyle name="Percent 6 9 4" xfId="7840"/>
    <cellStyle name="Percent 6 9 4 2" xfId="20466"/>
    <cellStyle name="Percent 6 9 4 2 2" xfId="55682"/>
    <cellStyle name="Percent 6 9 4 3" xfId="43085"/>
    <cellStyle name="Percent 6 9 4 4" xfId="33071"/>
    <cellStyle name="Percent 6 9 5" xfId="9621"/>
    <cellStyle name="Percent 6 9 5 2" xfId="22242"/>
    <cellStyle name="Percent 6 9 5 2 2" xfId="57458"/>
    <cellStyle name="Percent 6 9 5 3" xfId="44861"/>
    <cellStyle name="Percent 6 9 5 4" xfId="34847"/>
    <cellStyle name="Percent 6 9 6" xfId="11415"/>
    <cellStyle name="Percent 6 9 6 2" xfId="24018"/>
    <cellStyle name="Percent 6 9 6 2 2" xfId="59234"/>
    <cellStyle name="Percent 6 9 6 3" xfId="46637"/>
    <cellStyle name="Percent 6 9 6 4" xfId="36623"/>
    <cellStyle name="Percent 6 9 7" xfId="15782"/>
    <cellStyle name="Percent 6 9 7 2" xfId="50998"/>
    <cellStyle name="Percent 6 9 7 3" xfId="28387"/>
    <cellStyle name="Percent 6 9 8" xfId="12873"/>
    <cellStyle name="Percent 6 9 8 2" xfId="48091"/>
    <cellStyle name="Percent 6 9 9" xfId="38401"/>
    <cellStyle name="Percent 7" xfId="60056"/>
    <cellStyle name="Percent 7 2" xfId="1065"/>
    <cellStyle name="Percent 8" xfId="55"/>
    <cellStyle name="Percent 8 2" xfId="1066"/>
    <cellStyle name="Percent 8 2 2" xfId="2214"/>
    <cellStyle name="Percent 8 3" xfId="1067"/>
    <cellStyle name="Percent 8 3 2" xfId="1068"/>
    <cellStyle name="Percent 8 3 2 2" xfId="2216"/>
    <cellStyle name="Percent 8 3 3" xfId="2215"/>
    <cellStyle name="Percent 8 4" xfId="1069"/>
    <cellStyle name="Percent 8 4 2" xfId="2217"/>
    <cellStyle name="Percent 8 5" xfId="1070"/>
    <cellStyle name="Percent 8 5 2" xfId="1071"/>
    <cellStyle name="Percent 8 5 2 2" xfId="2219"/>
    <cellStyle name="Percent 8 5 3" xfId="1072"/>
    <cellStyle name="Percent 8 5 3 2" xfId="2220"/>
    <cellStyle name="Percent 8 5 4" xfId="1073"/>
    <cellStyle name="Percent 8 5 4 2" xfId="1074"/>
    <cellStyle name="Percent 8 5 4 2 2" xfId="1075"/>
    <cellStyle name="Percent 8 5 4 2 2 2" xfId="2223"/>
    <cellStyle name="Percent 8 5 4 2 3" xfId="1076"/>
    <cellStyle name="Percent 8 5 4 2 3 2" xfId="1077"/>
    <cellStyle name="Percent 8 5 4 2 3 2 2" xfId="2225"/>
    <cellStyle name="Percent 8 5 4 2 3 3" xfId="1078"/>
    <cellStyle name="Percent 8 5 4 2 3 3 2" xfId="1079"/>
    <cellStyle name="Percent 8 5 4 2 3 3 2 2" xfId="2227"/>
    <cellStyle name="Percent 8 5 4 2 3 3 3" xfId="2226"/>
    <cellStyle name="Percent 8 5 4 2 3 4" xfId="2224"/>
    <cellStyle name="Percent 8 5 4 2 4" xfId="2222"/>
    <cellStyle name="Percent 8 5 4 3" xfId="1080"/>
    <cellStyle name="Percent 8 5 4 3 2" xfId="2228"/>
    <cellStyle name="Percent 8 5 4 4" xfId="1081"/>
    <cellStyle name="Percent 8 5 4 4 2" xfId="1082"/>
    <cellStyle name="Percent 8 5 4 4 2 2" xfId="2230"/>
    <cellStyle name="Percent 8 5 4 4 3" xfId="1083"/>
    <cellStyle name="Percent 8 5 4 4 3 2" xfId="1084"/>
    <cellStyle name="Percent 8 5 4 4 3 2 2" xfId="2232"/>
    <cellStyle name="Percent 8 5 4 4 3 3" xfId="2231"/>
    <cellStyle name="Percent 8 5 4 4 4" xfId="2229"/>
    <cellStyle name="Percent 8 5 4 5" xfId="2221"/>
    <cellStyle name="Percent 8 5 5" xfId="2218"/>
    <cellStyle name="Percent 8 6" xfId="1085"/>
    <cellStyle name="Percent 9" xfId="56"/>
    <cellStyle name="Percent 9 10" xfId="2461"/>
    <cellStyle name="Percent 9 10 10" xfId="25992"/>
    <cellStyle name="Percent 9 10 11" xfId="60396"/>
    <cellStyle name="Percent 9 10 2" xfId="4292"/>
    <cellStyle name="Percent 9 10 2 2" xfId="16939"/>
    <cellStyle name="Percent 9 10 2 2 2" xfId="52155"/>
    <cellStyle name="Percent 9 10 2 3" xfId="39558"/>
    <cellStyle name="Percent 9 10 2 4" xfId="29544"/>
    <cellStyle name="Percent 9 10 3" xfId="5762"/>
    <cellStyle name="Percent 9 10 3 2" xfId="18393"/>
    <cellStyle name="Percent 9 10 3 2 2" xfId="53609"/>
    <cellStyle name="Percent 9 10 3 3" xfId="41012"/>
    <cellStyle name="Percent 9 10 3 4" xfId="30998"/>
    <cellStyle name="Percent 9 10 4" xfId="7221"/>
    <cellStyle name="Percent 9 10 4 2" xfId="19847"/>
    <cellStyle name="Percent 9 10 4 2 2" xfId="55063"/>
    <cellStyle name="Percent 9 10 4 3" xfId="42466"/>
    <cellStyle name="Percent 9 10 4 4" xfId="32452"/>
    <cellStyle name="Percent 9 10 5" xfId="9002"/>
    <cellStyle name="Percent 9 10 5 2" xfId="21623"/>
    <cellStyle name="Percent 9 10 5 2 2" xfId="56839"/>
    <cellStyle name="Percent 9 10 5 3" xfId="44242"/>
    <cellStyle name="Percent 9 10 5 4" xfId="34228"/>
    <cellStyle name="Percent 9 10 6" xfId="10796"/>
    <cellStyle name="Percent 9 10 6 2" xfId="23399"/>
    <cellStyle name="Percent 9 10 6 2 2" xfId="58615"/>
    <cellStyle name="Percent 9 10 6 3" xfId="46018"/>
    <cellStyle name="Percent 9 10 6 4" xfId="36004"/>
    <cellStyle name="Percent 9 10 7" xfId="15163"/>
    <cellStyle name="Percent 9 10 7 2" xfId="50379"/>
    <cellStyle name="Percent 9 10 7 3" xfId="27768"/>
    <cellStyle name="Percent 9 10 8" xfId="13385"/>
    <cellStyle name="Percent 9 10 8 2" xfId="48603"/>
    <cellStyle name="Percent 9 10 9" xfId="37782"/>
    <cellStyle name="Percent 9 11" xfId="3629"/>
    <cellStyle name="Percent 9 11 2" xfId="8353"/>
    <cellStyle name="Percent 9 11 2 2" xfId="20979"/>
    <cellStyle name="Percent 9 11 2 2 2" xfId="56195"/>
    <cellStyle name="Percent 9 11 2 3" xfId="43598"/>
    <cellStyle name="Percent 9 11 2 4" xfId="33584"/>
    <cellStyle name="Percent 9 11 3" xfId="10134"/>
    <cellStyle name="Percent 9 11 3 2" xfId="22755"/>
    <cellStyle name="Percent 9 11 3 2 2" xfId="57971"/>
    <cellStyle name="Percent 9 11 3 3" xfId="45374"/>
    <cellStyle name="Percent 9 11 3 4" xfId="35360"/>
    <cellStyle name="Percent 9 11 4" xfId="11930"/>
    <cellStyle name="Percent 9 11 4 2" xfId="24531"/>
    <cellStyle name="Percent 9 11 4 2 2" xfId="59747"/>
    <cellStyle name="Percent 9 11 4 3" xfId="47150"/>
    <cellStyle name="Percent 9 11 4 4" xfId="37136"/>
    <cellStyle name="Percent 9 11 5" xfId="16295"/>
    <cellStyle name="Percent 9 11 5 2" xfId="51511"/>
    <cellStyle name="Percent 9 11 5 3" xfId="28900"/>
    <cellStyle name="Percent 9 11 6" xfId="14517"/>
    <cellStyle name="Percent 9 11 6 2" xfId="49735"/>
    <cellStyle name="Percent 9 11 7" xfId="38914"/>
    <cellStyle name="Percent 9 11 8" xfId="27124"/>
    <cellStyle name="Percent 9 12" xfId="3954"/>
    <cellStyle name="Percent 9 12 2" xfId="16617"/>
    <cellStyle name="Percent 9 12 2 2" xfId="51833"/>
    <cellStyle name="Percent 9 12 2 3" xfId="29222"/>
    <cellStyle name="Percent 9 12 3" xfId="13063"/>
    <cellStyle name="Percent 9 12 3 2" xfId="48281"/>
    <cellStyle name="Percent 9 12 4" xfId="39236"/>
    <cellStyle name="Percent 9 12 5" xfId="25670"/>
    <cellStyle name="Percent 9 13" xfId="5440"/>
    <cellStyle name="Percent 9 13 2" xfId="18071"/>
    <cellStyle name="Percent 9 13 2 2" xfId="53287"/>
    <cellStyle name="Percent 9 13 3" xfId="40690"/>
    <cellStyle name="Percent 9 13 4" xfId="30676"/>
    <cellStyle name="Percent 9 14" xfId="6896"/>
    <cellStyle name="Percent 9 14 2" xfId="19525"/>
    <cellStyle name="Percent 9 14 2 2" xfId="54741"/>
    <cellStyle name="Percent 9 14 3" xfId="42144"/>
    <cellStyle name="Percent 9 14 4" xfId="32130"/>
    <cellStyle name="Percent 9 15" xfId="8678"/>
    <cellStyle name="Percent 9 15 2" xfId="21301"/>
    <cellStyle name="Percent 9 15 2 2" xfId="56517"/>
    <cellStyle name="Percent 9 15 3" xfId="43920"/>
    <cellStyle name="Percent 9 15 4" xfId="33906"/>
    <cellStyle name="Percent 9 16" xfId="10768"/>
    <cellStyle name="Percent 9 16 2" xfId="23378"/>
    <cellStyle name="Percent 9 16 2 2" xfId="58594"/>
    <cellStyle name="Percent 9 16 3" xfId="45997"/>
    <cellStyle name="Percent 9 16 4" xfId="35983"/>
    <cellStyle name="Percent 9 17" xfId="14840"/>
    <cellStyle name="Percent 9 17 2" xfId="50057"/>
    <cellStyle name="Percent 9 17 3" xfId="27446"/>
    <cellStyle name="Percent 9 18" xfId="12254"/>
    <cellStyle name="Percent 9 18 2" xfId="47472"/>
    <cellStyle name="Percent 9 19" xfId="37459"/>
    <cellStyle name="Percent 9 2" xfId="1086"/>
    <cellStyle name="Percent 9 2 2" xfId="1087"/>
    <cellStyle name="Percent 9 2 2 2" xfId="2234"/>
    <cellStyle name="Percent 9 2 3" xfId="1088"/>
    <cellStyle name="Percent 9 2 3 2" xfId="1089"/>
    <cellStyle name="Percent 9 2 3 2 2" xfId="2236"/>
    <cellStyle name="Percent 9 2 3 3" xfId="1090"/>
    <cellStyle name="Percent 9 2 3 3 2" xfId="1091"/>
    <cellStyle name="Percent 9 2 3 3 2 2" xfId="2238"/>
    <cellStyle name="Percent 9 2 3 3 3" xfId="2237"/>
    <cellStyle name="Percent 9 2 3 4" xfId="2235"/>
    <cellStyle name="Percent 9 2 4" xfId="2233"/>
    <cellStyle name="Percent 9 20" xfId="24861"/>
    <cellStyle name="Percent 9 21" xfId="60074"/>
    <cellStyle name="Percent 9 3" xfId="1092"/>
    <cellStyle name="Percent 9 3 2" xfId="2239"/>
    <cellStyle name="Percent 9 4" xfId="1093"/>
    <cellStyle name="Percent 9 4 2" xfId="1094"/>
    <cellStyle name="Percent 9 4 2 2" xfId="2241"/>
    <cellStyle name="Percent 9 4 3" xfId="1095"/>
    <cellStyle name="Percent 9 4 3 2" xfId="1096"/>
    <cellStyle name="Percent 9 4 3 2 2" xfId="2243"/>
    <cellStyle name="Percent 9 4 3 3" xfId="2242"/>
    <cellStyle name="Percent 9 4 4" xfId="2240"/>
    <cellStyle name="Percent 9 5" xfId="1296"/>
    <cellStyle name="Percent 9 5 10" xfId="6970"/>
    <cellStyle name="Percent 9 5 10 2" xfId="19597"/>
    <cellStyle name="Percent 9 5 10 2 2" xfId="54813"/>
    <cellStyle name="Percent 9 5 10 3" xfId="42216"/>
    <cellStyle name="Percent 9 5 10 4" xfId="32202"/>
    <cellStyle name="Percent 9 5 11" xfId="8751"/>
    <cellStyle name="Percent 9 5 11 2" xfId="21373"/>
    <cellStyle name="Percent 9 5 11 2 2" xfId="56589"/>
    <cellStyle name="Percent 9 5 11 3" xfId="43992"/>
    <cellStyle name="Percent 9 5 11 4" xfId="33978"/>
    <cellStyle name="Percent 9 5 12" xfId="10771"/>
    <cellStyle name="Percent 9 5 12 2" xfId="23380"/>
    <cellStyle name="Percent 9 5 12 2 2" xfId="58596"/>
    <cellStyle name="Percent 9 5 12 3" xfId="45999"/>
    <cellStyle name="Percent 9 5 12 4" xfId="35985"/>
    <cellStyle name="Percent 9 5 13" xfId="14912"/>
    <cellStyle name="Percent 9 5 13 2" xfId="50129"/>
    <cellStyle name="Percent 9 5 13 3" xfId="27518"/>
    <cellStyle name="Percent 9 5 14" xfId="12326"/>
    <cellStyle name="Percent 9 5 14 2" xfId="47544"/>
    <cellStyle name="Percent 9 5 15" xfId="37531"/>
    <cellStyle name="Percent 9 5 16" xfId="24933"/>
    <cellStyle name="Percent 9 5 17" xfId="60146"/>
    <cellStyle name="Percent 9 5 2" xfId="2356"/>
    <cellStyle name="Percent 9 5 2 10" xfId="10772"/>
    <cellStyle name="Percent 9 5 2 10 2" xfId="23381"/>
    <cellStyle name="Percent 9 5 2 10 2 2" xfId="58597"/>
    <cellStyle name="Percent 9 5 2 10 3" xfId="46000"/>
    <cellStyle name="Percent 9 5 2 10 4" xfId="35986"/>
    <cellStyle name="Percent 9 5 2 11" xfId="15067"/>
    <cellStyle name="Percent 9 5 2 11 2" xfId="50283"/>
    <cellStyle name="Percent 9 5 2 11 3" xfId="27672"/>
    <cellStyle name="Percent 9 5 2 12" xfId="12480"/>
    <cellStyle name="Percent 9 5 2 12 2" xfId="47698"/>
    <cellStyle name="Percent 9 5 2 13" xfId="37686"/>
    <cellStyle name="Percent 9 5 2 14" xfId="25087"/>
    <cellStyle name="Percent 9 5 2 15" xfId="60300"/>
    <cellStyle name="Percent 9 5 2 2" xfId="3202"/>
    <cellStyle name="Percent 9 5 2 2 10" xfId="25571"/>
    <cellStyle name="Percent 9 5 2 2 11" xfId="61106"/>
    <cellStyle name="Percent 9 5 2 2 2" xfId="5002"/>
    <cellStyle name="Percent 9 5 2 2 2 2" xfId="17649"/>
    <cellStyle name="Percent 9 5 2 2 2 2 2" xfId="52865"/>
    <cellStyle name="Percent 9 5 2 2 2 2 3" xfId="30254"/>
    <cellStyle name="Percent 9 5 2 2 2 3" xfId="14095"/>
    <cellStyle name="Percent 9 5 2 2 2 3 2" xfId="49313"/>
    <cellStyle name="Percent 9 5 2 2 2 4" xfId="40268"/>
    <cellStyle name="Percent 9 5 2 2 2 5" xfId="26702"/>
    <cellStyle name="Percent 9 5 2 2 3" xfId="6472"/>
    <cellStyle name="Percent 9 5 2 2 3 2" xfId="19103"/>
    <cellStyle name="Percent 9 5 2 2 3 2 2" xfId="54319"/>
    <cellStyle name="Percent 9 5 2 2 3 3" xfId="41722"/>
    <cellStyle name="Percent 9 5 2 2 3 4" xfId="31708"/>
    <cellStyle name="Percent 9 5 2 2 4" xfId="7931"/>
    <cellStyle name="Percent 9 5 2 2 4 2" xfId="20557"/>
    <cellStyle name="Percent 9 5 2 2 4 2 2" xfId="55773"/>
    <cellStyle name="Percent 9 5 2 2 4 3" xfId="43176"/>
    <cellStyle name="Percent 9 5 2 2 4 4" xfId="33162"/>
    <cellStyle name="Percent 9 5 2 2 5" xfId="9712"/>
    <cellStyle name="Percent 9 5 2 2 5 2" xfId="22333"/>
    <cellStyle name="Percent 9 5 2 2 5 2 2" xfId="57549"/>
    <cellStyle name="Percent 9 5 2 2 5 3" xfId="44952"/>
    <cellStyle name="Percent 9 5 2 2 5 4" xfId="34938"/>
    <cellStyle name="Percent 9 5 2 2 6" xfId="11506"/>
    <cellStyle name="Percent 9 5 2 2 6 2" xfId="24109"/>
    <cellStyle name="Percent 9 5 2 2 6 2 2" xfId="59325"/>
    <cellStyle name="Percent 9 5 2 2 6 3" xfId="46728"/>
    <cellStyle name="Percent 9 5 2 2 6 4" xfId="36714"/>
    <cellStyle name="Percent 9 5 2 2 7" xfId="15873"/>
    <cellStyle name="Percent 9 5 2 2 7 2" xfId="51089"/>
    <cellStyle name="Percent 9 5 2 2 7 3" xfId="28478"/>
    <cellStyle name="Percent 9 5 2 2 8" xfId="12964"/>
    <cellStyle name="Percent 9 5 2 2 8 2" xfId="48182"/>
    <cellStyle name="Percent 9 5 2 2 9" xfId="38492"/>
    <cellStyle name="Percent 9 5 2 3" xfId="3531"/>
    <cellStyle name="Percent 9 5 2 3 10" xfId="27027"/>
    <cellStyle name="Percent 9 5 2 3 11" xfId="61431"/>
    <cellStyle name="Percent 9 5 2 3 2" xfId="5327"/>
    <cellStyle name="Percent 9 5 2 3 2 2" xfId="17974"/>
    <cellStyle name="Percent 9 5 2 3 2 2 2" xfId="53190"/>
    <cellStyle name="Percent 9 5 2 3 2 3" xfId="40593"/>
    <cellStyle name="Percent 9 5 2 3 2 4" xfId="30579"/>
    <cellStyle name="Percent 9 5 2 3 3" xfId="6797"/>
    <cellStyle name="Percent 9 5 2 3 3 2" xfId="19428"/>
    <cellStyle name="Percent 9 5 2 3 3 2 2" xfId="54644"/>
    <cellStyle name="Percent 9 5 2 3 3 3" xfId="42047"/>
    <cellStyle name="Percent 9 5 2 3 3 4" xfId="32033"/>
    <cellStyle name="Percent 9 5 2 3 4" xfId="8256"/>
    <cellStyle name="Percent 9 5 2 3 4 2" xfId="20882"/>
    <cellStyle name="Percent 9 5 2 3 4 2 2" xfId="56098"/>
    <cellStyle name="Percent 9 5 2 3 4 3" xfId="43501"/>
    <cellStyle name="Percent 9 5 2 3 4 4" xfId="33487"/>
    <cellStyle name="Percent 9 5 2 3 5" xfId="10037"/>
    <cellStyle name="Percent 9 5 2 3 5 2" xfId="22658"/>
    <cellStyle name="Percent 9 5 2 3 5 2 2" xfId="57874"/>
    <cellStyle name="Percent 9 5 2 3 5 3" xfId="45277"/>
    <cellStyle name="Percent 9 5 2 3 5 4" xfId="35263"/>
    <cellStyle name="Percent 9 5 2 3 6" xfId="11831"/>
    <cellStyle name="Percent 9 5 2 3 6 2" xfId="24434"/>
    <cellStyle name="Percent 9 5 2 3 6 2 2" xfId="59650"/>
    <cellStyle name="Percent 9 5 2 3 6 3" xfId="47053"/>
    <cellStyle name="Percent 9 5 2 3 6 4" xfId="37039"/>
    <cellStyle name="Percent 9 5 2 3 7" xfId="16198"/>
    <cellStyle name="Percent 9 5 2 3 7 2" xfId="51414"/>
    <cellStyle name="Percent 9 5 2 3 7 3" xfId="28803"/>
    <cellStyle name="Percent 9 5 2 3 8" xfId="14420"/>
    <cellStyle name="Percent 9 5 2 3 8 2" xfId="49638"/>
    <cellStyle name="Percent 9 5 2 3 9" xfId="38817"/>
    <cellStyle name="Percent 9 5 2 4" xfId="2692"/>
    <cellStyle name="Percent 9 5 2 4 10" xfId="26218"/>
    <cellStyle name="Percent 9 5 2 4 11" xfId="60622"/>
    <cellStyle name="Percent 9 5 2 4 2" xfId="4518"/>
    <cellStyle name="Percent 9 5 2 4 2 2" xfId="17165"/>
    <cellStyle name="Percent 9 5 2 4 2 2 2" xfId="52381"/>
    <cellStyle name="Percent 9 5 2 4 2 3" xfId="39784"/>
    <cellStyle name="Percent 9 5 2 4 2 4" xfId="29770"/>
    <cellStyle name="Percent 9 5 2 4 3" xfId="5988"/>
    <cellStyle name="Percent 9 5 2 4 3 2" xfId="18619"/>
    <cellStyle name="Percent 9 5 2 4 3 2 2" xfId="53835"/>
    <cellStyle name="Percent 9 5 2 4 3 3" xfId="41238"/>
    <cellStyle name="Percent 9 5 2 4 3 4" xfId="31224"/>
    <cellStyle name="Percent 9 5 2 4 4" xfId="7447"/>
    <cellStyle name="Percent 9 5 2 4 4 2" xfId="20073"/>
    <cellStyle name="Percent 9 5 2 4 4 2 2" xfId="55289"/>
    <cellStyle name="Percent 9 5 2 4 4 3" xfId="42692"/>
    <cellStyle name="Percent 9 5 2 4 4 4" xfId="32678"/>
    <cellStyle name="Percent 9 5 2 4 5" xfId="9228"/>
    <cellStyle name="Percent 9 5 2 4 5 2" xfId="21849"/>
    <cellStyle name="Percent 9 5 2 4 5 2 2" xfId="57065"/>
    <cellStyle name="Percent 9 5 2 4 5 3" xfId="44468"/>
    <cellStyle name="Percent 9 5 2 4 5 4" xfId="34454"/>
    <cellStyle name="Percent 9 5 2 4 6" xfId="11022"/>
    <cellStyle name="Percent 9 5 2 4 6 2" xfId="23625"/>
    <cellStyle name="Percent 9 5 2 4 6 2 2" xfId="58841"/>
    <cellStyle name="Percent 9 5 2 4 6 3" xfId="46244"/>
    <cellStyle name="Percent 9 5 2 4 6 4" xfId="36230"/>
    <cellStyle name="Percent 9 5 2 4 7" xfId="15389"/>
    <cellStyle name="Percent 9 5 2 4 7 2" xfId="50605"/>
    <cellStyle name="Percent 9 5 2 4 7 3" xfId="27994"/>
    <cellStyle name="Percent 9 5 2 4 8" xfId="13611"/>
    <cellStyle name="Percent 9 5 2 4 8 2" xfId="48829"/>
    <cellStyle name="Percent 9 5 2 4 9" xfId="38008"/>
    <cellStyle name="Percent 9 5 2 5" xfId="3856"/>
    <cellStyle name="Percent 9 5 2 5 2" xfId="8579"/>
    <cellStyle name="Percent 9 5 2 5 2 2" xfId="21205"/>
    <cellStyle name="Percent 9 5 2 5 2 2 2" xfId="56421"/>
    <cellStyle name="Percent 9 5 2 5 2 3" xfId="43824"/>
    <cellStyle name="Percent 9 5 2 5 2 4" xfId="33810"/>
    <cellStyle name="Percent 9 5 2 5 3" xfId="10360"/>
    <cellStyle name="Percent 9 5 2 5 3 2" xfId="22981"/>
    <cellStyle name="Percent 9 5 2 5 3 2 2" xfId="58197"/>
    <cellStyle name="Percent 9 5 2 5 3 3" xfId="45600"/>
    <cellStyle name="Percent 9 5 2 5 3 4" xfId="35586"/>
    <cellStyle name="Percent 9 5 2 5 4" xfId="12156"/>
    <cellStyle name="Percent 9 5 2 5 4 2" xfId="24757"/>
    <cellStyle name="Percent 9 5 2 5 4 2 2" xfId="59973"/>
    <cellStyle name="Percent 9 5 2 5 4 3" xfId="47376"/>
    <cellStyle name="Percent 9 5 2 5 4 4" xfId="37362"/>
    <cellStyle name="Percent 9 5 2 5 5" xfId="16521"/>
    <cellStyle name="Percent 9 5 2 5 5 2" xfId="51737"/>
    <cellStyle name="Percent 9 5 2 5 5 3" xfId="29126"/>
    <cellStyle name="Percent 9 5 2 5 6" xfId="14743"/>
    <cellStyle name="Percent 9 5 2 5 6 2" xfId="49961"/>
    <cellStyle name="Percent 9 5 2 5 7" xfId="39140"/>
    <cellStyle name="Percent 9 5 2 5 8" xfId="27350"/>
    <cellStyle name="Percent 9 5 2 6" xfId="4196"/>
    <cellStyle name="Percent 9 5 2 6 2" xfId="16843"/>
    <cellStyle name="Percent 9 5 2 6 2 2" xfId="52059"/>
    <cellStyle name="Percent 9 5 2 6 2 3" xfId="29448"/>
    <cellStyle name="Percent 9 5 2 6 3" xfId="13289"/>
    <cellStyle name="Percent 9 5 2 6 3 2" xfId="48507"/>
    <cellStyle name="Percent 9 5 2 6 4" xfId="39462"/>
    <cellStyle name="Percent 9 5 2 6 5" xfId="25896"/>
    <cellStyle name="Percent 9 5 2 7" xfId="5666"/>
    <cellStyle name="Percent 9 5 2 7 2" xfId="18297"/>
    <cellStyle name="Percent 9 5 2 7 2 2" xfId="53513"/>
    <cellStyle name="Percent 9 5 2 7 3" xfId="40916"/>
    <cellStyle name="Percent 9 5 2 7 4" xfId="30902"/>
    <cellStyle name="Percent 9 5 2 8" xfId="7125"/>
    <cellStyle name="Percent 9 5 2 8 2" xfId="19751"/>
    <cellStyle name="Percent 9 5 2 8 2 2" xfId="54967"/>
    <cellStyle name="Percent 9 5 2 8 3" xfId="42370"/>
    <cellStyle name="Percent 9 5 2 8 4" xfId="32356"/>
    <cellStyle name="Percent 9 5 2 9" xfId="8906"/>
    <cellStyle name="Percent 9 5 2 9 2" xfId="21527"/>
    <cellStyle name="Percent 9 5 2 9 2 2" xfId="56743"/>
    <cellStyle name="Percent 9 5 2 9 3" xfId="44146"/>
    <cellStyle name="Percent 9 5 2 9 4" xfId="34132"/>
    <cellStyle name="Percent 9 5 3" xfId="3041"/>
    <cellStyle name="Percent 9 5 3 10" xfId="25414"/>
    <cellStyle name="Percent 9 5 3 11" xfId="60949"/>
    <cellStyle name="Percent 9 5 3 2" xfId="4845"/>
    <cellStyle name="Percent 9 5 3 2 2" xfId="17492"/>
    <cellStyle name="Percent 9 5 3 2 2 2" xfId="52708"/>
    <cellStyle name="Percent 9 5 3 2 2 3" xfId="30097"/>
    <cellStyle name="Percent 9 5 3 2 3" xfId="13938"/>
    <cellStyle name="Percent 9 5 3 2 3 2" xfId="49156"/>
    <cellStyle name="Percent 9 5 3 2 4" xfId="40111"/>
    <cellStyle name="Percent 9 5 3 2 5" xfId="26545"/>
    <cellStyle name="Percent 9 5 3 3" xfId="6315"/>
    <cellStyle name="Percent 9 5 3 3 2" xfId="18946"/>
    <cellStyle name="Percent 9 5 3 3 2 2" xfId="54162"/>
    <cellStyle name="Percent 9 5 3 3 3" xfId="41565"/>
    <cellStyle name="Percent 9 5 3 3 4" xfId="31551"/>
    <cellStyle name="Percent 9 5 3 4" xfId="7774"/>
    <cellStyle name="Percent 9 5 3 4 2" xfId="20400"/>
    <cellStyle name="Percent 9 5 3 4 2 2" xfId="55616"/>
    <cellStyle name="Percent 9 5 3 4 3" xfId="43019"/>
    <cellStyle name="Percent 9 5 3 4 4" xfId="33005"/>
    <cellStyle name="Percent 9 5 3 5" xfId="9555"/>
    <cellStyle name="Percent 9 5 3 5 2" xfId="22176"/>
    <cellStyle name="Percent 9 5 3 5 2 2" xfId="57392"/>
    <cellStyle name="Percent 9 5 3 5 3" xfId="44795"/>
    <cellStyle name="Percent 9 5 3 5 4" xfId="34781"/>
    <cellStyle name="Percent 9 5 3 6" xfId="11349"/>
    <cellStyle name="Percent 9 5 3 6 2" xfId="23952"/>
    <cellStyle name="Percent 9 5 3 6 2 2" xfId="59168"/>
    <cellStyle name="Percent 9 5 3 6 3" xfId="46571"/>
    <cellStyle name="Percent 9 5 3 6 4" xfId="36557"/>
    <cellStyle name="Percent 9 5 3 7" xfId="15716"/>
    <cellStyle name="Percent 9 5 3 7 2" xfId="50932"/>
    <cellStyle name="Percent 9 5 3 7 3" xfId="28321"/>
    <cellStyle name="Percent 9 5 3 8" xfId="12807"/>
    <cellStyle name="Percent 9 5 3 8 2" xfId="48025"/>
    <cellStyle name="Percent 9 5 3 9" xfId="38335"/>
    <cellStyle name="Percent 9 5 4" xfId="2868"/>
    <cellStyle name="Percent 9 5 4 10" xfId="25255"/>
    <cellStyle name="Percent 9 5 4 11" xfId="60790"/>
    <cellStyle name="Percent 9 5 4 2" xfId="4686"/>
    <cellStyle name="Percent 9 5 4 2 2" xfId="17333"/>
    <cellStyle name="Percent 9 5 4 2 2 2" xfId="52549"/>
    <cellStyle name="Percent 9 5 4 2 2 3" xfId="29938"/>
    <cellStyle name="Percent 9 5 4 2 3" xfId="13779"/>
    <cellStyle name="Percent 9 5 4 2 3 2" xfId="48997"/>
    <cellStyle name="Percent 9 5 4 2 4" xfId="39952"/>
    <cellStyle name="Percent 9 5 4 2 5" xfId="26386"/>
    <cellStyle name="Percent 9 5 4 3" xfId="6156"/>
    <cellStyle name="Percent 9 5 4 3 2" xfId="18787"/>
    <cellStyle name="Percent 9 5 4 3 2 2" xfId="54003"/>
    <cellStyle name="Percent 9 5 4 3 3" xfId="41406"/>
    <cellStyle name="Percent 9 5 4 3 4" xfId="31392"/>
    <cellStyle name="Percent 9 5 4 4" xfId="7615"/>
    <cellStyle name="Percent 9 5 4 4 2" xfId="20241"/>
    <cellStyle name="Percent 9 5 4 4 2 2" xfId="55457"/>
    <cellStyle name="Percent 9 5 4 4 3" xfId="42860"/>
    <cellStyle name="Percent 9 5 4 4 4" xfId="32846"/>
    <cellStyle name="Percent 9 5 4 5" xfId="9396"/>
    <cellStyle name="Percent 9 5 4 5 2" xfId="22017"/>
    <cellStyle name="Percent 9 5 4 5 2 2" xfId="57233"/>
    <cellStyle name="Percent 9 5 4 5 3" xfId="44636"/>
    <cellStyle name="Percent 9 5 4 5 4" xfId="34622"/>
    <cellStyle name="Percent 9 5 4 6" xfId="11190"/>
    <cellStyle name="Percent 9 5 4 6 2" xfId="23793"/>
    <cellStyle name="Percent 9 5 4 6 2 2" xfId="59009"/>
    <cellStyle name="Percent 9 5 4 6 3" xfId="46412"/>
    <cellStyle name="Percent 9 5 4 6 4" xfId="36398"/>
    <cellStyle name="Percent 9 5 4 7" xfId="15557"/>
    <cellStyle name="Percent 9 5 4 7 2" xfId="50773"/>
    <cellStyle name="Percent 9 5 4 7 3" xfId="28162"/>
    <cellStyle name="Percent 9 5 4 8" xfId="12648"/>
    <cellStyle name="Percent 9 5 4 8 2" xfId="47866"/>
    <cellStyle name="Percent 9 5 4 9" xfId="38176"/>
    <cellStyle name="Percent 9 5 5" xfId="3377"/>
    <cellStyle name="Percent 9 5 5 10" xfId="26873"/>
    <cellStyle name="Percent 9 5 5 11" xfId="61277"/>
    <cellStyle name="Percent 9 5 5 2" xfId="5173"/>
    <cellStyle name="Percent 9 5 5 2 2" xfId="17820"/>
    <cellStyle name="Percent 9 5 5 2 2 2" xfId="53036"/>
    <cellStyle name="Percent 9 5 5 2 3" xfId="40439"/>
    <cellStyle name="Percent 9 5 5 2 4" xfId="30425"/>
    <cellStyle name="Percent 9 5 5 3" xfId="6643"/>
    <cellStyle name="Percent 9 5 5 3 2" xfId="19274"/>
    <cellStyle name="Percent 9 5 5 3 2 2" xfId="54490"/>
    <cellStyle name="Percent 9 5 5 3 3" xfId="41893"/>
    <cellStyle name="Percent 9 5 5 3 4" xfId="31879"/>
    <cellStyle name="Percent 9 5 5 4" xfId="8102"/>
    <cellStyle name="Percent 9 5 5 4 2" xfId="20728"/>
    <cellStyle name="Percent 9 5 5 4 2 2" xfId="55944"/>
    <cellStyle name="Percent 9 5 5 4 3" xfId="43347"/>
    <cellStyle name="Percent 9 5 5 4 4" xfId="33333"/>
    <cellStyle name="Percent 9 5 5 5" xfId="9883"/>
    <cellStyle name="Percent 9 5 5 5 2" xfId="22504"/>
    <cellStyle name="Percent 9 5 5 5 2 2" xfId="57720"/>
    <cellStyle name="Percent 9 5 5 5 3" xfId="45123"/>
    <cellStyle name="Percent 9 5 5 5 4" xfId="35109"/>
    <cellStyle name="Percent 9 5 5 6" xfId="11677"/>
    <cellStyle name="Percent 9 5 5 6 2" xfId="24280"/>
    <cellStyle name="Percent 9 5 5 6 2 2" xfId="59496"/>
    <cellStyle name="Percent 9 5 5 6 3" xfId="46899"/>
    <cellStyle name="Percent 9 5 5 6 4" xfId="36885"/>
    <cellStyle name="Percent 9 5 5 7" xfId="16044"/>
    <cellStyle name="Percent 9 5 5 7 2" xfId="51260"/>
    <cellStyle name="Percent 9 5 5 7 3" xfId="28649"/>
    <cellStyle name="Percent 9 5 5 8" xfId="14266"/>
    <cellStyle name="Percent 9 5 5 8 2" xfId="49484"/>
    <cellStyle name="Percent 9 5 5 9" xfId="38663"/>
    <cellStyle name="Percent 9 5 6" xfId="2537"/>
    <cellStyle name="Percent 9 5 6 10" xfId="26064"/>
    <cellStyle name="Percent 9 5 6 11" xfId="60468"/>
    <cellStyle name="Percent 9 5 6 2" xfId="4364"/>
    <cellStyle name="Percent 9 5 6 2 2" xfId="17011"/>
    <cellStyle name="Percent 9 5 6 2 2 2" xfId="52227"/>
    <cellStyle name="Percent 9 5 6 2 3" xfId="39630"/>
    <cellStyle name="Percent 9 5 6 2 4" xfId="29616"/>
    <cellStyle name="Percent 9 5 6 3" xfId="5834"/>
    <cellStyle name="Percent 9 5 6 3 2" xfId="18465"/>
    <cellStyle name="Percent 9 5 6 3 2 2" xfId="53681"/>
    <cellStyle name="Percent 9 5 6 3 3" xfId="41084"/>
    <cellStyle name="Percent 9 5 6 3 4" xfId="31070"/>
    <cellStyle name="Percent 9 5 6 4" xfId="7293"/>
    <cellStyle name="Percent 9 5 6 4 2" xfId="19919"/>
    <cellStyle name="Percent 9 5 6 4 2 2" xfId="55135"/>
    <cellStyle name="Percent 9 5 6 4 3" xfId="42538"/>
    <cellStyle name="Percent 9 5 6 4 4" xfId="32524"/>
    <cellStyle name="Percent 9 5 6 5" xfId="9074"/>
    <cellStyle name="Percent 9 5 6 5 2" xfId="21695"/>
    <cellStyle name="Percent 9 5 6 5 2 2" xfId="56911"/>
    <cellStyle name="Percent 9 5 6 5 3" xfId="44314"/>
    <cellStyle name="Percent 9 5 6 5 4" xfId="34300"/>
    <cellStyle name="Percent 9 5 6 6" xfId="10868"/>
    <cellStyle name="Percent 9 5 6 6 2" xfId="23471"/>
    <cellStyle name="Percent 9 5 6 6 2 2" xfId="58687"/>
    <cellStyle name="Percent 9 5 6 6 3" xfId="46090"/>
    <cellStyle name="Percent 9 5 6 6 4" xfId="36076"/>
    <cellStyle name="Percent 9 5 6 7" xfId="15235"/>
    <cellStyle name="Percent 9 5 6 7 2" xfId="50451"/>
    <cellStyle name="Percent 9 5 6 7 3" xfId="27840"/>
    <cellStyle name="Percent 9 5 6 8" xfId="13457"/>
    <cellStyle name="Percent 9 5 6 8 2" xfId="48675"/>
    <cellStyle name="Percent 9 5 6 9" xfId="37854"/>
    <cellStyle name="Percent 9 5 7" xfId="3701"/>
    <cellStyle name="Percent 9 5 7 2" xfId="8425"/>
    <cellStyle name="Percent 9 5 7 2 2" xfId="21051"/>
    <cellStyle name="Percent 9 5 7 2 2 2" xfId="56267"/>
    <cellStyle name="Percent 9 5 7 2 3" xfId="43670"/>
    <cellStyle name="Percent 9 5 7 2 4" xfId="33656"/>
    <cellStyle name="Percent 9 5 7 3" xfId="10206"/>
    <cellStyle name="Percent 9 5 7 3 2" xfId="22827"/>
    <cellStyle name="Percent 9 5 7 3 2 2" xfId="58043"/>
    <cellStyle name="Percent 9 5 7 3 3" xfId="45446"/>
    <cellStyle name="Percent 9 5 7 3 4" xfId="35432"/>
    <cellStyle name="Percent 9 5 7 4" xfId="12002"/>
    <cellStyle name="Percent 9 5 7 4 2" xfId="24603"/>
    <cellStyle name="Percent 9 5 7 4 2 2" xfId="59819"/>
    <cellStyle name="Percent 9 5 7 4 3" xfId="47222"/>
    <cellStyle name="Percent 9 5 7 4 4" xfId="37208"/>
    <cellStyle name="Percent 9 5 7 5" xfId="16367"/>
    <cellStyle name="Percent 9 5 7 5 2" xfId="51583"/>
    <cellStyle name="Percent 9 5 7 5 3" xfId="28972"/>
    <cellStyle name="Percent 9 5 7 6" xfId="14589"/>
    <cellStyle name="Percent 9 5 7 6 2" xfId="49807"/>
    <cellStyle name="Percent 9 5 7 7" xfId="38986"/>
    <cellStyle name="Percent 9 5 7 8" xfId="27196"/>
    <cellStyle name="Percent 9 5 8" xfId="4037"/>
    <cellStyle name="Percent 9 5 8 2" xfId="16689"/>
    <cellStyle name="Percent 9 5 8 2 2" xfId="51905"/>
    <cellStyle name="Percent 9 5 8 2 3" xfId="29294"/>
    <cellStyle name="Percent 9 5 8 3" xfId="13135"/>
    <cellStyle name="Percent 9 5 8 3 2" xfId="48353"/>
    <cellStyle name="Percent 9 5 8 4" xfId="39308"/>
    <cellStyle name="Percent 9 5 8 5" xfId="25742"/>
    <cellStyle name="Percent 9 5 9" xfId="5512"/>
    <cellStyle name="Percent 9 5 9 2" xfId="18143"/>
    <cellStyle name="Percent 9 5 9 2 2" xfId="53359"/>
    <cellStyle name="Percent 9 5 9 3" xfId="40762"/>
    <cellStyle name="Percent 9 5 9 4" xfId="30748"/>
    <cellStyle name="Percent 9 6" xfId="2277"/>
    <cellStyle name="Percent 9 6 10" xfId="10773"/>
    <cellStyle name="Percent 9 6 10 2" xfId="23382"/>
    <cellStyle name="Percent 9 6 10 2 2" xfId="58598"/>
    <cellStyle name="Percent 9 6 10 3" xfId="46001"/>
    <cellStyle name="Percent 9 6 10 4" xfId="35987"/>
    <cellStyle name="Percent 9 6 11" xfId="14993"/>
    <cellStyle name="Percent 9 6 11 2" xfId="50209"/>
    <cellStyle name="Percent 9 6 11 3" xfId="27598"/>
    <cellStyle name="Percent 9 6 12" xfId="12406"/>
    <cellStyle name="Percent 9 6 12 2" xfId="47624"/>
    <cellStyle name="Percent 9 6 13" xfId="37612"/>
    <cellStyle name="Percent 9 6 14" xfId="25013"/>
    <cellStyle name="Percent 9 6 15" xfId="60226"/>
    <cellStyle name="Percent 9 6 2" xfId="3128"/>
    <cellStyle name="Percent 9 6 2 10" xfId="25497"/>
    <cellStyle name="Percent 9 6 2 11" xfId="61032"/>
    <cellStyle name="Percent 9 6 2 2" xfId="4928"/>
    <cellStyle name="Percent 9 6 2 2 2" xfId="17575"/>
    <cellStyle name="Percent 9 6 2 2 2 2" xfId="52791"/>
    <cellStyle name="Percent 9 6 2 2 2 3" xfId="30180"/>
    <cellStyle name="Percent 9 6 2 2 3" xfId="14021"/>
    <cellStyle name="Percent 9 6 2 2 3 2" xfId="49239"/>
    <cellStyle name="Percent 9 6 2 2 4" xfId="40194"/>
    <cellStyle name="Percent 9 6 2 2 5" xfId="26628"/>
    <cellStyle name="Percent 9 6 2 3" xfId="6398"/>
    <cellStyle name="Percent 9 6 2 3 2" xfId="19029"/>
    <cellStyle name="Percent 9 6 2 3 2 2" xfId="54245"/>
    <cellStyle name="Percent 9 6 2 3 3" xfId="41648"/>
    <cellStyle name="Percent 9 6 2 3 4" xfId="31634"/>
    <cellStyle name="Percent 9 6 2 4" xfId="7857"/>
    <cellStyle name="Percent 9 6 2 4 2" xfId="20483"/>
    <cellStyle name="Percent 9 6 2 4 2 2" xfId="55699"/>
    <cellStyle name="Percent 9 6 2 4 3" xfId="43102"/>
    <cellStyle name="Percent 9 6 2 4 4" xfId="33088"/>
    <cellStyle name="Percent 9 6 2 5" xfId="9638"/>
    <cellStyle name="Percent 9 6 2 5 2" xfId="22259"/>
    <cellStyle name="Percent 9 6 2 5 2 2" xfId="57475"/>
    <cellStyle name="Percent 9 6 2 5 3" xfId="44878"/>
    <cellStyle name="Percent 9 6 2 5 4" xfId="34864"/>
    <cellStyle name="Percent 9 6 2 6" xfId="11432"/>
    <cellStyle name="Percent 9 6 2 6 2" xfId="24035"/>
    <cellStyle name="Percent 9 6 2 6 2 2" xfId="59251"/>
    <cellStyle name="Percent 9 6 2 6 3" xfId="46654"/>
    <cellStyle name="Percent 9 6 2 6 4" xfId="36640"/>
    <cellStyle name="Percent 9 6 2 7" xfId="15799"/>
    <cellStyle name="Percent 9 6 2 7 2" xfId="51015"/>
    <cellStyle name="Percent 9 6 2 7 3" xfId="28404"/>
    <cellStyle name="Percent 9 6 2 8" xfId="12890"/>
    <cellStyle name="Percent 9 6 2 8 2" xfId="48108"/>
    <cellStyle name="Percent 9 6 2 9" xfId="38418"/>
    <cellStyle name="Percent 9 6 3" xfId="3457"/>
    <cellStyle name="Percent 9 6 3 10" xfId="26953"/>
    <cellStyle name="Percent 9 6 3 11" xfId="61357"/>
    <cellStyle name="Percent 9 6 3 2" xfId="5253"/>
    <cellStyle name="Percent 9 6 3 2 2" xfId="17900"/>
    <cellStyle name="Percent 9 6 3 2 2 2" xfId="53116"/>
    <cellStyle name="Percent 9 6 3 2 3" xfId="40519"/>
    <cellStyle name="Percent 9 6 3 2 4" xfId="30505"/>
    <cellStyle name="Percent 9 6 3 3" xfId="6723"/>
    <cellStyle name="Percent 9 6 3 3 2" xfId="19354"/>
    <cellStyle name="Percent 9 6 3 3 2 2" xfId="54570"/>
    <cellStyle name="Percent 9 6 3 3 3" xfId="41973"/>
    <cellStyle name="Percent 9 6 3 3 4" xfId="31959"/>
    <cellStyle name="Percent 9 6 3 4" xfId="8182"/>
    <cellStyle name="Percent 9 6 3 4 2" xfId="20808"/>
    <cellStyle name="Percent 9 6 3 4 2 2" xfId="56024"/>
    <cellStyle name="Percent 9 6 3 4 3" xfId="43427"/>
    <cellStyle name="Percent 9 6 3 4 4" xfId="33413"/>
    <cellStyle name="Percent 9 6 3 5" xfId="9963"/>
    <cellStyle name="Percent 9 6 3 5 2" xfId="22584"/>
    <cellStyle name="Percent 9 6 3 5 2 2" xfId="57800"/>
    <cellStyle name="Percent 9 6 3 5 3" xfId="45203"/>
    <cellStyle name="Percent 9 6 3 5 4" xfId="35189"/>
    <cellStyle name="Percent 9 6 3 6" xfId="11757"/>
    <cellStyle name="Percent 9 6 3 6 2" xfId="24360"/>
    <cellStyle name="Percent 9 6 3 6 2 2" xfId="59576"/>
    <cellStyle name="Percent 9 6 3 6 3" xfId="46979"/>
    <cellStyle name="Percent 9 6 3 6 4" xfId="36965"/>
    <cellStyle name="Percent 9 6 3 7" xfId="16124"/>
    <cellStyle name="Percent 9 6 3 7 2" xfId="51340"/>
    <cellStyle name="Percent 9 6 3 7 3" xfId="28729"/>
    <cellStyle name="Percent 9 6 3 8" xfId="14346"/>
    <cellStyle name="Percent 9 6 3 8 2" xfId="49564"/>
    <cellStyle name="Percent 9 6 3 9" xfId="38743"/>
    <cellStyle name="Percent 9 6 4" xfId="2618"/>
    <cellStyle name="Percent 9 6 4 10" xfId="26144"/>
    <cellStyle name="Percent 9 6 4 11" xfId="60548"/>
    <cellStyle name="Percent 9 6 4 2" xfId="4444"/>
    <cellStyle name="Percent 9 6 4 2 2" xfId="17091"/>
    <cellStyle name="Percent 9 6 4 2 2 2" xfId="52307"/>
    <cellStyle name="Percent 9 6 4 2 3" xfId="39710"/>
    <cellStyle name="Percent 9 6 4 2 4" xfId="29696"/>
    <cellStyle name="Percent 9 6 4 3" xfId="5914"/>
    <cellStyle name="Percent 9 6 4 3 2" xfId="18545"/>
    <cellStyle name="Percent 9 6 4 3 2 2" xfId="53761"/>
    <cellStyle name="Percent 9 6 4 3 3" xfId="41164"/>
    <cellStyle name="Percent 9 6 4 3 4" xfId="31150"/>
    <cellStyle name="Percent 9 6 4 4" xfId="7373"/>
    <cellStyle name="Percent 9 6 4 4 2" xfId="19999"/>
    <cellStyle name="Percent 9 6 4 4 2 2" xfId="55215"/>
    <cellStyle name="Percent 9 6 4 4 3" xfId="42618"/>
    <cellStyle name="Percent 9 6 4 4 4" xfId="32604"/>
    <cellStyle name="Percent 9 6 4 5" xfId="9154"/>
    <cellStyle name="Percent 9 6 4 5 2" xfId="21775"/>
    <cellStyle name="Percent 9 6 4 5 2 2" xfId="56991"/>
    <cellStyle name="Percent 9 6 4 5 3" xfId="44394"/>
    <cellStyle name="Percent 9 6 4 5 4" xfId="34380"/>
    <cellStyle name="Percent 9 6 4 6" xfId="10948"/>
    <cellStyle name="Percent 9 6 4 6 2" xfId="23551"/>
    <cellStyle name="Percent 9 6 4 6 2 2" xfId="58767"/>
    <cellStyle name="Percent 9 6 4 6 3" xfId="46170"/>
    <cellStyle name="Percent 9 6 4 6 4" xfId="36156"/>
    <cellStyle name="Percent 9 6 4 7" xfId="15315"/>
    <cellStyle name="Percent 9 6 4 7 2" xfId="50531"/>
    <cellStyle name="Percent 9 6 4 7 3" xfId="27920"/>
    <cellStyle name="Percent 9 6 4 8" xfId="13537"/>
    <cellStyle name="Percent 9 6 4 8 2" xfId="48755"/>
    <cellStyle name="Percent 9 6 4 9" xfId="37934"/>
    <cellStyle name="Percent 9 6 5" xfId="3782"/>
    <cellStyle name="Percent 9 6 5 2" xfId="8505"/>
    <cellStyle name="Percent 9 6 5 2 2" xfId="21131"/>
    <cellStyle name="Percent 9 6 5 2 2 2" xfId="56347"/>
    <cellStyle name="Percent 9 6 5 2 3" xfId="43750"/>
    <cellStyle name="Percent 9 6 5 2 4" xfId="33736"/>
    <cellStyle name="Percent 9 6 5 3" xfId="10286"/>
    <cellStyle name="Percent 9 6 5 3 2" xfId="22907"/>
    <cellStyle name="Percent 9 6 5 3 2 2" xfId="58123"/>
    <cellStyle name="Percent 9 6 5 3 3" xfId="45526"/>
    <cellStyle name="Percent 9 6 5 3 4" xfId="35512"/>
    <cellStyle name="Percent 9 6 5 4" xfId="12082"/>
    <cellStyle name="Percent 9 6 5 4 2" xfId="24683"/>
    <cellStyle name="Percent 9 6 5 4 2 2" xfId="59899"/>
    <cellStyle name="Percent 9 6 5 4 3" xfId="47302"/>
    <cellStyle name="Percent 9 6 5 4 4" xfId="37288"/>
    <cellStyle name="Percent 9 6 5 5" xfId="16447"/>
    <cellStyle name="Percent 9 6 5 5 2" xfId="51663"/>
    <cellStyle name="Percent 9 6 5 5 3" xfId="29052"/>
    <cellStyle name="Percent 9 6 5 6" xfId="14669"/>
    <cellStyle name="Percent 9 6 5 6 2" xfId="49887"/>
    <cellStyle name="Percent 9 6 5 7" xfId="39066"/>
    <cellStyle name="Percent 9 6 5 8" xfId="27276"/>
    <cellStyle name="Percent 9 6 6" xfId="4122"/>
    <cellStyle name="Percent 9 6 6 2" xfId="16769"/>
    <cellStyle name="Percent 9 6 6 2 2" xfId="51985"/>
    <cellStyle name="Percent 9 6 6 2 3" xfId="29374"/>
    <cellStyle name="Percent 9 6 6 3" xfId="13215"/>
    <cellStyle name="Percent 9 6 6 3 2" xfId="48433"/>
    <cellStyle name="Percent 9 6 6 4" xfId="39388"/>
    <cellStyle name="Percent 9 6 6 5" xfId="25822"/>
    <cellStyle name="Percent 9 6 7" xfId="5592"/>
    <cellStyle name="Percent 9 6 7 2" xfId="18223"/>
    <cellStyle name="Percent 9 6 7 2 2" xfId="53439"/>
    <cellStyle name="Percent 9 6 7 3" xfId="40842"/>
    <cellStyle name="Percent 9 6 7 4" xfId="30828"/>
    <cellStyle name="Percent 9 6 8" xfId="7051"/>
    <cellStyle name="Percent 9 6 8 2" xfId="19677"/>
    <cellStyle name="Percent 9 6 8 2 2" xfId="54893"/>
    <cellStyle name="Percent 9 6 8 3" xfId="42296"/>
    <cellStyle name="Percent 9 6 8 4" xfId="32282"/>
    <cellStyle name="Percent 9 6 9" xfId="8832"/>
    <cellStyle name="Percent 9 6 9 2" xfId="21453"/>
    <cellStyle name="Percent 9 6 9 2 2" xfId="56669"/>
    <cellStyle name="Percent 9 6 9 3" xfId="44072"/>
    <cellStyle name="Percent 9 6 9 4" xfId="34058"/>
    <cellStyle name="Percent 9 7" xfId="2954"/>
    <cellStyle name="Percent 9 7 10" xfId="25335"/>
    <cellStyle name="Percent 9 7 11" xfId="60870"/>
    <cellStyle name="Percent 9 7 2" xfId="4766"/>
    <cellStyle name="Percent 9 7 2 2" xfId="17413"/>
    <cellStyle name="Percent 9 7 2 2 2" xfId="52629"/>
    <cellStyle name="Percent 9 7 2 2 3" xfId="30018"/>
    <cellStyle name="Percent 9 7 2 3" xfId="13859"/>
    <cellStyle name="Percent 9 7 2 3 2" xfId="49077"/>
    <cellStyle name="Percent 9 7 2 4" xfId="40032"/>
    <cellStyle name="Percent 9 7 2 5" xfId="26466"/>
    <cellStyle name="Percent 9 7 3" xfId="6236"/>
    <cellStyle name="Percent 9 7 3 2" xfId="18867"/>
    <cellStyle name="Percent 9 7 3 2 2" xfId="54083"/>
    <cellStyle name="Percent 9 7 3 3" xfId="41486"/>
    <cellStyle name="Percent 9 7 3 4" xfId="31472"/>
    <cellStyle name="Percent 9 7 4" xfId="7695"/>
    <cellStyle name="Percent 9 7 4 2" xfId="20321"/>
    <cellStyle name="Percent 9 7 4 2 2" xfId="55537"/>
    <cellStyle name="Percent 9 7 4 3" xfId="42940"/>
    <cellStyle name="Percent 9 7 4 4" xfId="32926"/>
    <cellStyle name="Percent 9 7 5" xfId="9476"/>
    <cellStyle name="Percent 9 7 5 2" xfId="22097"/>
    <cellStyle name="Percent 9 7 5 2 2" xfId="57313"/>
    <cellStyle name="Percent 9 7 5 3" xfId="44716"/>
    <cellStyle name="Percent 9 7 5 4" xfId="34702"/>
    <cellStyle name="Percent 9 7 6" xfId="11270"/>
    <cellStyle name="Percent 9 7 6 2" xfId="23873"/>
    <cellStyle name="Percent 9 7 6 2 2" xfId="59089"/>
    <cellStyle name="Percent 9 7 6 3" xfId="46492"/>
    <cellStyle name="Percent 9 7 6 4" xfId="36478"/>
    <cellStyle name="Percent 9 7 7" xfId="15637"/>
    <cellStyle name="Percent 9 7 7 2" xfId="50853"/>
    <cellStyle name="Percent 9 7 7 3" xfId="28242"/>
    <cellStyle name="Percent 9 7 8" xfId="12728"/>
    <cellStyle name="Percent 9 7 8 2" xfId="47946"/>
    <cellStyle name="Percent 9 7 9" xfId="38256"/>
    <cellStyle name="Percent 9 8" xfId="2791"/>
    <cellStyle name="Percent 9 8 10" xfId="25183"/>
    <cellStyle name="Percent 9 8 11" xfId="60718"/>
    <cellStyle name="Percent 9 8 2" xfId="4614"/>
    <cellStyle name="Percent 9 8 2 2" xfId="17261"/>
    <cellStyle name="Percent 9 8 2 2 2" xfId="52477"/>
    <cellStyle name="Percent 9 8 2 2 3" xfId="29866"/>
    <cellStyle name="Percent 9 8 2 3" xfId="13707"/>
    <cellStyle name="Percent 9 8 2 3 2" xfId="48925"/>
    <cellStyle name="Percent 9 8 2 4" xfId="39880"/>
    <cellStyle name="Percent 9 8 2 5" xfId="26314"/>
    <cellStyle name="Percent 9 8 3" xfId="6084"/>
    <cellStyle name="Percent 9 8 3 2" xfId="18715"/>
    <cellStyle name="Percent 9 8 3 2 2" xfId="53931"/>
    <cellStyle name="Percent 9 8 3 3" xfId="41334"/>
    <cellStyle name="Percent 9 8 3 4" xfId="31320"/>
    <cellStyle name="Percent 9 8 4" xfId="7543"/>
    <cellStyle name="Percent 9 8 4 2" xfId="20169"/>
    <cellStyle name="Percent 9 8 4 2 2" xfId="55385"/>
    <cellStyle name="Percent 9 8 4 3" xfId="42788"/>
    <cellStyle name="Percent 9 8 4 4" xfId="32774"/>
    <cellStyle name="Percent 9 8 5" xfId="9324"/>
    <cellStyle name="Percent 9 8 5 2" xfId="21945"/>
    <cellStyle name="Percent 9 8 5 2 2" xfId="57161"/>
    <cellStyle name="Percent 9 8 5 3" xfId="44564"/>
    <cellStyle name="Percent 9 8 5 4" xfId="34550"/>
    <cellStyle name="Percent 9 8 6" xfId="11118"/>
    <cellStyle name="Percent 9 8 6 2" xfId="23721"/>
    <cellStyle name="Percent 9 8 6 2 2" xfId="58937"/>
    <cellStyle name="Percent 9 8 6 3" xfId="46340"/>
    <cellStyle name="Percent 9 8 6 4" xfId="36326"/>
    <cellStyle name="Percent 9 8 7" xfId="15485"/>
    <cellStyle name="Percent 9 8 7 2" xfId="50701"/>
    <cellStyle name="Percent 9 8 7 3" xfId="28090"/>
    <cellStyle name="Percent 9 8 8" xfId="12576"/>
    <cellStyle name="Percent 9 8 8 2" xfId="47794"/>
    <cellStyle name="Percent 9 8 9" xfId="38104"/>
    <cellStyle name="Percent 9 9" xfId="3305"/>
    <cellStyle name="Percent 9 9 10" xfId="26801"/>
    <cellStyle name="Percent 9 9 11" xfId="61205"/>
    <cellStyle name="Percent 9 9 2" xfId="5101"/>
    <cellStyle name="Percent 9 9 2 2" xfId="17748"/>
    <cellStyle name="Percent 9 9 2 2 2" xfId="52964"/>
    <cellStyle name="Percent 9 9 2 3" xfId="40367"/>
    <cellStyle name="Percent 9 9 2 4" xfId="30353"/>
    <cellStyle name="Percent 9 9 3" xfId="6571"/>
    <cellStyle name="Percent 9 9 3 2" xfId="19202"/>
    <cellStyle name="Percent 9 9 3 2 2" xfId="54418"/>
    <cellStyle name="Percent 9 9 3 3" xfId="41821"/>
    <cellStyle name="Percent 9 9 3 4" xfId="31807"/>
    <cellStyle name="Percent 9 9 4" xfId="8030"/>
    <cellStyle name="Percent 9 9 4 2" xfId="20656"/>
    <cellStyle name="Percent 9 9 4 2 2" xfId="55872"/>
    <cellStyle name="Percent 9 9 4 3" xfId="43275"/>
    <cellStyle name="Percent 9 9 4 4" xfId="33261"/>
    <cellStyle name="Percent 9 9 5" xfId="9811"/>
    <cellStyle name="Percent 9 9 5 2" xfId="22432"/>
    <cellStyle name="Percent 9 9 5 2 2" xfId="57648"/>
    <cellStyle name="Percent 9 9 5 3" xfId="45051"/>
    <cellStyle name="Percent 9 9 5 4" xfId="35037"/>
    <cellStyle name="Percent 9 9 6" xfId="11605"/>
    <cellStyle name="Percent 9 9 6 2" xfId="24208"/>
    <cellStyle name="Percent 9 9 6 2 2" xfId="59424"/>
    <cellStyle name="Percent 9 9 6 3" xfId="46827"/>
    <cellStyle name="Percent 9 9 6 4" xfId="36813"/>
    <cellStyle name="Percent 9 9 7" xfId="15972"/>
    <cellStyle name="Percent 9 9 7 2" xfId="51188"/>
    <cellStyle name="Percent 9 9 7 3" xfId="28577"/>
    <cellStyle name="Percent 9 9 8" xfId="14194"/>
    <cellStyle name="Percent 9 9 8 2" xfId="49412"/>
    <cellStyle name="Percent 9 9 9" xfId="38591"/>
    <cellStyle name="title 2" xfId="57"/>
    <cellStyle name="title 3" xfId="58"/>
    <cellStyle name="title 4" xfId="10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371476</xdr:colOff>
      <xdr:row>0</xdr:row>
      <xdr:rowOff>66675</xdr:rowOff>
    </xdr:from>
    <xdr:to>
      <xdr:col>18</xdr:col>
      <xdr:colOff>466726</xdr:colOff>
      <xdr:row>4</xdr:row>
      <xdr:rowOff>104776</xdr:rowOff>
    </xdr:to>
    <xdr:sp macro="" textlink="">
      <xdr:nvSpPr>
        <xdr:cNvPr id="2" name="TextBox 1"/>
        <xdr:cNvSpPr txBox="1"/>
      </xdr:nvSpPr>
      <xdr:spPr>
        <a:xfrm>
          <a:off x="4362451" y="66675"/>
          <a:ext cx="7781925"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excluded international student enrollment is calculated based on the new rule for counting state supported international student FTE towards base target attainment.  The limit set by the new rule is the lesser of 2% of total target (base plus earmark) or the number of FTE below total target.  Note that this means that colleges at or above total target cannot count any international FTE towards base target attainment.  Some colleges are adjusting the fund source under which international students enroll this year, so use the year end estimates for excluded international FTE with caution.</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370418</xdr:colOff>
      <xdr:row>0</xdr:row>
      <xdr:rowOff>55035</xdr:rowOff>
    </xdr:from>
    <xdr:to>
      <xdr:col>19</xdr:col>
      <xdr:colOff>285750</xdr:colOff>
      <xdr:row>4</xdr:row>
      <xdr:rowOff>169333</xdr:rowOff>
    </xdr:to>
    <xdr:sp macro="" textlink="">
      <xdr:nvSpPr>
        <xdr:cNvPr id="2" name="TextBox 1"/>
        <xdr:cNvSpPr txBox="1"/>
      </xdr:nvSpPr>
      <xdr:spPr>
        <a:xfrm>
          <a:off x="2656418" y="55035"/>
          <a:ext cx="8889999" cy="791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actual base enrollments are calculated.  Actual base enrollments are total state supported FTE (including university contracts) less the number of actual earmarked FTE and excluded international student FTE.  For each earmark category, actual earmarked FTE is the number of actual FTE within the earmark allocation.  For the 1000 Aerospace earmark, there is a baseline FTE number that is not part of the earmark, so the actual earmarked FTE is the number of actual FTE above the baseline and within the earmark allocation.  Starting Fall 2016, international student FTE that exceeds limits set by the new rule will be excluded from actual base enrollments.  See the "Excluded International Student FTE" report for more details and projected limits for the current year.</a:t>
          </a:r>
          <a:endParaRPr lang="en-US" sz="900" b="1">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84666</xdr:colOff>
      <xdr:row>0</xdr:row>
      <xdr:rowOff>127000</xdr:rowOff>
    </xdr:from>
    <xdr:to>
      <xdr:col>16</xdr:col>
      <xdr:colOff>0</xdr:colOff>
      <xdr:row>4</xdr:row>
      <xdr:rowOff>127000</xdr:rowOff>
    </xdr:to>
    <xdr:sp macro="" textlink="">
      <xdr:nvSpPr>
        <xdr:cNvPr id="3" name="TextBox 2"/>
        <xdr:cNvSpPr txBox="1"/>
      </xdr:nvSpPr>
      <xdr:spPr>
        <a:xfrm>
          <a:off x="3884083" y="127000"/>
          <a:ext cx="771525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the current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3-year average target base enrollments.  See the "Base"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247651</xdr:colOff>
      <xdr:row>0</xdr:row>
      <xdr:rowOff>38100</xdr:rowOff>
    </xdr:from>
    <xdr:to>
      <xdr:col>14</xdr:col>
      <xdr:colOff>504825</xdr:colOff>
      <xdr:row>4</xdr:row>
      <xdr:rowOff>123825</xdr:rowOff>
    </xdr:to>
    <xdr:sp macro="" textlink="">
      <xdr:nvSpPr>
        <xdr:cNvPr id="2" name="TextBox 1"/>
        <xdr:cNvSpPr txBox="1"/>
      </xdr:nvSpPr>
      <xdr:spPr>
        <a:xfrm>
          <a:off x="3095626" y="38100"/>
          <a:ext cx="68579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 quarterly tracking of the total number of enrollments in the four weighted FTE categories: Skills Gap course enrollments, STEM course enrollments, Applied Baccalaureate program course enrollments, and Basic Education for Adult enrollments.  See the FTE criteria at the bottom of the page and the "Weighted by Cat" tab for additional details and information.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169334</xdr:colOff>
      <xdr:row>0</xdr:row>
      <xdr:rowOff>69850</xdr:rowOff>
    </xdr:from>
    <xdr:to>
      <xdr:col>14</xdr:col>
      <xdr:colOff>655109</xdr:colOff>
      <xdr:row>4</xdr:row>
      <xdr:rowOff>155575</xdr:rowOff>
    </xdr:to>
    <xdr:sp macro="" textlink="">
      <xdr:nvSpPr>
        <xdr:cNvPr id="3" name="TextBox 2"/>
        <xdr:cNvSpPr txBox="1"/>
      </xdr:nvSpPr>
      <xdr:spPr>
        <a:xfrm>
          <a:off x="3016251" y="69850"/>
          <a:ext cx="7957608"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an annual tracking of the number of enrollments in the four weighted FTE categories: Skills Gap course enrollments, STEM course enrollments, Applied Baccalaureate program course enrollments, and Basic Education for Adult enrollments.  See the FTE criteria at the bottom of the page and the "Weighted by Cat" tab for additional details and information.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showGridLines="0" tabSelected="1" zoomScale="90" zoomScaleNormal="90" workbookViewId="0">
      <selection activeCell="I1" sqref="I1"/>
    </sheetView>
  </sheetViews>
  <sheetFormatPr defaultColWidth="9.140625" defaultRowHeight="12"/>
  <cols>
    <col min="1" max="1" width="22.7109375" style="36" customWidth="1"/>
    <col min="2" max="2" width="8.7109375" style="36" customWidth="1"/>
    <col min="3" max="7" width="8.7109375" style="36" hidden="1" customWidth="1"/>
    <col min="8" max="8" width="9.7109375" style="36" customWidth="1"/>
    <col min="9" max="9" width="8.5703125" style="36" bestFit="1" customWidth="1"/>
    <col min="10" max="10" width="8.85546875" style="36" bestFit="1" customWidth="1"/>
    <col min="11" max="11" width="8.7109375" style="36" bestFit="1" customWidth="1"/>
    <col min="12" max="12" width="8.5703125" style="36" bestFit="1" customWidth="1"/>
    <col min="13" max="13" width="8.140625" style="36" customWidth="1"/>
    <col min="14" max="14" width="8.7109375" style="36" customWidth="1"/>
    <col min="15" max="15" width="10.42578125" style="36" hidden="1" customWidth="1"/>
    <col min="16" max="16" width="8.5703125" style="36" hidden="1" customWidth="1"/>
    <col min="17" max="17" width="8.85546875" style="36" hidden="1" customWidth="1"/>
    <col min="18" max="18" width="8.7109375" style="36" hidden="1" customWidth="1"/>
    <col min="19" max="19" width="8.5703125" style="36" hidden="1" customWidth="1"/>
    <col min="20" max="20" width="10.42578125" style="36" bestFit="1" customWidth="1"/>
    <col min="21" max="21" width="8.5703125" style="36" bestFit="1" customWidth="1"/>
    <col min="22" max="22" width="8.85546875" style="36" bestFit="1" customWidth="1"/>
    <col min="23" max="23" width="8.7109375" style="36" bestFit="1" customWidth="1"/>
    <col min="24" max="24" width="8.5703125" style="36" bestFit="1" customWidth="1"/>
    <col min="25" max="25" width="8.7109375" style="36" bestFit="1" customWidth="1"/>
    <col min="26" max="26" width="9.140625" style="349"/>
    <col min="27" max="16384" width="9.140625" style="36"/>
  </cols>
  <sheetData>
    <row r="1" spans="1:25" s="353" customFormat="1" ht="15">
      <c r="A1" s="347" t="s">
        <v>222</v>
      </c>
      <c r="B1" s="347"/>
      <c r="C1" s="347"/>
      <c r="D1" s="347"/>
      <c r="E1" s="347"/>
      <c r="F1" s="347"/>
      <c r="G1" s="347"/>
      <c r="H1" s="347"/>
      <c r="I1" s="347"/>
      <c r="J1" s="347"/>
      <c r="K1" s="347"/>
      <c r="M1" s="347"/>
      <c r="N1" s="347"/>
      <c r="O1" s="347"/>
      <c r="P1" s="347"/>
      <c r="Q1" s="347"/>
      <c r="R1" s="347"/>
      <c r="S1" s="347"/>
      <c r="T1" s="347"/>
      <c r="U1" s="347"/>
      <c r="V1" s="347"/>
      <c r="W1" s="347"/>
      <c r="X1" s="347"/>
      <c r="Y1" s="347"/>
    </row>
    <row r="2" spans="1:25" s="2" customFormat="1">
      <c r="A2" s="127" t="s">
        <v>47</v>
      </c>
      <c r="B2" s="127"/>
      <c r="C2" s="127"/>
      <c r="D2" s="127"/>
      <c r="E2" s="127"/>
      <c r="F2" s="127"/>
      <c r="G2" s="127"/>
      <c r="H2" s="127"/>
      <c r="I2" s="127"/>
      <c r="J2" s="348"/>
      <c r="K2" s="127"/>
      <c r="L2" s="127"/>
      <c r="M2" s="127"/>
      <c r="N2" s="127"/>
      <c r="O2" s="127"/>
      <c r="P2" s="127"/>
      <c r="Q2" s="127"/>
      <c r="R2" s="127"/>
      <c r="S2" s="127"/>
      <c r="T2" s="127"/>
      <c r="U2" s="127"/>
      <c r="V2" s="127"/>
      <c r="W2" s="127"/>
      <c r="X2" s="127"/>
      <c r="Y2" s="127"/>
    </row>
    <row r="3" spans="1:25" s="2" customFormat="1" ht="12.75" thickBot="1">
      <c r="A3" s="128" t="str">
        <f>CONCATENATE("For Academic Year ",Data!$U$3)</f>
        <v>For Academic Year 2016-17</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5" s="2" customFormat="1">
      <c r="A4" s="227"/>
      <c r="B4" s="158" t="str">
        <f>Data!$U$4</f>
        <v>2015-16</v>
      </c>
      <c r="C4" s="49" t="str">
        <f>CONCATENATE("Summer ",MID(Data!$U$4,3,2))</f>
        <v>Summer 15</v>
      </c>
      <c r="D4" s="49" t="str">
        <f>CONCATENATE("Fall ",MID(Data!$U$4,3,2))</f>
        <v>Fall 15</v>
      </c>
      <c r="E4" s="49" t="str">
        <f>CONCATENATE("Winter ",MID(Data!$U$4,6,2))</f>
        <v>Winter 16</v>
      </c>
      <c r="F4" s="49" t="str">
        <f>CONCATENATE("Spring ",MID(Data!$U$4,6,2))</f>
        <v>Spring 16</v>
      </c>
      <c r="G4" s="49" t="str">
        <f>Data!$U$4</f>
        <v>2015-16</v>
      </c>
      <c r="H4" s="49" t="str">
        <f>CONCATENATE("Summer ",MID(Data!$U$4,3,2))</f>
        <v>Summer 15</v>
      </c>
      <c r="I4" s="49" t="str">
        <f>CONCATENATE("Fall ",MID(Data!$U$4,3,2))</f>
        <v>Fall 15</v>
      </c>
      <c r="J4" s="49" t="str">
        <f>CONCATENATE("Winter ",MID(Data!$U$4,6,2))</f>
        <v>Winter 16</v>
      </c>
      <c r="K4" s="49" t="str">
        <f>CONCATENATE("Spring ",MID(Data!$U$4,6,2))</f>
        <v>Spring 16</v>
      </c>
      <c r="L4" s="49" t="str">
        <f>Data!$U$4</f>
        <v>2015-16</v>
      </c>
      <c r="M4" s="49" t="s">
        <v>110</v>
      </c>
      <c r="N4" s="158" t="str">
        <f>Data!$U$3</f>
        <v>2016-17</v>
      </c>
      <c r="O4" s="49" t="str">
        <f>CONCATENATE("Summer ",MID(Data!$U$3,3,2))</f>
        <v>Summer 16</v>
      </c>
      <c r="P4" s="49" t="str">
        <f>CONCATENATE("Fall ",MID(Data!$U$3,3,2))</f>
        <v>Fall 16</v>
      </c>
      <c r="Q4" s="49" t="str">
        <f>CONCATENATE("Winter ",MID(Data!$U$3,6,2))</f>
        <v>Winter 17</v>
      </c>
      <c r="R4" s="49" t="str">
        <f>CONCATENATE("Spring ",MID(Data!$U$3,6,2))</f>
        <v>Spring 17</v>
      </c>
      <c r="S4" s="49" t="str">
        <f>Data!$U$3</f>
        <v>2016-17</v>
      </c>
      <c r="T4" s="49" t="str">
        <f>CONCATENATE("Summer ",MID(Data!$U$3,3,2))</f>
        <v>Summer 16</v>
      </c>
      <c r="U4" s="49" t="str">
        <f>CONCATENATE("Fall ",MID(Data!$U$3,3,2))</f>
        <v>Fall 16</v>
      </c>
      <c r="V4" s="49" t="str">
        <f>CONCATENATE("Winter ",MID(Data!$U$3,6,2))</f>
        <v>Winter 17</v>
      </c>
      <c r="W4" s="49" t="str">
        <f>CONCATENATE("Spring ",MID(Data!$U$3,6,2))</f>
        <v>Spring 17</v>
      </c>
      <c r="X4" s="49" t="str">
        <f>Data!$U$3</f>
        <v>2016-17</v>
      </c>
      <c r="Y4" s="50" t="s">
        <v>110</v>
      </c>
    </row>
    <row r="5" spans="1:25" s="2" customFormat="1" ht="12.75" thickBot="1">
      <c r="A5" s="228" t="s">
        <v>0</v>
      </c>
      <c r="B5" s="159" t="s">
        <v>146</v>
      </c>
      <c r="C5" s="162" t="s">
        <v>119</v>
      </c>
      <c r="D5" s="162" t="s">
        <v>119</v>
      </c>
      <c r="E5" s="162" t="s">
        <v>119</v>
      </c>
      <c r="F5" s="162" t="s">
        <v>119</v>
      </c>
      <c r="G5" s="162" t="s">
        <v>119</v>
      </c>
      <c r="H5" s="162" t="s">
        <v>33</v>
      </c>
      <c r="I5" s="162" t="s">
        <v>33</v>
      </c>
      <c r="J5" s="162" t="s">
        <v>33</v>
      </c>
      <c r="K5" s="162" t="s">
        <v>33</v>
      </c>
      <c r="L5" s="162" t="s">
        <v>31</v>
      </c>
      <c r="M5" s="162" t="s">
        <v>109</v>
      </c>
      <c r="N5" s="159" t="s">
        <v>167</v>
      </c>
      <c r="O5" s="162" t="s">
        <v>119</v>
      </c>
      <c r="P5" s="162" t="s">
        <v>119</v>
      </c>
      <c r="Q5" s="162" t="s">
        <v>119</v>
      </c>
      <c r="R5" s="162" t="s">
        <v>119</v>
      </c>
      <c r="S5" s="162" t="s">
        <v>119</v>
      </c>
      <c r="T5" s="162" t="s">
        <v>33</v>
      </c>
      <c r="U5" s="162" t="s">
        <v>33</v>
      </c>
      <c r="V5" s="162" t="s">
        <v>168</v>
      </c>
      <c r="W5" s="162" t="s">
        <v>168</v>
      </c>
      <c r="X5" s="162" t="s">
        <v>168</v>
      </c>
      <c r="Y5" s="163" t="s">
        <v>109</v>
      </c>
    </row>
    <row r="6" spans="1:25" s="2" customFormat="1">
      <c r="A6" s="152" t="s">
        <v>1</v>
      </c>
      <c r="B6" s="192">
        <v>4715</v>
      </c>
      <c r="C6" s="204">
        <v>1663.5429999999999</v>
      </c>
      <c r="D6" s="204">
        <v>2712.69</v>
      </c>
      <c r="E6" s="204">
        <v>2456.1460000000002</v>
      </c>
      <c r="F6" s="204">
        <v>2615.5</v>
      </c>
      <c r="G6" s="204">
        <v>3149.2930000000001</v>
      </c>
      <c r="H6" s="204">
        <v>1663.5429999999999</v>
      </c>
      <c r="I6" s="204">
        <v>2712.69</v>
      </c>
      <c r="J6" s="204">
        <v>2456.1460000000002</v>
      </c>
      <c r="K6" s="204">
        <v>2615.5</v>
      </c>
      <c r="L6" s="204">
        <v>3149.2930000000001</v>
      </c>
      <c r="M6" s="149">
        <v>0.66793064687168613</v>
      </c>
      <c r="N6" s="192">
        <v>4465</v>
      </c>
      <c r="O6" s="204">
        <f>SUMIFS(Data!$R:$R,Data!$B:$B,Data!$V$3,Data!$D:$D,'Total Allocation'!$A6,Data!$F:$F,"Y",Data!$C:$C,1)</f>
        <v>1913.2312020000093</v>
      </c>
      <c r="P6" s="204">
        <f>SUMIFS(Data!$R:$R,Data!$B:$B,Data!$V$3,Data!$D:$D,'Total Allocation'!$A6,Data!$F:$F,"Y",Data!$C:$C,2)</f>
        <v>2631.0970560000305</v>
      </c>
      <c r="Q6" s="204">
        <f>P6*'Fall-Off Rates'!M6</f>
        <v>2419.3128565517977</v>
      </c>
      <c r="R6" s="204">
        <f>P6*'Fall-Off Rates'!O6</f>
        <v>2704.6843733205446</v>
      </c>
      <c r="S6" s="204">
        <f>(O6+P6+Q6+R6)/3</f>
        <v>3222.7751626241275</v>
      </c>
      <c r="T6" s="204">
        <f>O6+'U Contr'!J6</f>
        <v>1913.2312020000093</v>
      </c>
      <c r="U6" s="204">
        <f>P6+'U Contr'!K6</f>
        <v>2631.0970560000305</v>
      </c>
      <c r="V6" s="204">
        <f>Q6+'U Contr'!L6</f>
        <v>2419.3128565517977</v>
      </c>
      <c r="W6" s="204">
        <f>R6+'U Contr'!M6</f>
        <v>2704.6843733205446</v>
      </c>
      <c r="X6" s="204">
        <f>S6+'U Contr'!N6</f>
        <v>3222.7751626241275</v>
      </c>
      <c r="Y6" s="129">
        <f>X6/N6</f>
        <v>0.72178615064370155</v>
      </c>
    </row>
    <row r="7" spans="1:25" s="2" customFormat="1">
      <c r="A7" s="151" t="s">
        <v>2</v>
      </c>
      <c r="B7" s="192">
        <v>7489</v>
      </c>
      <c r="C7" s="205">
        <v>2901.3589999999999</v>
      </c>
      <c r="D7" s="205">
        <v>7269.7730000000001</v>
      </c>
      <c r="E7" s="205">
        <v>6984.116</v>
      </c>
      <c r="F7" s="205">
        <v>6705.84</v>
      </c>
      <c r="G7" s="205">
        <v>7953.6959999999999</v>
      </c>
      <c r="H7" s="205">
        <v>2901.3589999999999</v>
      </c>
      <c r="I7" s="205">
        <v>7269.7730000000001</v>
      </c>
      <c r="J7" s="205">
        <v>6984.116</v>
      </c>
      <c r="K7" s="205">
        <v>6705.84</v>
      </c>
      <c r="L7" s="205">
        <v>7953.6959999999999</v>
      </c>
      <c r="M7" s="150">
        <v>1.0620504740285752</v>
      </c>
      <c r="N7" s="192">
        <v>7743</v>
      </c>
      <c r="O7" s="205">
        <f>SUMIFS(Data!$R:$R,Data!$B:$B,Data!$V$3,Data!$D:$D,'Total Allocation'!$A7,Data!$F:$F,"Y",Data!$C:$C,1)</f>
        <v>2808.6508620001473</v>
      </c>
      <c r="P7" s="205">
        <f>SUMIFS(Data!$R:$R,Data!$B:$B,Data!$V$3,Data!$D:$D,'Total Allocation'!$A7,Data!$F:$F,"Y",Data!$C:$C,2)</f>
        <v>7146.35366699928</v>
      </c>
      <c r="Q7" s="205">
        <f>P7*'Fall-Off Rates'!M7</f>
        <v>6783.0045915056089</v>
      </c>
      <c r="R7" s="205">
        <f>P7*'Fall-Off Rates'!O7</f>
        <v>6877.8947950027077</v>
      </c>
      <c r="S7" s="205">
        <f t="shared" ref="S7:S35" si="0">(O7+P7+Q7+R7)/3</f>
        <v>7871.9679718359139</v>
      </c>
      <c r="T7" s="205">
        <f>O7+'U Contr'!J7</f>
        <v>2808.6508620001473</v>
      </c>
      <c r="U7" s="205">
        <f>P7+'U Contr'!K7</f>
        <v>7146.35366699928</v>
      </c>
      <c r="V7" s="205">
        <f>Q7+'U Contr'!L7</f>
        <v>6783.0045915056089</v>
      </c>
      <c r="W7" s="205">
        <f>R7+'U Contr'!M7</f>
        <v>6877.8947950027077</v>
      </c>
      <c r="X7" s="205">
        <f>S7+'U Contr'!N7</f>
        <v>7871.9679718359139</v>
      </c>
      <c r="Y7" s="130">
        <f t="shared" ref="Y7:Y38" si="1">X7/N7</f>
        <v>1.016656072818793</v>
      </c>
    </row>
    <row r="8" spans="1:25" s="2" customFormat="1">
      <c r="A8" s="152" t="s">
        <v>3</v>
      </c>
      <c r="B8" s="192">
        <v>1987</v>
      </c>
      <c r="C8" s="204">
        <v>414.85199999999998</v>
      </c>
      <c r="D8" s="204">
        <v>2105.1779999999999</v>
      </c>
      <c r="E8" s="204">
        <v>1948.816</v>
      </c>
      <c r="F8" s="204">
        <v>1833.99</v>
      </c>
      <c r="G8" s="204">
        <v>2100.9453333333331</v>
      </c>
      <c r="H8" s="204">
        <v>414.85199999999998</v>
      </c>
      <c r="I8" s="204">
        <v>2105.1779999999999</v>
      </c>
      <c r="J8" s="204">
        <v>1948.816</v>
      </c>
      <c r="K8" s="204">
        <v>1833.99</v>
      </c>
      <c r="L8" s="204">
        <v>2100.9453333333331</v>
      </c>
      <c r="M8" s="149">
        <v>1.0573454118436503</v>
      </c>
      <c r="N8" s="192">
        <v>1987</v>
      </c>
      <c r="O8" s="204">
        <f>SUMIFS(Data!$R:$R,Data!$B:$B,Data!$V$3,Data!$D:$D,'Total Allocation'!$A8,Data!$F:$F,"Y",Data!$C:$C,1)</f>
        <v>400.56624000000005</v>
      </c>
      <c r="P8" s="204">
        <f>SUMIFS(Data!$R:$R,Data!$B:$B,Data!$V$3,Data!$D:$D,'Total Allocation'!$A8,Data!$F:$F,"Y",Data!$C:$C,2)</f>
        <v>2022.3176590000221</v>
      </c>
      <c r="Q8" s="204">
        <f>P8*'Fall-Off Rates'!M8</f>
        <v>1905.0179420490099</v>
      </c>
      <c r="R8" s="204">
        <f>P8*'Fall-Off Rates'!O8</f>
        <v>1934.8156030061411</v>
      </c>
      <c r="S8" s="204">
        <f t="shared" si="0"/>
        <v>2087.572481351724</v>
      </c>
      <c r="T8" s="204">
        <f>O8+'U Contr'!J8</f>
        <v>400.56624000000005</v>
      </c>
      <c r="U8" s="204">
        <f>P8+'U Contr'!K8</f>
        <v>2022.3176590000221</v>
      </c>
      <c r="V8" s="204">
        <f>Q8+'U Contr'!L8</f>
        <v>1905.0179420490099</v>
      </c>
      <c r="W8" s="204">
        <f>R8+'U Contr'!M8</f>
        <v>1934.8156030061411</v>
      </c>
      <c r="X8" s="204">
        <f>S8+'U Contr'!N8</f>
        <v>2087.572481351724</v>
      </c>
      <c r="Y8" s="129">
        <f t="shared" si="1"/>
        <v>1.050615239734134</v>
      </c>
    </row>
    <row r="9" spans="1:25" s="2" customFormat="1">
      <c r="A9" s="151" t="s">
        <v>4</v>
      </c>
      <c r="B9" s="192">
        <v>1725</v>
      </c>
      <c r="C9" s="205">
        <v>360.86399999999998</v>
      </c>
      <c r="D9" s="205">
        <v>1640.4960000000001</v>
      </c>
      <c r="E9" s="205">
        <v>1669.019</v>
      </c>
      <c r="F9" s="205">
        <v>1505.07</v>
      </c>
      <c r="G9" s="205">
        <v>1725.1496666666665</v>
      </c>
      <c r="H9" s="205">
        <v>360.86399999999998</v>
      </c>
      <c r="I9" s="205">
        <v>1640.4960000000001</v>
      </c>
      <c r="J9" s="205">
        <v>1669.019</v>
      </c>
      <c r="K9" s="205">
        <v>1505.07</v>
      </c>
      <c r="L9" s="205">
        <v>1725.1496666666665</v>
      </c>
      <c r="M9" s="150">
        <v>1.0000867632850241</v>
      </c>
      <c r="N9" s="192">
        <v>1748</v>
      </c>
      <c r="O9" s="205">
        <f>SUMIFS(Data!$R:$R,Data!$B:$B,Data!$V$3,Data!$D:$D,'Total Allocation'!$A9,Data!$F:$F,"Y",Data!$C:$C,1)</f>
        <v>367.28622800000193</v>
      </c>
      <c r="P9" s="205">
        <f>SUMIFS(Data!$R:$R,Data!$B:$B,Data!$V$3,Data!$D:$D,'Total Allocation'!$A9,Data!$F:$F,"Y",Data!$C:$C,2)</f>
        <v>1638.8114410000587</v>
      </c>
      <c r="Q9" s="205">
        <f>P9*'Fall-Off Rates'!M9</f>
        <v>1667.9940386765807</v>
      </c>
      <c r="R9" s="205">
        <f>P9*'Fall-Off Rates'!O9</f>
        <v>1495.6006526572808</v>
      </c>
      <c r="S9" s="205">
        <f t="shared" si="0"/>
        <v>1723.2307867779739</v>
      </c>
      <c r="T9" s="205">
        <f>O9+'U Contr'!J9</f>
        <v>367.28622800000193</v>
      </c>
      <c r="U9" s="205">
        <f>P9+'U Contr'!K9</f>
        <v>1638.8114410000587</v>
      </c>
      <c r="V9" s="205">
        <f>Q9+'U Contr'!L9</f>
        <v>1667.9940386765807</v>
      </c>
      <c r="W9" s="205">
        <f>R9+'U Contr'!M9</f>
        <v>1495.6006526572808</v>
      </c>
      <c r="X9" s="205">
        <f>S9+'U Contr'!N9</f>
        <v>1723.2307867779739</v>
      </c>
      <c r="Y9" s="130">
        <f t="shared" si="1"/>
        <v>0.98582996955261659</v>
      </c>
    </row>
    <row r="10" spans="1:25" s="2" customFormat="1">
      <c r="A10" s="152" t="s">
        <v>5</v>
      </c>
      <c r="B10" s="192">
        <v>1505</v>
      </c>
      <c r="C10" s="204">
        <v>561.92100000000005</v>
      </c>
      <c r="D10" s="204">
        <v>1824.41</v>
      </c>
      <c r="E10" s="204">
        <v>1691.135</v>
      </c>
      <c r="F10" s="204">
        <v>1590.67</v>
      </c>
      <c r="G10" s="204">
        <v>1889.3786666666667</v>
      </c>
      <c r="H10" s="204">
        <v>561.92100000000005</v>
      </c>
      <c r="I10" s="204">
        <v>1824.41</v>
      </c>
      <c r="J10" s="204">
        <v>1691.135</v>
      </c>
      <c r="K10" s="204">
        <v>1590.67</v>
      </c>
      <c r="L10" s="204">
        <v>1889.3786666666667</v>
      </c>
      <c r="M10" s="149">
        <v>1.255401107419712</v>
      </c>
      <c r="N10" s="192">
        <v>1634</v>
      </c>
      <c r="O10" s="204">
        <f>SUMIFS(Data!$R:$R,Data!$B:$B,Data!$V$3,Data!$D:$D,'Total Allocation'!$A10,Data!$F:$F,"Y",Data!$C:$C,1)</f>
        <v>580.19934599999624</v>
      </c>
      <c r="P10" s="204">
        <f>SUMIFS(Data!$R:$R,Data!$B:$B,Data!$V$3,Data!$D:$D,'Total Allocation'!$A10,Data!$F:$F,"Y",Data!$C:$C,2)</f>
        <v>1838.131525000071</v>
      </c>
      <c r="Q10" s="204">
        <f>P10*'Fall-Off Rates'!M10</f>
        <v>1705.0509012277346</v>
      </c>
      <c r="R10" s="204">
        <f>P10*'Fall-Off Rates'!O10</f>
        <v>1725.2586276268285</v>
      </c>
      <c r="S10" s="204">
        <f t="shared" si="0"/>
        <v>1949.5467999515433</v>
      </c>
      <c r="T10" s="204">
        <f>O10+'U Contr'!J10</f>
        <v>580.19934599999624</v>
      </c>
      <c r="U10" s="204">
        <f>P10+'U Contr'!K10</f>
        <v>1838.131525000071</v>
      </c>
      <c r="V10" s="204">
        <f>Q10+'U Contr'!L10</f>
        <v>1705.0509012277346</v>
      </c>
      <c r="W10" s="204">
        <f>R10+'U Contr'!M10</f>
        <v>1725.2586276268285</v>
      </c>
      <c r="X10" s="204">
        <f>S10+'U Contr'!N10</f>
        <v>1949.5467999515433</v>
      </c>
      <c r="Y10" s="129">
        <f t="shared" si="1"/>
        <v>1.1931130966655712</v>
      </c>
    </row>
    <row r="11" spans="1:25" s="2" customFormat="1">
      <c r="A11" s="151" t="s">
        <v>6</v>
      </c>
      <c r="B11" s="192">
        <v>2266</v>
      </c>
      <c r="C11" s="205">
        <v>659.20899999999995</v>
      </c>
      <c r="D11" s="205">
        <v>1838.34</v>
      </c>
      <c r="E11" s="205">
        <v>1845.8230000000001</v>
      </c>
      <c r="F11" s="205">
        <v>1707.37</v>
      </c>
      <c r="G11" s="205">
        <v>2016.914</v>
      </c>
      <c r="H11" s="205">
        <v>659.20899999999995</v>
      </c>
      <c r="I11" s="205">
        <v>1838.34</v>
      </c>
      <c r="J11" s="205">
        <v>1845.8230000000001</v>
      </c>
      <c r="K11" s="205">
        <v>1707.37</v>
      </c>
      <c r="L11" s="205">
        <v>2016.914</v>
      </c>
      <c r="M11" s="150">
        <v>0.89007678729037953</v>
      </c>
      <c r="N11" s="192">
        <v>2237</v>
      </c>
      <c r="O11" s="205">
        <f>SUMIFS(Data!$R:$R,Data!$B:$B,Data!$V$3,Data!$D:$D,'Total Allocation'!$A11,Data!$F:$F,"Y",Data!$C:$C,1)</f>
        <v>598.28591099999824</v>
      </c>
      <c r="P11" s="205">
        <f>SUMIFS(Data!$R:$R,Data!$B:$B,Data!$V$3,Data!$D:$D,'Total Allocation'!$A11,Data!$F:$F,"Y",Data!$C:$C,2)</f>
        <v>1862.4843830000602</v>
      </c>
      <c r="Q11" s="205">
        <f>P11*'Fall-Off Rates'!M11</f>
        <v>1854.6750954517474</v>
      </c>
      <c r="R11" s="205">
        <f>P11*'Fall-Off Rates'!O11</f>
        <v>1707.5902041213239</v>
      </c>
      <c r="S11" s="205">
        <f t="shared" si="0"/>
        <v>2007.6785311910435</v>
      </c>
      <c r="T11" s="205">
        <f>O11+'U Contr'!J11</f>
        <v>598.28591099999824</v>
      </c>
      <c r="U11" s="205">
        <f>P11+'U Contr'!K11</f>
        <v>1862.4843830000602</v>
      </c>
      <c r="V11" s="205">
        <f>Q11+'U Contr'!L11</f>
        <v>1854.6750954517474</v>
      </c>
      <c r="W11" s="205">
        <f>R11+'U Contr'!M11</f>
        <v>1707.5902041213239</v>
      </c>
      <c r="X11" s="205">
        <f>S11+'U Contr'!N11</f>
        <v>2007.6785311910435</v>
      </c>
      <c r="Y11" s="130">
        <f t="shared" si="1"/>
        <v>0.89748705015245578</v>
      </c>
    </row>
    <row r="12" spans="1:25" s="2" customFormat="1">
      <c r="A12" s="152" t="s">
        <v>7</v>
      </c>
      <c r="B12" s="192">
        <v>7027</v>
      </c>
      <c r="C12" s="204">
        <v>2591.85</v>
      </c>
      <c r="D12" s="204">
        <v>6005.86</v>
      </c>
      <c r="E12" s="204">
        <v>5789.2870000000003</v>
      </c>
      <c r="F12" s="204">
        <v>5497.79</v>
      </c>
      <c r="G12" s="204">
        <v>6628.2623333333331</v>
      </c>
      <c r="H12" s="204">
        <v>2591.85</v>
      </c>
      <c r="I12" s="204">
        <v>6015.16</v>
      </c>
      <c r="J12" s="204">
        <v>5798.0870000000004</v>
      </c>
      <c r="K12" s="204">
        <v>5505.79</v>
      </c>
      <c r="L12" s="204">
        <v>6636.9623333333329</v>
      </c>
      <c r="M12" s="149">
        <v>0.94449442626061375</v>
      </c>
      <c r="N12" s="192">
        <v>7364</v>
      </c>
      <c r="O12" s="204">
        <f>SUMIFS(Data!$R:$R,Data!$B:$B,Data!$V$3,Data!$D:$D,'Total Allocation'!$A12,Data!$F:$F,"Y",Data!$C:$C,1)</f>
        <v>2427.7106210001189</v>
      </c>
      <c r="P12" s="204">
        <f>SUMIFS(Data!$R:$R,Data!$B:$B,Data!$V$3,Data!$D:$D,'Total Allocation'!$A12,Data!$F:$F,"Y",Data!$C:$C,2)</f>
        <v>5846.699707000279</v>
      </c>
      <c r="Q12" s="204">
        <f>P12*'Fall-Off Rates'!M12</f>
        <v>5597.6551554904108</v>
      </c>
      <c r="R12" s="204">
        <f>P12*'Fall-Off Rates'!O12</f>
        <v>5604.1791847115728</v>
      </c>
      <c r="S12" s="204">
        <f t="shared" si="0"/>
        <v>6492.08155606746</v>
      </c>
      <c r="T12" s="204">
        <f>O12+'U Contr'!J12</f>
        <v>2427.7106210001189</v>
      </c>
      <c r="U12" s="204">
        <f>P12+'U Contr'!K12</f>
        <v>5855.5997070002786</v>
      </c>
      <c r="V12" s="204">
        <f>Q12+'U Contr'!L12</f>
        <v>5606.6551554904108</v>
      </c>
      <c r="W12" s="204">
        <f>R12+'U Contr'!M12</f>
        <v>5612.1791847115728</v>
      </c>
      <c r="X12" s="204">
        <f>S12+'U Contr'!N12</f>
        <v>6500.7148894007933</v>
      </c>
      <c r="Y12" s="129">
        <f t="shared" si="1"/>
        <v>0.88276953957099313</v>
      </c>
    </row>
    <row r="13" spans="1:25" s="2" customFormat="1">
      <c r="A13" s="151" t="s">
        <v>8</v>
      </c>
      <c r="B13" s="192">
        <v>4369</v>
      </c>
      <c r="C13" s="205">
        <v>2596.9839999999999</v>
      </c>
      <c r="D13" s="205">
        <v>3328.3960000000002</v>
      </c>
      <c r="E13" s="205">
        <v>3266.6979999999999</v>
      </c>
      <c r="F13" s="205">
        <v>3288.56</v>
      </c>
      <c r="G13" s="205">
        <v>4160.2126666666663</v>
      </c>
      <c r="H13" s="205">
        <v>2596.9839999999999</v>
      </c>
      <c r="I13" s="205">
        <v>3328.3960000000002</v>
      </c>
      <c r="J13" s="205">
        <v>3266.6979999999999</v>
      </c>
      <c r="K13" s="205">
        <v>3288.56</v>
      </c>
      <c r="L13" s="205">
        <v>4160.2126666666663</v>
      </c>
      <c r="M13" s="150">
        <v>0.95221164263370706</v>
      </c>
      <c r="N13" s="192">
        <v>4348</v>
      </c>
      <c r="O13" s="205">
        <f>SUMIFS(Data!$R:$R,Data!$B:$B,Data!$V$3,Data!$D:$D,'Total Allocation'!$A13,Data!$F:$F,"Y",Data!$C:$C,1)</f>
        <v>2455.4436950000295</v>
      </c>
      <c r="P13" s="205">
        <f>SUMIFS(Data!$R:$R,Data!$B:$B,Data!$V$3,Data!$D:$D,'Total Allocation'!$A13,Data!$F:$F,"Y",Data!$C:$C,2)</f>
        <v>3226.6897650001079</v>
      </c>
      <c r="Q13" s="205">
        <f>P13*'Fall-Off Rates'!M13</f>
        <v>3234.8433349322895</v>
      </c>
      <c r="R13" s="205">
        <f>P13*'Fall-Off Rates'!O13</f>
        <v>3222.0343197873776</v>
      </c>
      <c r="S13" s="205">
        <f t="shared" si="0"/>
        <v>4046.3370382399348</v>
      </c>
      <c r="T13" s="205">
        <f>O13+'U Contr'!J13</f>
        <v>2455.4436950000295</v>
      </c>
      <c r="U13" s="205">
        <f>P13+'U Contr'!K13</f>
        <v>3226.6897650001079</v>
      </c>
      <c r="V13" s="205">
        <f>Q13+'U Contr'!L13</f>
        <v>3234.8433349322895</v>
      </c>
      <c r="W13" s="205">
        <f>R13+'U Contr'!M13</f>
        <v>3222.0343197873776</v>
      </c>
      <c r="X13" s="205">
        <f>S13+'U Contr'!N13</f>
        <v>4046.3370382399348</v>
      </c>
      <c r="Y13" s="130">
        <f t="shared" si="1"/>
        <v>0.93062029398342572</v>
      </c>
    </row>
    <row r="14" spans="1:25" s="2" customFormat="1">
      <c r="A14" s="152" t="s">
        <v>9</v>
      </c>
      <c r="B14" s="192">
        <v>4895</v>
      </c>
      <c r="C14" s="204">
        <v>1620.4469999999999</v>
      </c>
      <c r="D14" s="204">
        <v>4427.2190000000001</v>
      </c>
      <c r="E14" s="204">
        <v>4359.491</v>
      </c>
      <c r="F14" s="204">
        <v>4136.95</v>
      </c>
      <c r="G14" s="204">
        <v>4848.0356666666667</v>
      </c>
      <c r="H14" s="204">
        <v>1620.4469999999999</v>
      </c>
      <c r="I14" s="204">
        <v>4427.2190000000001</v>
      </c>
      <c r="J14" s="204">
        <v>4359.491</v>
      </c>
      <c r="K14" s="204">
        <v>4136.95</v>
      </c>
      <c r="L14" s="204">
        <v>4848.0356666666667</v>
      </c>
      <c r="M14" s="149">
        <v>0.99040565202587671</v>
      </c>
      <c r="N14" s="192">
        <v>4939</v>
      </c>
      <c r="O14" s="204">
        <f>SUMIFS(Data!$R:$R,Data!$B:$B,Data!$V$3,Data!$D:$D,'Total Allocation'!$A14,Data!$F:$F,"Y",Data!$C:$C,1)</f>
        <v>1511.838436000035</v>
      </c>
      <c r="P14" s="204">
        <f>SUMIFS(Data!$R:$R,Data!$B:$B,Data!$V$3,Data!$D:$D,'Total Allocation'!$A14,Data!$F:$F,"Y",Data!$C:$C,2)</f>
        <v>4513.781733000229</v>
      </c>
      <c r="Q14" s="204">
        <f>P14*'Fall-Off Rates'!M14</f>
        <v>4588.0838729277812</v>
      </c>
      <c r="R14" s="204">
        <f>P14*'Fall-Off Rates'!O14</f>
        <v>4285.3578210612368</v>
      </c>
      <c r="S14" s="204">
        <f t="shared" si="0"/>
        <v>4966.3539543297602</v>
      </c>
      <c r="T14" s="204">
        <f>O14+'U Contr'!J14</f>
        <v>1511.838436000035</v>
      </c>
      <c r="U14" s="204">
        <f>P14+'U Contr'!K14</f>
        <v>4513.781733000229</v>
      </c>
      <c r="V14" s="204">
        <f>Q14+'U Contr'!L14</f>
        <v>4588.0838729277812</v>
      </c>
      <c r="W14" s="204">
        <f>R14+'U Contr'!M14</f>
        <v>4285.3578210612368</v>
      </c>
      <c r="X14" s="204">
        <f>S14+'U Contr'!N14</f>
        <v>4966.3539543297602</v>
      </c>
      <c r="Y14" s="129">
        <f t="shared" si="1"/>
        <v>1.0055383588438469</v>
      </c>
    </row>
    <row r="15" spans="1:25" s="2" customFormat="1">
      <c r="A15" s="151" t="s">
        <v>10</v>
      </c>
      <c r="B15" s="192">
        <v>5197</v>
      </c>
      <c r="C15" s="205">
        <v>1786.175</v>
      </c>
      <c r="D15" s="205">
        <v>4102.7730000000001</v>
      </c>
      <c r="E15" s="205">
        <v>4114.8410000000003</v>
      </c>
      <c r="F15" s="205">
        <v>4286.51</v>
      </c>
      <c r="G15" s="205">
        <v>4763.433</v>
      </c>
      <c r="H15" s="205">
        <v>1804.875</v>
      </c>
      <c r="I15" s="205">
        <v>4156.1729999999998</v>
      </c>
      <c r="J15" s="205">
        <v>4167.9410000000007</v>
      </c>
      <c r="K15" s="205">
        <v>4338.91</v>
      </c>
      <c r="L15" s="205">
        <v>4822.6329999999998</v>
      </c>
      <c r="M15" s="150">
        <v>0.92796478737733301</v>
      </c>
      <c r="N15" s="192">
        <v>5204</v>
      </c>
      <c r="O15" s="205">
        <f>SUMIFS(Data!$R:$R,Data!$B:$B,Data!$V$3,Data!$D:$D,'Total Allocation'!$A15,Data!$F:$F,"Y",Data!$C:$C,1)</f>
        <v>1831.3912950000461</v>
      </c>
      <c r="P15" s="205">
        <f>SUMIFS(Data!$R:$R,Data!$B:$B,Data!$V$3,Data!$D:$D,'Total Allocation'!$A15,Data!$F:$F,"Y",Data!$C:$C,2)</f>
        <v>3941.5023170001677</v>
      </c>
      <c r="Q15" s="205">
        <f>P15*'Fall-Off Rates'!M15</f>
        <v>3925.5815950284677</v>
      </c>
      <c r="R15" s="205">
        <f>P15*'Fall-Off Rates'!O15</f>
        <v>4088.1979403874625</v>
      </c>
      <c r="S15" s="205">
        <f t="shared" si="0"/>
        <v>4595.5577158053811</v>
      </c>
      <c r="T15" s="205">
        <f>O15+'U Contr'!J15</f>
        <v>1859.3912950000461</v>
      </c>
      <c r="U15" s="205">
        <f>P15+'U Contr'!K15</f>
        <v>3996.5023170001677</v>
      </c>
      <c r="V15" s="205">
        <f>Q15+'U Contr'!L15</f>
        <v>3980.5815950284677</v>
      </c>
      <c r="W15" s="205">
        <f>R15+'U Contr'!M15</f>
        <v>4142.1979403874629</v>
      </c>
      <c r="X15" s="205">
        <f>S15+'U Contr'!N15</f>
        <v>4659.5577158053811</v>
      </c>
      <c r="Y15" s="130">
        <f t="shared" si="1"/>
        <v>0.89538003762593799</v>
      </c>
    </row>
    <row r="16" spans="1:25" s="2" customFormat="1">
      <c r="A16" s="152" t="s">
        <v>11</v>
      </c>
      <c r="B16" s="192">
        <v>5059</v>
      </c>
      <c r="C16" s="204">
        <v>1967.91</v>
      </c>
      <c r="D16" s="204">
        <v>4779.7190000000001</v>
      </c>
      <c r="E16" s="204">
        <v>4660.0770000000002</v>
      </c>
      <c r="F16" s="204">
        <v>4662.6499999999996</v>
      </c>
      <c r="G16" s="204">
        <v>5356.7853333333333</v>
      </c>
      <c r="H16" s="204">
        <v>1967.91</v>
      </c>
      <c r="I16" s="204">
        <v>4779.7190000000001</v>
      </c>
      <c r="J16" s="204">
        <v>4660.0770000000002</v>
      </c>
      <c r="K16" s="204">
        <v>4662.6499999999996</v>
      </c>
      <c r="L16" s="204">
        <v>5356.7853333333333</v>
      </c>
      <c r="M16" s="149">
        <v>1.0588624892930092</v>
      </c>
      <c r="N16" s="192">
        <v>5163</v>
      </c>
      <c r="O16" s="204">
        <f>SUMIFS(Data!$R:$R,Data!$B:$B,Data!$V$3,Data!$D:$D,'Total Allocation'!$A16,Data!$F:$F,"Y",Data!$C:$C,1)</f>
        <v>1872.0847980000399</v>
      </c>
      <c r="P16" s="204">
        <f>SUMIFS(Data!$R:$R,Data!$B:$B,Data!$V$3,Data!$D:$D,'Total Allocation'!$A16,Data!$F:$F,"Y",Data!$C:$C,2)</f>
        <v>4601.0018100002071</v>
      </c>
      <c r="Q16" s="204">
        <f>P16*'Fall-Off Rates'!M16</f>
        <v>4462.4954185651504</v>
      </c>
      <c r="R16" s="204">
        <f>P16*'Fall-Off Rates'!O16</f>
        <v>4525.1093666851611</v>
      </c>
      <c r="S16" s="204">
        <f t="shared" si="0"/>
        <v>5153.5637977501856</v>
      </c>
      <c r="T16" s="204">
        <f>O16+'U Contr'!J16</f>
        <v>1872.0847980000399</v>
      </c>
      <c r="U16" s="204">
        <f>P16+'U Contr'!K16</f>
        <v>4601.0018100002071</v>
      </c>
      <c r="V16" s="204">
        <f>Q16+'U Contr'!L16</f>
        <v>4462.4954185651504</v>
      </c>
      <c r="W16" s="204">
        <f>R16+'U Contr'!M16</f>
        <v>4525.1093666851611</v>
      </c>
      <c r="X16" s="204">
        <f>S16+'U Contr'!N16</f>
        <v>5153.5637977501856</v>
      </c>
      <c r="Y16" s="129">
        <f t="shared" si="1"/>
        <v>0.99817234122606735</v>
      </c>
    </row>
    <row r="17" spans="1:26">
      <c r="A17" s="153" t="s">
        <v>35</v>
      </c>
      <c r="B17" s="192">
        <v>1747</v>
      </c>
      <c r="C17" s="205">
        <v>377.82100000000003</v>
      </c>
      <c r="D17" s="205">
        <v>1565.5419999999999</v>
      </c>
      <c r="E17" s="205">
        <v>1641</v>
      </c>
      <c r="F17" s="205">
        <v>1457.39</v>
      </c>
      <c r="G17" s="205">
        <v>1680.5843333333332</v>
      </c>
      <c r="H17" s="205">
        <v>377.82100000000003</v>
      </c>
      <c r="I17" s="205">
        <v>1565.5419999999999</v>
      </c>
      <c r="J17" s="205">
        <v>1641</v>
      </c>
      <c r="K17" s="205">
        <v>1457.39</v>
      </c>
      <c r="L17" s="205">
        <v>1680.5843333333332</v>
      </c>
      <c r="M17" s="150">
        <v>0.96198301850791823</v>
      </c>
      <c r="N17" s="192">
        <v>1644</v>
      </c>
      <c r="O17" s="205">
        <f>SUMIFS(Data!$R:$R,Data!$B:$B,Data!$V$3,Data!$D:$D,'Total Allocation'!$A17,Data!$F:$F,"Y",Data!$C:$C,1)</f>
        <v>370.77954600000101</v>
      </c>
      <c r="P17" s="205">
        <f>SUMIFS(Data!$R:$R,Data!$B:$B,Data!$V$3,Data!$D:$D,'Total Allocation'!$A17,Data!$F:$F,"Y",Data!$C:$C,2)</f>
        <v>1538.5049230000429</v>
      </c>
      <c r="Q17" s="205">
        <f>P17*'Fall-Off Rates'!M17</f>
        <v>1591.9178161352588</v>
      </c>
      <c r="R17" s="205">
        <f>P17*'Fall-Off Rates'!O17</f>
        <v>1385.0577240118459</v>
      </c>
      <c r="S17" s="205">
        <f t="shared" si="0"/>
        <v>1628.7533363823829</v>
      </c>
      <c r="T17" s="205">
        <f>O17+'U Contr'!J17</f>
        <v>370.77954600000101</v>
      </c>
      <c r="U17" s="205">
        <f>P17+'U Contr'!K17</f>
        <v>1538.5049230000429</v>
      </c>
      <c r="V17" s="205">
        <f>Q17+'U Contr'!L17</f>
        <v>1591.9178161352588</v>
      </c>
      <c r="W17" s="205">
        <f>R17+'U Contr'!M17</f>
        <v>1385.0577240118459</v>
      </c>
      <c r="X17" s="205">
        <f>S17+'U Contr'!N17</f>
        <v>1628.7533363823829</v>
      </c>
      <c r="Y17" s="130">
        <f t="shared" si="1"/>
        <v>0.99072587371191179</v>
      </c>
      <c r="Z17" s="36"/>
    </row>
    <row r="18" spans="1:26">
      <c r="A18" s="154" t="s">
        <v>13</v>
      </c>
      <c r="B18" s="192">
        <v>5667</v>
      </c>
      <c r="C18" s="204">
        <v>1999.588</v>
      </c>
      <c r="D18" s="204">
        <v>4478.5249999999996</v>
      </c>
      <c r="E18" s="204">
        <v>4424.0280000000002</v>
      </c>
      <c r="F18" s="204">
        <v>4254.74</v>
      </c>
      <c r="G18" s="204">
        <v>5052.2936666666665</v>
      </c>
      <c r="H18" s="204">
        <v>1999.588</v>
      </c>
      <c r="I18" s="204">
        <v>4478.5249999999996</v>
      </c>
      <c r="J18" s="204">
        <v>4424.0280000000002</v>
      </c>
      <c r="K18" s="204">
        <v>4254.74</v>
      </c>
      <c r="L18" s="204">
        <v>5052.2936666666665</v>
      </c>
      <c r="M18" s="149">
        <v>0.89152879242397498</v>
      </c>
      <c r="N18" s="192">
        <v>5540</v>
      </c>
      <c r="O18" s="204">
        <f>SUMIFS(Data!$R:$R,Data!$B:$B,Data!$V$3,Data!$D:$D,'Total Allocation'!$A18,Data!$F:$F,"Y",Data!$C:$C,1)</f>
        <v>1950.2647270000507</v>
      </c>
      <c r="P18" s="204">
        <f>SUMIFS(Data!$R:$R,Data!$B:$B,Data!$V$3,Data!$D:$D,'Total Allocation'!$A18,Data!$F:$F,"Y",Data!$C:$C,2)</f>
        <v>4521.4623740002144</v>
      </c>
      <c r="Q18" s="204">
        <f>P18*'Fall-Off Rates'!M18</f>
        <v>4420.5080516533435</v>
      </c>
      <c r="R18" s="204">
        <f>P18*'Fall-Off Rates'!O18</f>
        <v>4357.0326050617969</v>
      </c>
      <c r="S18" s="204">
        <f t="shared" si="0"/>
        <v>5083.0892525718018</v>
      </c>
      <c r="T18" s="204">
        <f>O18+'U Contr'!J18</f>
        <v>1950.2647270000507</v>
      </c>
      <c r="U18" s="204">
        <f>P18+'U Contr'!K18</f>
        <v>4521.4623740002144</v>
      </c>
      <c r="V18" s="204">
        <f>Q18+'U Contr'!L18</f>
        <v>4420.5080516533435</v>
      </c>
      <c r="W18" s="204">
        <f>R18+'U Contr'!M18</f>
        <v>4357.0326050617969</v>
      </c>
      <c r="X18" s="204">
        <f>S18+'U Contr'!N18</f>
        <v>5083.0892525718018</v>
      </c>
      <c r="Y18" s="129">
        <f t="shared" si="1"/>
        <v>0.91752513584328554</v>
      </c>
      <c r="Z18" s="36"/>
    </row>
    <row r="19" spans="1:26">
      <c r="A19" s="153" t="s">
        <v>14</v>
      </c>
      <c r="B19" s="192">
        <v>5980</v>
      </c>
      <c r="C19" s="205">
        <v>2564.2460000000001</v>
      </c>
      <c r="D19" s="205">
        <v>5241.009</v>
      </c>
      <c r="E19" s="205">
        <v>5003.799</v>
      </c>
      <c r="F19" s="205">
        <v>5130.34</v>
      </c>
      <c r="G19" s="205">
        <v>5979.7979999999998</v>
      </c>
      <c r="H19" s="205">
        <v>2564.2460000000001</v>
      </c>
      <c r="I19" s="205">
        <v>5241.009</v>
      </c>
      <c r="J19" s="205">
        <v>5003.799</v>
      </c>
      <c r="K19" s="205">
        <v>5130.34</v>
      </c>
      <c r="L19" s="205">
        <v>5979.7979999999998</v>
      </c>
      <c r="M19" s="150">
        <v>0.99996622073578589</v>
      </c>
      <c r="N19" s="192">
        <v>6056</v>
      </c>
      <c r="O19" s="205">
        <f>SUMIFS(Data!$R:$R,Data!$B:$B,Data!$V$3,Data!$D:$D,'Total Allocation'!$A19,Data!$F:$F,"Y",Data!$C:$C,1)</f>
        <v>2522.6643580000605</v>
      </c>
      <c r="P19" s="205">
        <f>SUMIFS(Data!$R:$R,Data!$B:$B,Data!$V$3,Data!$D:$D,'Total Allocation'!$A19,Data!$F:$F,"Y",Data!$C:$C,2)</f>
        <v>5210.5023830001874</v>
      </c>
      <c r="Q19" s="205">
        <f>P19*'Fall-Off Rates'!M19</f>
        <v>5080.6256281340657</v>
      </c>
      <c r="R19" s="205">
        <f>P19*'Fall-Off Rates'!O19</f>
        <v>5217.8021892771058</v>
      </c>
      <c r="S19" s="205">
        <f t="shared" si="0"/>
        <v>6010.5315194704735</v>
      </c>
      <c r="T19" s="205">
        <f>O19+'U Contr'!J19</f>
        <v>2522.6643580000605</v>
      </c>
      <c r="U19" s="205">
        <f>P19+'U Contr'!K19</f>
        <v>5210.5023830001874</v>
      </c>
      <c r="V19" s="205">
        <f>Q19+'U Contr'!L19</f>
        <v>5080.6256281340657</v>
      </c>
      <c r="W19" s="205">
        <f>R19+'U Contr'!M19</f>
        <v>5217.8021892771058</v>
      </c>
      <c r="X19" s="205">
        <f>S19+'U Contr'!N19</f>
        <v>6010.5315194704735</v>
      </c>
      <c r="Y19" s="130">
        <f t="shared" si="1"/>
        <v>0.99249199462854587</v>
      </c>
      <c r="Z19" s="36"/>
    </row>
    <row r="20" spans="1:26">
      <c r="A20" s="154" t="s">
        <v>15</v>
      </c>
      <c r="B20" s="192">
        <v>3073</v>
      </c>
      <c r="C20" s="204">
        <v>1234.1210000000001</v>
      </c>
      <c r="D20" s="204">
        <v>2638.8960000000002</v>
      </c>
      <c r="E20" s="204">
        <v>2492.0650000000001</v>
      </c>
      <c r="F20" s="204">
        <v>2400.5700000000002</v>
      </c>
      <c r="G20" s="204">
        <v>2921.884</v>
      </c>
      <c r="H20" s="204">
        <v>1234.1210000000001</v>
      </c>
      <c r="I20" s="204">
        <v>2638.8960000000002</v>
      </c>
      <c r="J20" s="204">
        <v>2492.0650000000001</v>
      </c>
      <c r="K20" s="204">
        <v>2400.5700000000002</v>
      </c>
      <c r="L20" s="204">
        <v>2921.884</v>
      </c>
      <c r="M20" s="149">
        <v>0.95082460136674263</v>
      </c>
      <c r="N20" s="192">
        <v>3084</v>
      </c>
      <c r="O20" s="204">
        <f>SUMIFS(Data!$R:$R,Data!$B:$B,Data!$V$3,Data!$D:$D,'Total Allocation'!$A20,Data!$F:$F,"Y",Data!$C:$C,1)</f>
        <v>1152.6256129999902</v>
      </c>
      <c r="P20" s="204">
        <f>SUMIFS(Data!$R:$R,Data!$B:$B,Data!$V$3,Data!$D:$D,'Total Allocation'!$A20,Data!$F:$F,"Y",Data!$C:$C,2)</f>
        <v>2700.4374600000251</v>
      </c>
      <c r="Q20" s="204">
        <f>P20*'Fall-Off Rates'!M20</f>
        <v>2584.2250513135532</v>
      </c>
      <c r="R20" s="204">
        <f>P20*'Fall-Off Rates'!O20</f>
        <v>2626.2773334906924</v>
      </c>
      <c r="S20" s="204">
        <f t="shared" si="0"/>
        <v>3021.1884859347538</v>
      </c>
      <c r="T20" s="204">
        <f>O20+'U Contr'!J20</f>
        <v>1152.6256129999902</v>
      </c>
      <c r="U20" s="204">
        <f>P20+'U Contr'!K20</f>
        <v>2700.4374600000251</v>
      </c>
      <c r="V20" s="204">
        <f>Q20+'U Contr'!L20</f>
        <v>2584.2250513135532</v>
      </c>
      <c r="W20" s="204">
        <f>R20+'U Contr'!M20</f>
        <v>2626.2773334906924</v>
      </c>
      <c r="X20" s="204">
        <f>S20+'U Contr'!N20</f>
        <v>3021.1884859347538</v>
      </c>
      <c r="Y20" s="129">
        <f t="shared" si="1"/>
        <v>0.97963310179466723</v>
      </c>
      <c r="Z20" s="36"/>
    </row>
    <row r="21" spans="1:26">
      <c r="A21" s="153" t="s">
        <v>16</v>
      </c>
      <c r="B21" s="192">
        <v>2557</v>
      </c>
      <c r="C21" s="205">
        <v>1027.318</v>
      </c>
      <c r="D21" s="205">
        <v>2533.8649999999998</v>
      </c>
      <c r="E21" s="205">
        <v>2336.4140000000002</v>
      </c>
      <c r="F21" s="205">
        <v>2238.9499999999998</v>
      </c>
      <c r="G21" s="205">
        <v>2712.1823333333332</v>
      </c>
      <c r="H21" s="205">
        <v>1027.318</v>
      </c>
      <c r="I21" s="205">
        <v>2533.8649999999998</v>
      </c>
      <c r="J21" s="205">
        <v>2336.4140000000002</v>
      </c>
      <c r="K21" s="205">
        <v>2238.9499999999998</v>
      </c>
      <c r="L21" s="205">
        <v>2712.1823333333332</v>
      </c>
      <c r="M21" s="150">
        <v>1.0606892191370094</v>
      </c>
      <c r="N21" s="192">
        <v>2675</v>
      </c>
      <c r="O21" s="205">
        <f>SUMIFS(Data!$R:$R,Data!$B:$B,Data!$V$3,Data!$D:$D,'Total Allocation'!$A21,Data!$F:$F,"Y",Data!$C:$C,1)</f>
        <v>920.02540799998587</v>
      </c>
      <c r="P21" s="205">
        <f>SUMIFS(Data!$R:$R,Data!$B:$B,Data!$V$3,Data!$D:$D,'Total Allocation'!$A21,Data!$F:$F,"Y",Data!$C:$C,2)</f>
        <v>2257.0971240000672</v>
      </c>
      <c r="Q21" s="205">
        <f>P21*'Fall-Off Rates'!M21</f>
        <v>2087.0413978220199</v>
      </c>
      <c r="R21" s="205">
        <f>P21*'Fall-Off Rates'!O21</f>
        <v>2137.0376369889536</v>
      </c>
      <c r="S21" s="205">
        <f t="shared" si="0"/>
        <v>2467.0671889370087</v>
      </c>
      <c r="T21" s="205">
        <f>O21+'U Contr'!J21</f>
        <v>920.02540799998587</v>
      </c>
      <c r="U21" s="205">
        <f>P21+'U Contr'!K21</f>
        <v>2257.0971240000672</v>
      </c>
      <c r="V21" s="205">
        <f>Q21+'U Contr'!L21</f>
        <v>2087.0413978220199</v>
      </c>
      <c r="W21" s="205">
        <f>R21+'U Contr'!M21</f>
        <v>2137.0376369889536</v>
      </c>
      <c r="X21" s="205">
        <f>S21+'U Contr'!N21</f>
        <v>2467.0671889370087</v>
      </c>
      <c r="Y21" s="130">
        <f t="shared" si="1"/>
        <v>0.92226810801383508</v>
      </c>
      <c r="Z21" s="36"/>
    </row>
    <row r="22" spans="1:26">
      <c r="A22" s="154" t="s">
        <v>17</v>
      </c>
      <c r="B22" s="192">
        <v>4937</v>
      </c>
      <c r="C22" s="204">
        <v>1975.1369999999999</v>
      </c>
      <c r="D22" s="204">
        <v>4605.616</v>
      </c>
      <c r="E22" s="204">
        <v>4473.8040000000001</v>
      </c>
      <c r="F22" s="204">
        <v>4597.99</v>
      </c>
      <c r="G22" s="204">
        <v>5217.5156666666671</v>
      </c>
      <c r="H22" s="204">
        <v>1975.1369999999999</v>
      </c>
      <c r="I22" s="204">
        <v>4644.616</v>
      </c>
      <c r="J22" s="204">
        <v>4473.8040000000001</v>
      </c>
      <c r="K22" s="204">
        <v>4630.6899999999996</v>
      </c>
      <c r="L22" s="204">
        <v>5253.3656666666675</v>
      </c>
      <c r="M22" s="149">
        <v>1.0640805482411724</v>
      </c>
      <c r="N22" s="192">
        <v>5191</v>
      </c>
      <c r="O22" s="204">
        <f>SUMIFS(Data!$R:$R,Data!$B:$B,Data!$V$3,Data!$D:$D,'Total Allocation'!$A22,Data!$F:$F,"Y",Data!$C:$C,1)</f>
        <v>1955.204085000031</v>
      </c>
      <c r="P22" s="204">
        <f>SUMIFS(Data!$R:$R,Data!$B:$B,Data!$V$3,Data!$D:$D,'Total Allocation'!$A22,Data!$F:$F,"Y",Data!$C:$C,2)</f>
        <v>4463.9079140002295</v>
      </c>
      <c r="Q22" s="204">
        <f>P22*'Fall-Off Rates'!M22</f>
        <v>4368.1511947796998</v>
      </c>
      <c r="R22" s="204">
        <f>P22*'Fall-Off Rates'!O22</f>
        <v>4420.0640490143905</v>
      </c>
      <c r="S22" s="204">
        <f t="shared" si="0"/>
        <v>5069.1090809314501</v>
      </c>
      <c r="T22" s="204">
        <f>O22+'U Contr'!J22</f>
        <v>1955.204085000031</v>
      </c>
      <c r="U22" s="204">
        <f>P22+'U Contr'!K22</f>
        <v>4500.9079140002295</v>
      </c>
      <c r="V22" s="204">
        <f>Q22+'U Contr'!L22</f>
        <v>4368.1511947796998</v>
      </c>
      <c r="W22" s="204">
        <f>R22+'U Contr'!M22</f>
        <v>4451.0640490143905</v>
      </c>
      <c r="X22" s="204">
        <f>S22+'U Contr'!N22</f>
        <v>5103.1090809314501</v>
      </c>
      <c r="Y22" s="129">
        <f t="shared" si="1"/>
        <v>0.98306859582574646</v>
      </c>
      <c r="Z22" s="36"/>
    </row>
    <row r="23" spans="1:26">
      <c r="A23" s="153" t="s">
        <v>18</v>
      </c>
      <c r="B23" s="192">
        <v>1761</v>
      </c>
      <c r="C23" s="205">
        <v>396.471</v>
      </c>
      <c r="D23" s="205">
        <v>1532.23</v>
      </c>
      <c r="E23" s="205">
        <v>1500.0840000000001</v>
      </c>
      <c r="F23" s="205">
        <v>1343.01</v>
      </c>
      <c r="G23" s="205">
        <v>1590.5983333333334</v>
      </c>
      <c r="H23" s="205">
        <v>396.471</v>
      </c>
      <c r="I23" s="205">
        <v>1532.23</v>
      </c>
      <c r="J23" s="205">
        <v>1500.0840000000001</v>
      </c>
      <c r="K23" s="205">
        <v>1343.01</v>
      </c>
      <c r="L23" s="205">
        <v>1590.5983333333334</v>
      </c>
      <c r="M23" s="150">
        <v>0.90323585084232449</v>
      </c>
      <c r="N23" s="192">
        <v>1779</v>
      </c>
      <c r="O23" s="205">
        <f>SUMIFS(Data!$R:$R,Data!$B:$B,Data!$V$3,Data!$D:$D,'Total Allocation'!$A23,Data!$F:$F,"Y",Data!$C:$C,1)</f>
        <v>329.35287300000016</v>
      </c>
      <c r="P23" s="205">
        <f>SUMIFS(Data!$R:$R,Data!$B:$B,Data!$V$3,Data!$D:$D,'Total Allocation'!$A23,Data!$F:$F,"Y",Data!$C:$C,2)</f>
        <v>1347.1852260000082</v>
      </c>
      <c r="Q23" s="205">
        <f>P23*'Fall-Off Rates'!M23</f>
        <v>1345.4089232108042</v>
      </c>
      <c r="R23" s="205">
        <f>P23*'Fall-Off Rates'!O23</f>
        <v>1210.1307514375967</v>
      </c>
      <c r="S23" s="205">
        <f t="shared" si="0"/>
        <v>1410.6925912161366</v>
      </c>
      <c r="T23" s="205">
        <f>O23+'U Contr'!J23</f>
        <v>329.35287300000016</v>
      </c>
      <c r="U23" s="205">
        <f>P23+'U Contr'!K23</f>
        <v>1347.1852260000082</v>
      </c>
      <c r="V23" s="205">
        <f>Q23+'U Contr'!L23</f>
        <v>1345.4089232108042</v>
      </c>
      <c r="W23" s="205">
        <f>R23+'U Contr'!M23</f>
        <v>1210.1307514375967</v>
      </c>
      <c r="X23" s="205">
        <f>S23+'U Contr'!N23</f>
        <v>1410.6925912161366</v>
      </c>
      <c r="Y23" s="130">
        <f t="shared" si="1"/>
        <v>0.79296941608551808</v>
      </c>
      <c r="Z23" s="36"/>
    </row>
    <row r="24" spans="1:26">
      <c r="A24" s="154" t="s">
        <v>40</v>
      </c>
      <c r="B24" s="192">
        <v>5669</v>
      </c>
      <c r="C24" s="204">
        <v>2348.5340000000001</v>
      </c>
      <c r="D24" s="204">
        <v>5177.6629999999996</v>
      </c>
      <c r="E24" s="204">
        <v>4650.6279999999997</v>
      </c>
      <c r="F24" s="204">
        <v>4435.84</v>
      </c>
      <c r="G24" s="204">
        <v>5537.5550000000003</v>
      </c>
      <c r="H24" s="204">
        <v>2394.0340000000001</v>
      </c>
      <c r="I24" s="204">
        <v>5277.6629999999996</v>
      </c>
      <c r="J24" s="204">
        <v>4746.9279999999999</v>
      </c>
      <c r="K24" s="204">
        <v>4530.6400000000003</v>
      </c>
      <c r="L24" s="204">
        <v>5649.7550000000001</v>
      </c>
      <c r="M24" s="149">
        <v>0.99660522137943197</v>
      </c>
      <c r="N24" s="192">
        <v>5647</v>
      </c>
      <c r="O24" s="204">
        <f>SUMIFS(Data!$R:$R,Data!$B:$B,Data!$V$3,Data!$D:$D,'Total Allocation'!$A24,Data!$F:$F,"Y",Data!$C:$C,1)</f>
        <v>2197.7373020000341</v>
      </c>
      <c r="P24" s="204">
        <f>SUMIFS(Data!$R:$R,Data!$B:$B,Data!$V$3,Data!$D:$D,'Total Allocation'!$A24,Data!$F:$F,"Y",Data!$C:$C,2)</f>
        <v>4966.7475370002512</v>
      </c>
      <c r="Q24" s="204">
        <f>P24*'Fall-Off Rates'!M24</f>
        <v>4503.6494653929749</v>
      </c>
      <c r="R24" s="204">
        <f>P24*'Fall-Off Rates'!O24</f>
        <v>5076.5093035690634</v>
      </c>
      <c r="S24" s="204">
        <f t="shared" si="0"/>
        <v>5581.5478693207742</v>
      </c>
      <c r="T24" s="204">
        <f>O24+'U Contr'!J24</f>
        <v>2239.7373020000341</v>
      </c>
      <c r="U24" s="204">
        <f>P24+'U Contr'!K24</f>
        <v>5058.7475370002512</v>
      </c>
      <c r="V24" s="204">
        <f>Q24+'U Contr'!L24</f>
        <v>4591.6494653929749</v>
      </c>
      <c r="W24" s="204">
        <f>R24+'U Contr'!M24</f>
        <v>5163.5093035690634</v>
      </c>
      <c r="X24" s="204">
        <f>S24+'U Contr'!N24</f>
        <v>5684.5478693207742</v>
      </c>
      <c r="Y24" s="129">
        <f t="shared" si="1"/>
        <v>1.0066491711210863</v>
      </c>
      <c r="Z24" s="36"/>
    </row>
    <row r="25" spans="1:26">
      <c r="A25" s="153" t="s">
        <v>19</v>
      </c>
      <c r="B25" s="192">
        <v>3815</v>
      </c>
      <c r="C25" s="205">
        <v>1347.271</v>
      </c>
      <c r="D25" s="205">
        <v>3550.14</v>
      </c>
      <c r="E25" s="205">
        <v>3381.3130000000001</v>
      </c>
      <c r="F25" s="205">
        <v>3262.77</v>
      </c>
      <c r="G25" s="205">
        <v>3847.164666666667</v>
      </c>
      <c r="H25" s="205">
        <v>1347.271</v>
      </c>
      <c r="I25" s="205">
        <v>3550.14</v>
      </c>
      <c r="J25" s="205">
        <v>3381.3130000000001</v>
      </c>
      <c r="K25" s="205">
        <v>3262.77</v>
      </c>
      <c r="L25" s="205">
        <v>3847.164666666667</v>
      </c>
      <c r="M25" s="150">
        <v>1.0084311052861512</v>
      </c>
      <c r="N25" s="192">
        <v>3837</v>
      </c>
      <c r="O25" s="205">
        <f>SUMIFS(Data!$R:$R,Data!$B:$B,Data!$V$3,Data!$D:$D,'Total Allocation'!$A25,Data!$F:$F,"Y",Data!$C:$C,1)</f>
        <v>1398.6781810000043</v>
      </c>
      <c r="P25" s="205">
        <f>SUMIFS(Data!$R:$R,Data!$B:$B,Data!$V$3,Data!$D:$D,'Total Allocation'!$A25,Data!$F:$F,"Y",Data!$C:$C,2)</f>
        <v>3456.7889380000734</v>
      </c>
      <c r="Q25" s="205">
        <f>P25*'Fall-Off Rates'!M25</f>
        <v>3422.1893147272285</v>
      </c>
      <c r="R25" s="205">
        <f>P25*'Fall-Off Rates'!O25</f>
        <v>3357.9310893092079</v>
      </c>
      <c r="S25" s="205">
        <f t="shared" si="0"/>
        <v>3878.5291743455041</v>
      </c>
      <c r="T25" s="205">
        <f>O25+'U Contr'!J25</f>
        <v>1398.6781810000043</v>
      </c>
      <c r="U25" s="205">
        <f>P25+'U Contr'!K25</f>
        <v>3456.7889380000734</v>
      </c>
      <c r="V25" s="205">
        <f>Q25+'U Contr'!L25</f>
        <v>3422.1893147272285</v>
      </c>
      <c r="W25" s="205">
        <f>R25+'U Contr'!M25</f>
        <v>3357.9310893092079</v>
      </c>
      <c r="X25" s="205">
        <f>S25+'U Contr'!N25</f>
        <v>3878.5291743455041</v>
      </c>
      <c r="Y25" s="130">
        <f t="shared" si="1"/>
        <v>1.0108233448906709</v>
      </c>
      <c r="Z25" s="36"/>
    </row>
    <row r="26" spans="1:26">
      <c r="A26" s="154" t="s">
        <v>39</v>
      </c>
      <c r="B26" s="192">
        <v>15131</v>
      </c>
      <c r="C26" s="204">
        <v>5003.3789999999999</v>
      </c>
      <c r="D26" s="204">
        <v>12036.651</v>
      </c>
      <c r="E26" s="204">
        <v>11784.021000000001</v>
      </c>
      <c r="F26" s="204">
        <v>11484.57</v>
      </c>
      <c r="G26" s="204">
        <v>13436.207</v>
      </c>
      <c r="H26" s="204">
        <v>5003.3789999999999</v>
      </c>
      <c r="I26" s="204">
        <v>12036.651</v>
      </c>
      <c r="J26" s="204">
        <v>11784.021000000001</v>
      </c>
      <c r="K26" s="204">
        <v>11484.57</v>
      </c>
      <c r="L26" s="204">
        <v>13436.207</v>
      </c>
      <c r="M26" s="149">
        <v>0.88799200317229532</v>
      </c>
      <c r="N26" s="192">
        <v>14301</v>
      </c>
      <c r="O26" s="204">
        <f>SUMIFS(Data!$R:$R,Data!$B:$B,Data!$V$3,Data!$D:$D,'Total Allocation'!$A26,Data!$F:$F,"Y",Data!$C:$C,1)</f>
        <v>5013.094689000045</v>
      </c>
      <c r="P26" s="204">
        <f>SUMIFS(Data!$R:$R,Data!$B:$B,Data!$V$3,Data!$D:$D,'Total Allocation'!$A26,Data!$F:$F,"Y",Data!$C:$C,2)</f>
        <v>11891.734723000478</v>
      </c>
      <c r="Q26" s="204">
        <f>P26*'Fall-Off Rates'!M26</f>
        <v>11853.429461562062</v>
      </c>
      <c r="R26" s="204">
        <f>P26*'Fall-Off Rates'!O26</f>
        <v>11577.49183363952</v>
      </c>
      <c r="S26" s="204">
        <f t="shared" si="0"/>
        <v>13445.250235734035</v>
      </c>
      <c r="T26" s="204">
        <f>O26+'U Contr'!J26</f>
        <v>5013.094689000045</v>
      </c>
      <c r="U26" s="204">
        <f>P26+'U Contr'!K26</f>
        <v>11891.734723000478</v>
      </c>
      <c r="V26" s="204">
        <f>Q26+'U Contr'!L26</f>
        <v>11853.429461562062</v>
      </c>
      <c r="W26" s="204">
        <f>R26+'U Contr'!M26</f>
        <v>11577.49183363952</v>
      </c>
      <c r="X26" s="204">
        <f>S26+'U Contr'!N26</f>
        <v>13445.250235734035</v>
      </c>
      <c r="Y26" s="129">
        <f t="shared" si="1"/>
        <v>0.9401615436496773</v>
      </c>
      <c r="Z26" s="36"/>
    </row>
    <row r="27" spans="1:26">
      <c r="A27" s="153" t="s">
        <v>21</v>
      </c>
      <c r="B27" s="192">
        <v>5181</v>
      </c>
      <c r="C27" s="205">
        <v>1902.1130000000001</v>
      </c>
      <c r="D27" s="205">
        <v>4468.018</v>
      </c>
      <c r="E27" s="205">
        <v>4273.6729999999998</v>
      </c>
      <c r="F27" s="205">
        <v>4082.08</v>
      </c>
      <c r="G27" s="205">
        <v>4908.6279999999997</v>
      </c>
      <c r="H27" s="205">
        <v>1902.1130000000001</v>
      </c>
      <c r="I27" s="205">
        <v>4468.018</v>
      </c>
      <c r="J27" s="205">
        <v>4273.6729999999998</v>
      </c>
      <c r="K27" s="205">
        <v>4082.08</v>
      </c>
      <c r="L27" s="205">
        <v>4908.6279999999997</v>
      </c>
      <c r="M27" s="150">
        <v>0.94742868172167527</v>
      </c>
      <c r="N27" s="192">
        <v>5051</v>
      </c>
      <c r="O27" s="205">
        <f>SUMIFS(Data!$R:$R,Data!$B:$B,Data!$V$3,Data!$D:$D,'Total Allocation'!$A27,Data!$F:$F,"Y",Data!$C:$C,1)</f>
        <v>1440.4452720000158</v>
      </c>
      <c r="P27" s="205">
        <f>SUMIFS(Data!$R:$R,Data!$B:$B,Data!$V$3,Data!$D:$D,'Total Allocation'!$A27,Data!$F:$F,"Y",Data!$C:$C,2)</f>
        <v>3475.2828390001532</v>
      </c>
      <c r="Q27" s="205">
        <f>P27*'Fall-Off Rates'!M27</f>
        <v>3292.1254044260536</v>
      </c>
      <c r="R27" s="205">
        <f>P27*'Fall-Off Rates'!O27</f>
        <v>3281.5133440662289</v>
      </c>
      <c r="S27" s="205">
        <f t="shared" si="0"/>
        <v>3829.7889531641504</v>
      </c>
      <c r="T27" s="205">
        <f>O27+'U Contr'!J27</f>
        <v>1440.4452720000158</v>
      </c>
      <c r="U27" s="205">
        <f>P27+'U Contr'!K27</f>
        <v>3475.2828390001532</v>
      </c>
      <c r="V27" s="205">
        <f>Q27+'U Contr'!L27</f>
        <v>3292.1254044260536</v>
      </c>
      <c r="W27" s="205">
        <f>R27+'U Contr'!M27</f>
        <v>3281.5133440662289</v>
      </c>
      <c r="X27" s="205">
        <f>S27+'U Contr'!N27</f>
        <v>3829.7889531641504</v>
      </c>
      <c r="Y27" s="130">
        <f t="shared" si="1"/>
        <v>0.75822390678363694</v>
      </c>
      <c r="Z27" s="36"/>
    </row>
    <row r="28" spans="1:26">
      <c r="A28" s="154" t="s">
        <v>22</v>
      </c>
      <c r="B28" s="192">
        <v>3902</v>
      </c>
      <c r="C28" s="204">
        <v>1078.3689999999999</v>
      </c>
      <c r="D28" s="204">
        <v>3581.1849999999999</v>
      </c>
      <c r="E28" s="204">
        <v>3654.1460000000002</v>
      </c>
      <c r="F28" s="204">
        <v>3446.41</v>
      </c>
      <c r="G28" s="204">
        <v>3920.0366666666669</v>
      </c>
      <c r="H28" s="204">
        <v>1078.3689999999999</v>
      </c>
      <c r="I28" s="204">
        <v>3581.1849999999999</v>
      </c>
      <c r="J28" s="204">
        <v>3654.1460000000002</v>
      </c>
      <c r="K28" s="204">
        <v>3446.41</v>
      </c>
      <c r="L28" s="204">
        <v>3920.0366666666669</v>
      </c>
      <c r="M28" s="149">
        <v>1.0046224158551171</v>
      </c>
      <c r="N28" s="192">
        <v>3867</v>
      </c>
      <c r="O28" s="204">
        <f>SUMIFS(Data!$R:$R,Data!$B:$B,Data!$V$3,Data!$D:$D,'Total Allocation'!$A28,Data!$F:$F,"Y",Data!$C:$C,1)</f>
        <v>1080.858625000016</v>
      </c>
      <c r="P28" s="204">
        <f>SUMIFS(Data!$R:$R,Data!$B:$B,Data!$V$3,Data!$D:$D,'Total Allocation'!$A28,Data!$F:$F,"Y",Data!$C:$C,2)</f>
        <v>3293.7758600001307</v>
      </c>
      <c r="Q28" s="204">
        <f>P28*'Fall-Off Rates'!M28</f>
        <v>3343.2134823698807</v>
      </c>
      <c r="R28" s="204">
        <f>P28*'Fall-Off Rates'!O28</f>
        <v>3131.2031689022497</v>
      </c>
      <c r="S28" s="204">
        <f t="shared" si="0"/>
        <v>3616.3503787574259</v>
      </c>
      <c r="T28" s="204">
        <f>O28+'U Contr'!J28</f>
        <v>1080.858625000016</v>
      </c>
      <c r="U28" s="204">
        <f>P28+'U Contr'!K28</f>
        <v>3293.7758600001307</v>
      </c>
      <c r="V28" s="204">
        <f>Q28+'U Contr'!L28</f>
        <v>3343.2134823698807</v>
      </c>
      <c r="W28" s="204">
        <f>R28+'U Contr'!M28</f>
        <v>3131.2031689022497</v>
      </c>
      <c r="X28" s="204">
        <f>S28+'U Contr'!N28</f>
        <v>3616.3503787574259</v>
      </c>
      <c r="Y28" s="129">
        <f t="shared" si="1"/>
        <v>0.93518240981572953</v>
      </c>
      <c r="Z28" s="36"/>
    </row>
    <row r="29" spans="1:26">
      <c r="A29" s="153" t="s">
        <v>23</v>
      </c>
      <c r="B29" s="192">
        <v>3457</v>
      </c>
      <c r="C29" s="205">
        <v>973.423</v>
      </c>
      <c r="D29" s="205">
        <v>3150.2339999999999</v>
      </c>
      <c r="E29" s="205">
        <v>3159.8620000000001</v>
      </c>
      <c r="F29" s="205">
        <v>2967.39</v>
      </c>
      <c r="G29" s="205">
        <v>3416.9696666666664</v>
      </c>
      <c r="H29" s="205">
        <v>973.423</v>
      </c>
      <c r="I29" s="205">
        <v>3150.2339999999999</v>
      </c>
      <c r="J29" s="205">
        <v>3159.8620000000001</v>
      </c>
      <c r="K29" s="205">
        <v>2967.39</v>
      </c>
      <c r="L29" s="205">
        <v>3416.9696666666664</v>
      </c>
      <c r="M29" s="150">
        <v>0.98842049946967503</v>
      </c>
      <c r="N29" s="192">
        <v>3543</v>
      </c>
      <c r="O29" s="205">
        <f>SUMIFS(Data!$R:$R,Data!$B:$B,Data!$V$3,Data!$D:$D,'Total Allocation'!$A29,Data!$F:$F,"Y",Data!$C:$C,1)</f>
        <v>1083.4655430000123</v>
      </c>
      <c r="P29" s="205">
        <f>SUMIFS(Data!$R:$R,Data!$B:$B,Data!$V$3,Data!$D:$D,'Total Allocation'!$A29,Data!$F:$F,"Y",Data!$C:$C,2)</f>
        <v>3094.4967230001475</v>
      </c>
      <c r="Q29" s="205">
        <f>P29*'Fall-Off Rates'!M29</f>
        <v>3095.4678112440843</v>
      </c>
      <c r="R29" s="205">
        <f>P29*'Fall-Off Rates'!O29</f>
        <v>2845.8091525040641</v>
      </c>
      <c r="S29" s="205">
        <f t="shared" si="0"/>
        <v>3373.079743249436</v>
      </c>
      <c r="T29" s="205">
        <f>O29+'U Contr'!J29</f>
        <v>1083.4655430000123</v>
      </c>
      <c r="U29" s="205">
        <f>P29+'U Contr'!K29</f>
        <v>3094.4967230001475</v>
      </c>
      <c r="V29" s="205">
        <f>Q29+'U Contr'!L29</f>
        <v>3095.4678112440843</v>
      </c>
      <c r="W29" s="205">
        <f>R29+'U Contr'!M29</f>
        <v>2845.8091525040641</v>
      </c>
      <c r="X29" s="205">
        <f>S29+'U Contr'!N29</f>
        <v>3373.079743249436</v>
      </c>
      <c r="Y29" s="130">
        <f t="shared" si="1"/>
        <v>0.95204057105544337</v>
      </c>
      <c r="Z29" s="36"/>
    </row>
    <row r="30" spans="1:26">
      <c r="A30" s="154" t="s">
        <v>38</v>
      </c>
      <c r="B30" s="192">
        <v>13764</v>
      </c>
      <c r="C30" s="204">
        <v>3279.4459999999999</v>
      </c>
      <c r="D30" s="204">
        <v>12500.879000000001</v>
      </c>
      <c r="E30" s="204">
        <v>11972.019</v>
      </c>
      <c r="F30" s="204">
        <v>10690.57</v>
      </c>
      <c r="G30" s="204">
        <v>12814.304666666669</v>
      </c>
      <c r="H30" s="204">
        <v>3279.4459999999999</v>
      </c>
      <c r="I30" s="204">
        <v>12500.879000000001</v>
      </c>
      <c r="J30" s="204">
        <v>11972.019</v>
      </c>
      <c r="K30" s="204">
        <v>10690.57</v>
      </c>
      <c r="L30" s="204">
        <v>12814.304666666669</v>
      </c>
      <c r="M30" s="149">
        <v>0.93100150150150163</v>
      </c>
      <c r="N30" s="192">
        <v>13112</v>
      </c>
      <c r="O30" s="204">
        <f>SUMIFS(Data!$R:$R,Data!$B:$B,Data!$V$3,Data!$D:$D,'Total Allocation'!$A30,Data!$F:$F,"Y",Data!$C:$C,1)</f>
        <v>3162.0570000000216</v>
      </c>
      <c r="P30" s="204">
        <f>SUMIFS(Data!$R:$R,Data!$B:$B,Data!$V$3,Data!$D:$D,'Total Allocation'!$A30,Data!$F:$F,"Y",Data!$C:$C,2)</f>
        <v>11834.287000000599</v>
      </c>
      <c r="Q30" s="204">
        <f>P30*'Fall-Off Rates'!M30</f>
        <v>11693.714764370143</v>
      </c>
      <c r="R30" s="204">
        <f>P30*'Fall-Off Rates'!O30</f>
        <v>10542.409038869991</v>
      </c>
      <c r="S30" s="204">
        <f t="shared" si="0"/>
        <v>12410.822601080252</v>
      </c>
      <c r="T30" s="204">
        <f>O30+'U Contr'!J30</f>
        <v>3162.0570000000216</v>
      </c>
      <c r="U30" s="204">
        <f>P30+'U Contr'!K30</f>
        <v>11834.287000000599</v>
      </c>
      <c r="V30" s="204">
        <f>Q30+'U Contr'!L30</f>
        <v>11693.714764370143</v>
      </c>
      <c r="W30" s="204">
        <f>R30+'U Contr'!M30</f>
        <v>10542.409038869991</v>
      </c>
      <c r="X30" s="204">
        <f>S30+'U Contr'!N30</f>
        <v>12410.822601080252</v>
      </c>
      <c r="Y30" s="129">
        <f t="shared" si="1"/>
        <v>0.94652399337097715</v>
      </c>
      <c r="Z30" s="36"/>
    </row>
    <row r="31" spans="1:26">
      <c r="A31" s="153" t="s">
        <v>25</v>
      </c>
      <c r="B31" s="192">
        <v>4585</v>
      </c>
      <c r="C31" s="205">
        <v>2081.4670000000001</v>
      </c>
      <c r="D31" s="205">
        <v>5102.7950000000001</v>
      </c>
      <c r="E31" s="205">
        <v>4902.9049999999997</v>
      </c>
      <c r="F31" s="205">
        <v>4858.92</v>
      </c>
      <c r="G31" s="205">
        <v>5648.6956666666665</v>
      </c>
      <c r="H31" s="205">
        <v>2081.4670000000001</v>
      </c>
      <c r="I31" s="205">
        <v>5102.7950000000001</v>
      </c>
      <c r="J31" s="205">
        <v>4902.9049999999997</v>
      </c>
      <c r="K31" s="205">
        <v>4858.92</v>
      </c>
      <c r="L31" s="205">
        <v>5648.6956666666665</v>
      </c>
      <c r="M31" s="150">
        <v>1.2319946928389676</v>
      </c>
      <c r="N31" s="192">
        <v>5089</v>
      </c>
      <c r="O31" s="205">
        <f>SUMIFS(Data!$R:$R,Data!$B:$B,Data!$V$3,Data!$D:$D,'Total Allocation'!$A31,Data!$F:$F,"Y",Data!$C:$C,1)</f>
        <v>1750.4580000000085</v>
      </c>
      <c r="P31" s="205">
        <f>SUMIFS(Data!$R:$R,Data!$B:$B,Data!$V$3,Data!$D:$D,'Total Allocation'!$A31,Data!$F:$F,"Y",Data!$C:$C,2)</f>
        <v>4706.1030000003266</v>
      </c>
      <c r="Q31" s="205">
        <f>P31*'Fall-Off Rates'!M31</f>
        <v>4676.1511495764198</v>
      </c>
      <c r="R31" s="205">
        <f>P31*'Fall-Off Rates'!O31</f>
        <v>4664.0435849047926</v>
      </c>
      <c r="S31" s="205">
        <f t="shared" si="0"/>
        <v>5265.5852448271826</v>
      </c>
      <c r="T31" s="205">
        <f>O31+'U Contr'!J31</f>
        <v>1750.4580000000085</v>
      </c>
      <c r="U31" s="205">
        <f>P31+'U Contr'!K31</f>
        <v>4706.1030000003266</v>
      </c>
      <c r="V31" s="205">
        <f>Q31+'U Contr'!L31</f>
        <v>4676.1511495764198</v>
      </c>
      <c r="W31" s="205">
        <f>R31+'U Contr'!M31</f>
        <v>4664.0435849047926</v>
      </c>
      <c r="X31" s="205">
        <f>S31+'U Contr'!N31</f>
        <v>5265.5852448271826</v>
      </c>
      <c r="Y31" s="130">
        <f t="shared" si="1"/>
        <v>1.0346993996516374</v>
      </c>
      <c r="Z31" s="36"/>
    </row>
    <row r="32" spans="1:26">
      <c r="A32" s="154" t="s">
        <v>26</v>
      </c>
      <c r="B32" s="192">
        <v>3133</v>
      </c>
      <c r="C32" s="204">
        <v>716.4</v>
      </c>
      <c r="D32" s="204">
        <v>2900.703</v>
      </c>
      <c r="E32" s="204">
        <v>2979.6550000000002</v>
      </c>
      <c r="F32" s="204">
        <v>2635.29</v>
      </c>
      <c r="G32" s="204">
        <v>3077.3493333333331</v>
      </c>
      <c r="H32" s="204">
        <v>716.4</v>
      </c>
      <c r="I32" s="204">
        <v>2900.703</v>
      </c>
      <c r="J32" s="204">
        <v>2979.6550000000002</v>
      </c>
      <c r="K32" s="204">
        <v>2635.29</v>
      </c>
      <c r="L32" s="204">
        <v>3077.3493333333331</v>
      </c>
      <c r="M32" s="149">
        <v>0.9822372592829024</v>
      </c>
      <c r="N32" s="192">
        <v>3208</v>
      </c>
      <c r="O32" s="204">
        <f>SUMIFS(Data!$R:$R,Data!$B:$B,Data!$V$3,Data!$D:$D,'Total Allocation'!$A32,Data!$F:$F,"Y",Data!$C:$C,1)</f>
        <v>699.15899799999409</v>
      </c>
      <c r="P32" s="204">
        <f>SUMIFS(Data!$R:$R,Data!$B:$B,Data!$V$3,Data!$D:$D,'Total Allocation'!$A32,Data!$F:$F,"Y",Data!$C:$C,2)</f>
        <v>2691.2827030000949</v>
      </c>
      <c r="Q32" s="204">
        <f>P32*'Fall-Off Rates'!M32</f>
        <v>2770.7078045787921</v>
      </c>
      <c r="R32" s="204">
        <f>P32*'Fall-Off Rates'!O32</f>
        <v>2420.6910242007125</v>
      </c>
      <c r="S32" s="204">
        <f t="shared" si="0"/>
        <v>2860.6135099265316</v>
      </c>
      <c r="T32" s="204">
        <f>O32+'U Contr'!J32</f>
        <v>699.15899799999409</v>
      </c>
      <c r="U32" s="204">
        <f>P32+'U Contr'!K32</f>
        <v>2691.2827030000949</v>
      </c>
      <c r="V32" s="204">
        <f>Q32+'U Contr'!L32</f>
        <v>2770.7078045787921</v>
      </c>
      <c r="W32" s="204">
        <f>R32+'U Contr'!M32</f>
        <v>2420.6910242007125</v>
      </c>
      <c r="X32" s="204">
        <f>S32+'U Contr'!N32</f>
        <v>2860.6135099265316</v>
      </c>
      <c r="Y32" s="129">
        <f t="shared" si="1"/>
        <v>0.89171244075016576</v>
      </c>
      <c r="Z32" s="36"/>
    </row>
    <row r="33" spans="1:26">
      <c r="A33" s="153" t="s">
        <v>27</v>
      </c>
      <c r="B33" s="192">
        <v>2513</v>
      </c>
      <c r="C33" s="205">
        <v>540.89499999999998</v>
      </c>
      <c r="D33" s="205">
        <v>2528.076</v>
      </c>
      <c r="E33" s="205">
        <v>2288.7370000000001</v>
      </c>
      <c r="F33" s="205">
        <v>2235.3000000000002</v>
      </c>
      <c r="G33" s="205">
        <v>2531.0026666666668</v>
      </c>
      <c r="H33" s="205">
        <v>540.89499999999998</v>
      </c>
      <c r="I33" s="205">
        <v>2528.076</v>
      </c>
      <c r="J33" s="205">
        <v>2288.7370000000001</v>
      </c>
      <c r="K33" s="205">
        <v>2235.3000000000002</v>
      </c>
      <c r="L33" s="205">
        <v>2531.0026666666668</v>
      </c>
      <c r="M33" s="150">
        <v>1.007163814829553</v>
      </c>
      <c r="N33" s="192">
        <v>2597</v>
      </c>
      <c r="O33" s="205">
        <f>SUMIFS(Data!$R:$R,Data!$B:$B,Data!$V$3,Data!$D:$D,'Total Allocation'!$A33,Data!$F:$F,"Y",Data!$C:$C,1)</f>
        <v>603.03272599999525</v>
      </c>
      <c r="P33" s="205">
        <f>SUMIFS(Data!$R:$R,Data!$B:$B,Data!$V$3,Data!$D:$D,'Total Allocation'!$A33,Data!$F:$F,"Y",Data!$C:$C,2)</f>
        <v>2551.8573120001197</v>
      </c>
      <c r="Q33" s="205">
        <f>P33*'Fall-Off Rates'!M33</f>
        <v>2262.983912553716</v>
      </c>
      <c r="R33" s="205">
        <f>P33*'Fall-Off Rates'!O33</f>
        <v>2449.2775239266989</v>
      </c>
      <c r="S33" s="205">
        <f t="shared" si="0"/>
        <v>2622.3838248268435</v>
      </c>
      <c r="T33" s="205">
        <f>O33+'U Contr'!J33</f>
        <v>603.03272599999525</v>
      </c>
      <c r="U33" s="205">
        <f>P33+'U Contr'!K33</f>
        <v>2551.8573120001197</v>
      </c>
      <c r="V33" s="205">
        <f>Q33+'U Contr'!L33</f>
        <v>2262.983912553716</v>
      </c>
      <c r="W33" s="205">
        <f>R33+'U Contr'!M33</f>
        <v>2449.2775239266989</v>
      </c>
      <c r="X33" s="205">
        <f>S33+'U Contr'!N33</f>
        <v>2622.3838248268435</v>
      </c>
      <c r="Y33" s="130">
        <f t="shared" si="1"/>
        <v>1.0097742875729085</v>
      </c>
      <c r="Z33" s="36"/>
    </row>
    <row r="34" spans="1:26">
      <c r="A34" s="154" t="s">
        <v>28</v>
      </c>
      <c r="B34" s="192">
        <v>2439</v>
      </c>
      <c r="C34" s="204">
        <v>473.34800000000001</v>
      </c>
      <c r="D34" s="204">
        <v>2360.1329999999998</v>
      </c>
      <c r="E34" s="204">
        <v>2264.0929999999998</v>
      </c>
      <c r="F34" s="204">
        <v>2221.44</v>
      </c>
      <c r="G34" s="204">
        <v>2439.6713333333332</v>
      </c>
      <c r="H34" s="204">
        <v>473.34800000000001</v>
      </c>
      <c r="I34" s="204">
        <v>2360.1329999999998</v>
      </c>
      <c r="J34" s="204">
        <v>2264.0929999999998</v>
      </c>
      <c r="K34" s="204">
        <v>2221.44</v>
      </c>
      <c r="L34" s="204">
        <v>2439.6713333333332</v>
      </c>
      <c r="M34" s="149">
        <v>1.0002752494191609</v>
      </c>
      <c r="N34" s="192">
        <v>2484</v>
      </c>
      <c r="O34" s="204">
        <f>SUMIFS(Data!$R:$R,Data!$B:$B,Data!$V$3,Data!$D:$D,'Total Allocation'!$A34,Data!$F:$F,"Y",Data!$C:$C,1)</f>
        <v>484.67949599999935</v>
      </c>
      <c r="P34" s="204">
        <f>SUMIFS(Data!$R:$R,Data!$B:$B,Data!$V$3,Data!$D:$D,'Total Allocation'!$A34,Data!$F:$F,"Y",Data!$C:$C,2)</f>
        <v>2393.3042300001234</v>
      </c>
      <c r="Q34" s="204">
        <f>P34*'Fall-Off Rates'!M34</f>
        <v>2320.3528560480186</v>
      </c>
      <c r="R34" s="204">
        <f>P34*'Fall-Off Rates'!O34</f>
        <v>2245.4216388168097</v>
      </c>
      <c r="S34" s="204">
        <f t="shared" si="0"/>
        <v>2481.252740288317</v>
      </c>
      <c r="T34" s="204">
        <f>O34+'U Contr'!J34</f>
        <v>484.67949599999935</v>
      </c>
      <c r="U34" s="204">
        <f>P34+'U Contr'!K34</f>
        <v>2393.3042300001234</v>
      </c>
      <c r="V34" s="204">
        <f>Q34+'U Contr'!L34</f>
        <v>2320.3528560480186</v>
      </c>
      <c r="W34" s="204">
        <f>R34+'U Contr'!M34</f>
        <v>2245.4216388168097</v>
      </c>
      <c r="X34" s="204">
        <f>S34+'U Contr'!N34</f>
        <v>2481.252740288317</v>
      </c>
      <c r="Y34" s="129">
        <f t="shared" si="1"/>
        <v>0.99889401782943521</v>
      </c>
      <c r="Z34" s="36"/>
    </row>
    <row r="35" spans="1:26" ht="12.75" thickBot="1">
      <c r="A35" s="155" t="s">
        <v>29</v>
      </c>
      <c r="B35" s="206">
        <v>4000</v>
      </c>
      <c r="C35" s="205">
        <v>716.39200000000005</v>
      </c>
      <c r="D35" s="205">
        <v>3531.502</v>
      </c>
      <c r="E35" s="205">
        <v>3673.7150000000001</v>
      </c>
      <c r="F35" s="205">
        <v>3429.92</v>
      </c>
      <c r="G35" s="205">
        <v>3783.8430000000003</v>
      </c>
      <c r="H35" s="205">
        <v>716.39200000000005</v>
      </c>
      <c r="I35" s="205">
        <v>3531.502</v>
      </c>
      <c r="J35" s="205">
        <v>3673.7150000000001</v>
      </c>
      <c r="K35" s="205">
        <v>3429.92</v>
      </c>
      <c r="L35" s="205">
        <v>3783.8430000000003</v>
      </c>
      <c r="M35" s="150">
        <v>0.94596075000000013</v>
      </c>
      <c r="N35" s="206">
        <v>4017</v>
      </c>
      <c r="O35" s="205">
        <f>SUMIFS(Data!$R:$R,Data!$B:$B,Data!$V$3,Data!$D:$D,'Total Allocation'!$A35,Data!$F:$F,"Y",Data!$C:$C,1)</f>
        <v>798.03241199999297</v>
      </c>
      <c r="P35" s="205">
        <f>SUMIFS(Data!$R:$R,Data!$B:$B,Data!$V$3,Data!$D:$D,'Total Allocation'!$A35,Data!$F:$F,"Y",Data!$C:$C,2)</f>
        <v>3684.4559400001931</v>
      </c>
      <c r="Q35" s="205">
        <f>P35*'Fall-Off Rates'!M35</f>
        <v>3873.6238075599426</v>
      </c>
      <c r="R35" s="205">
        <f>P35*'Fall-Off Rates'!O35</f>
        <v>3393.2164337142913</v>
      </c>
      <c r="S35" s="205">
        <f t="shared" si="0"/>
        <v>3916.4428644248069</v>
      </c>
      <c r="T35" s="205">
        <f>O35+'U Contr'!J35</f>
        <v>798.03241199999297</v>
      </c>
      <c r="U35" s="205">
        <f>P35+'U Contr'!K35</f>
        <v>3684.4559400001931</v>
      </c>
      <c r="V35" s="205">
        <f>Q35+'U Contr'!L35</f>
        <v>3873.6238075599426</v>
      </c>
      <c r="W35" s="205">
        <f>R35+'U Contr'!M35</f>
        <v>3393.2164337142913</v>
      </c>
      <c r="X35" s="205">
        <f>S35+'U Contr'!N35</f>
        <v>3916.4428644248069</v>
      </c>
      <c r="Y35" s="130">
        <f t="shared" si="1"/>
        <v>0.97496710590610081</v>
      </c>
      <c r="Z35" s="36"/>
    </row>
    <row r="36" spans="1:26">
      <c r="A36" s="156" t="s">
        <v>32</v>
      </c>
      <c r="B36" s="207">
        <v>139545</v>
      </c>
      <c r="C36" s="208">
        <v>47160.852999999988</v>
      </c>
      <c r="D36" s="208">
        <v>123518.51599999997</v>
      </c>
      <c r="E36" s="208">
        <v>119641.40999999995</v>
      </c>
      <c r="F36" s="208">
        <v>115004.39000000001</v>
      </c>
      <c r="G36" s="208">
        <v>135108.38966666666</v>
      </c>
      <c r="H36" s="208">
        <v>47225.052999999985</v>
      </c>
      <c r="I36" s="208">
        <v>123720.21599999997</v>
      </c>
      <c r="J36" s="208">
        <v>119799.60999999996</v>
      </c>
      <c r="K36" s="208">
        <v>115192.29000000001</v>
      </c>
      <c r="L36" s="208">
        <v>135324.33966666664</v>
      </c>
      <c r="M36" s="160">
        <v>0.96975412710356257</v>
      </c>
      <c r="N36" s="207">
        <f>SUM(N6:N35)</f>
        <v>139554</v>
      </c>
      <c r="O36" s="208">
        <f t="shared" ref="O36:S36" si="2">SUM(O6:O35)</f>
        <v>45679.303488000674</v>
      </c>
      <c r="P36" s="208">
        <f t="shared" si="2"/>
        <v>119348.08527200397</v>
      </c>
      <c r="Q36" s="208">
        <f t="shared" si="2"/>
        <v>116729.20209986465</v>
      </c>
      <c r="R36" s="208">
        <f t="shared" si="2"/>
        <v>114509.64231407367</v>
      </c>
      <c r="S36" s="208">
        <f t="shared" si="2"/>
        <v>132088.74439131428</v>
      </c>
      <c r="T36" s="208">
        <f>SUM(T6:T35)</f>
        <v>45749.303488000674</v>
      </c>
      <c r="U36" s="208">
        <f>SUM(U6:U35)</f>
        <v>119540.98527200396</v>
      </c>
      <c r="V36" s="208">
        <f>SUM(V6:V35)</f>
        <v>116881.20209986465</v>
      </c>
      <c r="W36" s="208">
        <f>SUM(W6:W35)</f>
        <v>114689.64231407367</v>
      </c>
      <c r="X36" s="208">
        <f>SUM(X6:X35)</f>
        <v>132298.37772464761</v>
      </c>
      <c r="Y36" s="132">
        <f t="shared" si="1"/>
        <v>0.94800849652928332</v>
      </c>
      <c r="Z36" s="36"/>
    </row>
    <row r="37" spans="1:26" ht="12.75" thickBot="1">
      <c r="A37" s="157" t="s">
        <v>105</v>
      </c>
      <c r="B37" s="209">
        <v>430</v>
      </c>
      <c r="C37" s="210"/>
      <c r="D37" s="210"/>
      <c r="E37" s="210"/>
      <c r="F37" s="210"/>
      <c r="G37" s="210"/>
      <c r="H37" s="210">
        <v>75.599999999999994</v>
      </c>
      <c r="I37" s="210">
        <v>212.85</v>
      </c>
      <c r="J37" s="210">
        <v>356.18</v>
      </c>
      <c r="K37" s="210">
        <v>338.6</v>
      </c>
      <c r="L37" s="210">
        <v>327.74333000000001</v>
      </c>
      <c r="M37" s="161">
        <v>0.76219379845000002</v>
      </c>
      <c r="N37" s="209">
        <v>430</v>
      </c>
      <c r="O37" s="210"/>
      <c r="P37" s="210"/>
      <c r="Q37" s="210"/>
      <c r="R37" s="210"/>
      <c r="S37" s="210"/>
      <c r="T37" s="210">
        <v>49.54</v>
      </c>
      <c r="U37" s="210">
        <v>211.29</v>
      </c>
      <c r="V37" s="210">
        <f t="shared" ref="V37:W37" si="3">J37</f>
        <v>356.18</v>
      </c>
      <c r="W37" s="210">
        <f t="shared" si="3"/>
        <v>338.6</v>
      </c>
      <c r="X37" s="210">
        <f>SUM(T37:W37)/3</f>
        <v>318.53666666666669</v>
      </c>
      <c r="Y37" s="131">
        <f t="shared" si="1"/>
        <v>0.74078294573643422</v>
      </c>
      <c r="Z37" s="36"/>
    </row>
    <row r="38" spans="1:26" ht="12.75" thickBot="1">
      <c r="A38" s="164" t="s">
        <v>104</v>
      </c>
      <c r="B38" s="211">
        <v>139975</v>
      </c>
      <c r="C38" s="212"/>
      <c r="D38" s="212"/>
      <c r="E38" s="212"/>
      <c r="F38" s="212"/>
      <c r="G38" s="212"/>
      <c r="H38" s="212">
        <v>47300.652999999984</v>
      </c>
      <c r="I38" s="212">
        <v>123933.06599999998</v>
      </c>
      <c r="J38" s="212">
        <v>120155.78999999995</v>
      </c>
      <c r="K38" s="212">
        <v>115530.89000000001</v>
      </c>
      <c r="L38" s="212">
        <v>135652.08299666664</v>
      </c>
      <c r="M38" s="165">
        <v>0.96868254807406062</v>
      </c>
      <c r="N38" s="211">
        <f>N36+N37</f>
        <v>139984</v>
      </c>
      <c r="O38" s="212"/>
      <c r="P38" s="212"/>
      <c r="Q38" s="212"/>
      <c r="R38" s="212"/>
      <c r="S38" s="212"/>
      <c r="T38" s="212">
        <f>T36+T37</f>
        <v>45798.843488000675</v>
      </c>
      <c r="U38" s="212">
        <f>U36+U37</f>
        <v>119752.27527200396</v>
      </c>
      <c r="V38" s="212">
        <f>V36+V37</f>
        <v>117237.38209986464</v>
      </c>
      <c r="W38" s="212">
        <f>W36+W37</f>
        <v>115028.24231407368</v>
      </c>
      <c r="X38" s="212">
        <f>X36+X37</f>
        <v>132616.91439131426</v>
      </c>
      <c r="Y38" s="166">
        <f t="shared" si="1"/>
        <v>0.94737194530313651</v>
      </c>
      <c r="Z38" s="36"/>
    </row>
    <row r="39" spans="1:26" s="39" customFormat="1" ht="11.25">
      <c r="A39" s="79" t="s">
        <v>116</v>
      </c>
      <c r="B39" s="33"/>
      <c r="C39" s="33"/>
      <c r="D39" s="33"/>
      <c r="E39" s="33"/>
      <c r="F39" s="33"/>
      <c r="G39" s="33"/>
      <c r="H39" s="473"/>
      <c r="I39" s="473"/>
      <c r="J39" s="473"/>
      <c r="K39" s="473"/>
      <c r="L39" s="473"/>
      <c r="M39" s="33"/>
      <c r="N39" s="33"/>
      <c r="O39" s="33"/>
      <c r="P39" s="33"/>
      <c r="Q39" s="33"/>
      <c r="R39" s="33"/>
      <c r="S39" s="33"/>
      <c r="T39" s="33"/>
      <c r="U39" s="33"/>
      <c r="V39" s="33"/>
      <c r="W39" s="33"/>
      <c r="X39" s="33"/>
      <c r="Y39" s="133" t="str">
        <f>Data!$U$1</f>
        <v>ddupree</v>
      </c>
      <c r="Z39" s="355"/>
    </row>
    <row r="40" spans="1:26" s="39" customFormat="1" ht="11.25">
      <c r="A40" s="34" t="s">
        <v>139</v>
      </c>
      <c r="B40" s="33"/>
      <c r="C40" s="33"/>
      <c r="D40" s="33"/>
      <c r="E40" s="33"/>
      <c r="F40" s="33"/>
      <c r="G40" s="33"/>
      <c r="H40" s="33"/>
      <c r="I40" s="33"/>
      <c r="J40" s="33"/>
      <c r="K40" s="33"/>
      <c r="L40" s="33"/>
      <c r="M40" s="33"/>
      <c r="N40" s="33"/>
      <c r="O40" s="33"/>
      <c r="P40" s="33"/>
      <c r="Q40" s="33"/>
      <c r="R40" s="33"/>
      <c r="S40" s="33"/>
      <c r="T40" s="33"/>
      <c r="U40" s="33"/>
      <c r="V40" s="33"/>
      <c r="W40" s="33"/>
      <c r="X40" s="33"/>
      <c r="Y40" s="120">
        <f>Data!$U$2</f>
        <v>42774.509060416669</v>
      </c>
    </row>
    <row r="41" spans="1:26" s="38" customFormat="1" ht="11.25">
      <c r="Y41" s="140"/>
    </row>
    <row r="42" spans="1:26" s="109" customFormat="1">
      <c r="A42" s="350"/>
    </row>
    <row r="43" spans="1:26" s="109" customFormat="1">
      <c r="A43" s="350"/>
    </row>
    <row r="44" spans="1:26" s="139" customFormat="1">
      <c r="A44" s="52" t="s">
        <v>118</v>
      </c>
      <c r="H44" s="235"/>
      <c r="J44" s="23"/>
    </row>
    <row r="45" spans="1:26" s="139" customFormat="1" ht="12.75" thickBot="1">
      <c r="A45" s="52" t="s">
        <v>123</v>
      </c>
      <c r="H45" s="235"/>
      <c r="J45" s="23"/>
    </row>
    <row r="46" spans="1:26" s="139" customFormat="1">
      <c r="A46" s="295"/>
      <c r="B46" s="147"/>
      <c r="C46" s="49" t="str">
        <f>CONCATENATE("Summer ",MID(Data!$U$4,3,2))</f>
        <v>Summer 15</v>
      </c>
      <c r="D46" s="49" t="str">
        <f>CONCATENATE("Fall ",MID(Data!$U$4,3,2))</f>
        <v>Fall 15</v>
      </c>
      <c r="E46" s="49" t="str">
        <f>CONCATENATE("Winter ",MID(Data!$U$4,6,2))</f>
        <v>Winter 16</v>
      </c>
      <c r="F46" s="49" t="str">
        <f>CONCATENATE("Spring ",MID(Data!$U$4,6,2))</f>
        <v>Spring 16</v>
      </c>
      <c r="G46" s="49" t="str">
        <f>Data!$U$4</f>
        <v>2015-16</v>
      </c>
      <c r="H46" s="170" t="str">
        <f>CONCATENATE("Summer ",MID(Data!$U$4,3,2))</f>
        <v>Summer 15</v>
      </c>
      <c r="I46" s="170" t="str">
        <f>CONCATENATE("Fall ",MID(Data!$U$4,3,2))</f>
        <v>Fall 15</v>
      </c>
      <c r="J46" s="170" t="str">
        <f>CONCATENATE("Winter ",MID(Data!$U$4,6,2))</f>
        <v>Winter 16</v>
      </c>
      <c r="K46" s="170" t="str">
        <f>CONCATENATE("Spring ",MID(Data!$U$4,6,2))</f>
        <v>Spring 16</v>
      </c>
      <c r="L46" s="170" t="str">
        <f>Data!$U$4</f>
        <v>2015-16</v>
      </c>
      <c r="M46" s="147"/>
      <c r="N46" s="147"/>
      <c r="O46" s="49" t="str">
        <f>CONCATENATE("Summer ",MID(Data!$U$3,3,2))</f>
        <v>Summer 16</v>
      </c>
      <c r="P46" s="49" t="str">
        <f>CONCATENATE("Fall ",MID(Data!$U$3,3,2))</f>
        <v>Fall 16</v>
      </c>
      <c r="Q46" s="49" t="str">
        <f>CONCATENATE("Winter ",MID(Data!$U$3,6,2))</f>
        <v>Winter 17</v>
      </c>
      <c r="R46" s="49" t="str">
        <f>CONCATENATE("Spring ",MID(Data!$U$3,6,2))</f>
        <v>Spring 17</v>
      </c>
      <c r="S46" s="49" t="str">
        <f>Data!$U$3</f>
        <v>2016-17</v>
      </c>
      <c r="T46" s="170" t="str">
        <f>CONCATENATE("Summer ",MID(Data!$U$3,3,2))</f>
        <v>Summer 16</v>
      </c>
      <c r="U46" s="170" t="str">
        <f>CONCATENATE("Fall ",MID(Data!$U$3,3,2))</f>
        <v>Fall 16</v>
      </c>
      <c r="V46" s="170" t="str">
        <f>CONCATENATE("Winter ",MID(Data!$U$3,6,2))</f>
        <v>Winter 17</v>
      </c>
      <c r="W46" s="170" t="str">
        <f>CONCATENATE("Spring ",MID(Data!$U$3,6,2))</f>
        <v>Spring 17</v>
      </c>
      <c r="X46" s="171" t="str">
        <f>Data!$U$3</f>
        <v>2016-17</v>
      </c>
      <c r="Y46" s="142"/>
    </row>
    <row r="47" spans="1:26" s="139" customFormat="1" ht="12.75" thickBot="1">
      <c r="A47" s="190" t="s">
        <v>37</v>
      </c>
      <c r="B47" s="148"/>
      <c r="C47" s="162" t="s">
        <v>119</v>
      </c>
      <c r="D47" s="162" t="s">
        <v>119</v>
      </c>
      <c r="E47" s="162" t="s">
        <v>119</v>
      </c>
      <c r="F47" s="162" t="s">
        <v>119</v>
      </c>
      <c r="G47" s="162" t="s">
        <v>119</v>
      </c>
      <c r="H47" s="179" t="s">
        <v>33</v>
      </c>
      <c r="I47" s="179" t="s">
        <v>33</v>
      </c>
      <c r="J47" s="179" t="s">
        <v>33</v>
      </c>
      <c r="K47" s="179" t="s">
        <v>33</v>
      </c>
      <c r="L47" s="179" t="s">
        <v>31</v>
      </c>
      <c r="M47" s="148"/>
      <c r="N47" s="148"/>
      <c r="O47" s="162" t="s">
        <v>119</v>
      </c>
      <c r="P47" s="162" t="s">
        <v>119</v>
      </c>
      <c r="Q47" s="162" t="s">
        <v>119</v>
      </c>
      <c r="R47" s="162" t="s">
        <v>119</v>
      </c>
      <c r="S47" s="162" t="s">
        <v>119</v>
      </c>
      <c r="T47" s="179" t="s">
        <v>33</v>
      </c>
      <c r="U47" s="179" t="s">
        <v>33</v>
      </c>
      <c r="V47" s="179" t="s">
        <v>33</v>
      </c>
      <c r="W47" s="179" t="s">
        <v>33</v>
      </c>
      <c r="X47" s="179" t="s">
        <v>31</v>
      </c>
      <c r="Y47" s="143"/>
    </row>
    <row r="48" spans="1:26" s="139" customFormat="1">
      <c r="A48" s="102" t="s">
        <v>126</v>
      </c>
      <c r="B48" s="214"/>
      <c r="C48" s="213">
        <v>1339</v>
      </c>
      <c r="D48" s="197">
        <v>2892</v>
      </c>
      <c r="E48" s="197">
        <v>2673</v>
      </c>
      <c r="F48" s="197">
        <v>2868</v>
      </c>
      <c r="G48" s="197">
        <v>3257</v>
      </c>
      <c r="H48" s="213">
        <v>1465</v>
      </c>
      <c r="I48" s="213">
        <v>3055</v>
      </c>
      <c r="J48" s="213">
        <v>2779</v>
      </c>
      <c r="K48" s="213">
        <v>2721</v>
      </c>
      <c r="L48" s="213">
        <v>3340</v>
      </c>
      <c r="M48" s="214"/>
      <c r="N48" s="214"/>
      <c r="O48" s="213">
        <f>SUMIFS(Data!$R:$R,Data!$B:$B,Data!$V$3,Data!$E:$E,'Total Allocation'!$A48,Data!$F:$F,"Y",Data!$C:$C,1)</f>
        <v>1410.2650870000448</v>
      </c>
      <c r="P48" s="213">
        <f>SUMIFS(Data!$R:$R,Data!$B:$B,Data!$V$3,Data!$E:$E,'Total Allocation'!$A48,Data!$F:$F,"Y",Data!$C:$C,2)</f>
        <v>2836.5767950001605</v>
      </c>
      <c r="Q48" s="213"/>
      <c r="R48" s="213"/>
      <c r="S48" s="197">
        <f t="shared" ref="S48:S49" si="4">(O48+P48+Q48+R48)/3</f>
        <v>1415.613960666735</v>
      </c>
      <c r="T48" s="213">
        <f>O48+'U Contr'!J48</f>
        <v>1452.2650870000448</v>
      </c>
      <c r="U48" s="197">
        <f>P48+'U Contr'!K48</f>
        <v>2928.5767950001605</v>
      </c>
      <c r="V48" s="197">
        <f>Q48+'U Contr'!L48</f>
        <v>88</v>
      </c>
      <c r="W48" s="197">
        <f>R48+'U Contr'!M48</f>
        <v>87</v>
      </c>
      <c r="X48" s="197">
        <f>S48+'U Contr'!N48</f>
        <v>1518.613960666735</v>
      </c>
      <c r="Y48" s="185"/>
    </row>
    <row r="49" spans="1:25" s="139" customFormat="1">
      <c r="A49" s="103" t="s">
        <v>124</v>
      </c>
      <c r="B49" s="214"/>
      <c r="C49" s="213">
        <v>826</v>
      </c>
      <c r="D49" s="215">
        <v>2116</v>
      </c>
      <c r="E49" s="215">
        <v>1996</v>
      </c>
      <c r="F49" s="215">
        <v>2223</v>
      </c>
      <c r="G49" s="215">
        <v>2387</v>
      </c>
      <c r="H49" s="213">
        <v>929</v>
      </c>
      <c r="I49" s="215">
        <v>2223</v>
      </c>
      <c r="J49" s="215">
        <v>1968</v>
      </c>
      <c r="K49" s="215">
        <v>1810</v>
      </c>
      <c r="L49" s="215">
        <v>2310</v>
      </c>
      <c r="M49" s="214"/>
      <c r="N49" s="214"/>
      <c r="O49" s="213">
        <f>SUMIFS(Data!$R:$R,Data!$B:$B,Data!$V$3,Data!$E:$E,'Total Allocation'!$A49,Data!$F:$F,"Y",Data!$C:$C,1)</f>
        <v>787.47221499998898</v>
      </c>
      <c r="P49" s="215">
        <f>SUMIFS(Data!$R:$R,Data!$B:$B,Data!$V$3,Data!$E:$E,'Total Allocation'!$A49,Data!$F:$F,"Y",Data!$C:$C,2)</f>
        <v>2130.1707420000903</v>
      </c>
      <c r="Q49" s="215"/>
      <c r="R49" s="215"/>
      <c r="S49" s="215">
        <f t="shared" si="4"/>
        <v>972.54765233335968</v>
      </c>
      <c r="T49" s="213">
        <f>O49+'U Contr'!J49</f>
        <v>787.47221499998898</v>
      </c>
      <c r="U49" s="215">
        <f>P49+'U Contr'!K49</f>
        <v>2130.1707420000903</v>
      </c>
      <c r="V49" s="215">
        <f>Q49+'U Contr'!L49</f>
        <v>0</v>
      </c>
      <c r="W49" s="215">
        <f>R49+'U Contr'!M49</f>
        <v>0</v>
      </c>
      <c r="X49" s="215">
        <f>S49+'U Contr'!N49</f>
        <v>972.54765233335968</v>
      </c>
      <c r="Y49" s="185"/>
    </row>
    <row r="50" spans="1:25" s="139" customFormat="1">
      <c r="A50" s="186" t="s">
        <v>125</v>
      </c>
      <c r="B50" s="214"/>
      <c r="C50" s="216">
        <v>2165</v>
      </c>
      <c r="D50" s="194">
        <v>5008</v>
      </c>
      <c r="E50" s="194">
        <v>4669</v>
      </c>
      <c r="F50" s="194">
        <v>5091</v>
      </c>
      <c r="G50" s="194">
        <v>5644</v>
      </c>
      <c r="H50" s="216">
        <v>2394</v>
      </c>
      <c r="I50" s="194">
        <v>5278</v>
      </c>
      <c r="J50" s="194">
        <v>4747</v>
      </c>
      <c r="K50" s="194">
        <v>4531</v>
      </c>
      <c r="L50" s="194">
        <v>5650</v>
      </c>
      <c r="M50" s="214"/>
      <c r="N50" s="214"/>
      <c r="O50" s="216">
        <f t="shared" ref="O50:S50" si="5">O48+O49</f>
        <v>2197.7373020000337</v>
      </c>
      <c r="P50" s="216">
        <f t="shared" si="5"/>
        <v>4966.7475370002503</v>
      </c>
      <c r="Q50" s="216">
        <f t="shared" si="5"/>
        <v>0</v>
      </c>
      <c r="R50" s="216">
        <f t="shared" si="5"/>
        <v>0</v>
      </c>
      <c r="S50" s="194">
        <f t="shared" si="5"/>
        <v>2388.1616130000948</v>
      </c>
      <c r="T50" s="216">
        <f>O50+'U Contr'!J50</f>
        <v>2239.7373020000337</v>
      </c>
      <c r="U50" s="216">
        <f>P50+'U Contr'!K50</f>
        <v>5058.7475370002503</v>
      </c>
      <c r="V50" s="216">
        <f>Q50+'U Contr'!L50</f>
        <v>88</v>
      </c>
      <c r="W50" s="194">
        <f>R50+'U Contr'!M50</f>
        <v>87</v>
      </c>
      <c r="X50" s="194">
        <f>S50+'U Contr'!N50</f>
        <v>2491.1616130000948</v>
      </c>
      <c r="Y50" s="185"/>
    </row>
    <row r="51" spans="1:25" s="139" customFormat="1">
      <c r="A51" s="103" t="s">
        <v>127</v>
      </c>
      <c r="B51" s="214"/>
      <c r="C51" s="213">
        <v>1552</v>
      </c>
      <c r="D51" s="215">
        <v>4318</v>
      </c>
      <c r="E51" s="215">
        <v>4368</v>
      </c>
      <c r="F51" s="215">
        <v>4328</v>
      </c>
      <c r="G51" s="215">
        <v>4855</v>
      </c>
      <c r="H51" s="213">
        <v>1562</v>
      </c>
      <c r="I51" s="215">
        <v>4234</v>
      </c>
      <c r="J51" s="215">
        <v>4120</v>
      </c>
      <c r="K51" s="215">
        <v>4142</v>
      </c>
      <c r="L51" s="215">
        <v>4686</v>
      </c>
      <c r="M51" s="214"/>
      <c r="N51" s="214"/>
      <c r="O51" s="213">
        <f>SUMIFS(Data!$R:$R,Data!$B:$B,Data!$V$3,Data!$E:$E,'Total Allocation'!$A51,Data!$F:$F,"Y",Data!$C:$C,1)</f>
        <v>1582.9981940000096</v>
      </c>
      <c r="P51" s="215">
        <f>SUMIFS(Data!$R:$R,Data!$B:$B,Data!$V$3,Data!$E:$E,'Total Allocation'!$A51,Data!$F:$F,"Y",Data!$C:$C,2)</f>
        <v>4102.9219170001816</v>
      </c>
      <c r="Q51" s="215"/>
      <c r="R51" s="215"/>
      <c r="S51" s="215">
        <f t="shared" ref="S51:S57" si="6">(O51+P51+Q51+R51)/3</f>
        <v>1895.3067036667305</v>
      </c>
      <c r="T51" s="213">
        <f>O51+'U Contr'!J51</f>
        <v>1582.9981940000096</v>
      </c>
      <c r="U51" s="215">
        <f>P51+'U Contr'!K51</f>
        <v>4102.9219170001816</v>
      </c>
      <c r="V51" s="215">
        <f>Q51+'U Contr'!L51</f>
        <v>0</v>
      </c>
      <c r="W51" s="215">
        <f>R51+'U Contr'!M51</f>
        <v>0</v>
      </c>
      <c r="X51" s="215">
        <f>S51+'U Contr'!N51</f>
        <v>1895.3067036667305</v>
      </c>
      <c r="Y51" s="185"/>
    </row>
    <row r="52" spans="1:25" s="139" customFormat="1">
      <c r="A52" s="103" t="s">
        <v>73</v>
      </c>
      <c r="B52" s="214"/>
      <c r="C52" s="213">
        <v>1552</v>
      </c>
      <c r="D52" s="197">
        <v>3433</v>
      </c>
      <c r="E52" s="197">
        <v>3446</v>
      </c>
      <c r="F52" s="197">
        <v>3392</v>
      </c>
      <c r="G52" s="197">
        <v>3941</v>
      </c>
      <c r="H52" s="213">
        <v>1451</v>
      </c>
      <c r="I52" s="197">
        <v>3373</v>
      </c>
      <c r="J52" s="197">
        <v>3325</v>
      </c>
      <c r="K52" s="197">
        <v>3274</v>
      </c>
      <c r="L52" s="197">
        <v>3807</v>
      </c>
      <c r="M52" s="214"/>
      <c r="N52" s="214"/>
      <c r="O52" s="213">
        <f>SUMIFS(Data!$R:$R,Data!$B:$B,Data!$V$3,Data!$E:$E,'Total Allocation'!$A52,Data!$F:$F,"Y",Data!$C:$C,1)</f>
        <v>1491.4316780000245</v>
      </c>
      <c r="P52" s="197">
        <f>SUMIFS(Data!$R:$R,Data!$B:$B,Data!$V$3,Data!$E:$E,'Total Allocation'!$A52,Data!$F:$F,"Y",Data!$C:$C,2)</f>
        <v>3392.416563000138</v>
      </c>
      <c r="Q52" s="197"/>
      <c r="R52" s="197"/>
      <c r="S52" s="197">
        <f t="shared" si="6"/>
        <v>1627.9494136667208</v>
      </c>
      <c r="T52" s="213">
        <f>O52+'U Contr'!J52</f>
        <v>1491.4316780000245</v>
      </c>
      <c r="U52" s="197">
        <f>P52+'U Contr'!K52</f>
        <v>3392.416563000138</v>
      </c>
      <c r="V52" s="197">
        <f>Q52+'U Contr'!L52</f>
        <v>0</v>
      </c>
      <c r="W52" s="197">
        <f>R52+'U Contr'!M52</f>
        <v>0</v>
      </c>
      <c r="X52" s="197">
        <f>S52+'U Contr'!N52</f>
        <v>1627.9494136667208</v>
      </c>
      <c r="Y52" s="185"/>
    </row>
    <row r="53" spans="1:25" s="139" customFormat="1">
      <c r="A53" s="103" t="s">
        <v>44</v>
      </c>
      <c r="B53" s="214"/>
      <c r="C53" s="213">
        <v>1609</v>
      </c>
      <c r="D53" s="215">
        <v>3901</v>
      </c>
      <c r="E53" s="215">
        <v>4058</v>
      </c>
      <c r="F53" s="215">
        <v>3783</v>
      </c>
      <c r="G53" s="215">
        <v>4450</v>
      </c>
      <c r="H53" s="213">
        <v>1749</v>
      </c>
      <c r="I53" s="215">
        <v>4120</v>
      </c>
      <c r="J53" s="215">
        <v>4084</v>
      </c>
      <c r="K53" s="215">
        <v>3786</v>
      </c>
      <c r="L53" s="215">
        <v>4580</v>
      </c>
      <c r="M53" s="214"/>
      <c r="N53" s="214"/>
      <c r="O53" s="213">
        <f>SUMIFS(Data!$R:$R,Data!$B:$B,Data!$V$3,Data!$E:$E,'Total Allocation'!$A53,Data!$F:$F,"Y",Data!$C:$C,1)</f>
        <v>1710.0384550000128</v>
      </c>
      <c r="P53" s="215">
        <f>SUMIFS(Data!$R:$R,Data!$B:$B,Data!$V$3,Data!$E:$E,'Total Allocation'!$A53,Data!$F:$F,"Y",Data!$C:$C,2)</f>
        <v>4104.6366260001596</v>
      </c>
      <c r="Q53" s="215"/>
      <c r="R53" s="215"/>
      <c r="S53" s="215">
        <f t="shared" si="6"/>
        <v>1938.2250270000575</v>
      </c>
      <c r="T53" s="213">
        <f>O53+'U Contr'!J53</f>
        <v>1710.0384550000128</v>
      </c>
      <c r="U53" s="215">
        <f>P53+'U Contr'!K53</f>
        <v>4104.6366260001596</v>
      </c>
      <c r="V53" s="215">
        <f>Q53+'U Contr'!L53</f>
        <v>0</v>
      </c>
      <c r="W53" s="215">
        <f>R53+'U Contr'!M53</f>
        <v>0</v>
      </c>
      <c r="X53" s="215">
        <f>S53+'U Contr'!N53</f>
        <v>1938.2250270000575</v>
      </c>
      <c r="Y53" s="185"/>
    </row>
    <row r="54" spans="1:25" s="139" customFormat="1">
      <c r="A54" s="103" t="s">
        <v>128</v>
      </c>
      <c r="B54" s="214"/>
      <c r="C54" s="213">
        <v>284</v>
      </c>
      <c r="D54" s="197">
        <v>310</v>
      </c>
      <c r="E54" s="197">
        <v>264</v>
      </c>
      <c r="F54" s="197">
        <v>301</v>
      </c>
      <c r="G54" s="197">
        <v>386</v>
      </c>
      <c r="H54" s="213">
        <v>242</v>
      </c>
      <c r="I54" s="197">
        <v>310</v>
      </c>
      <c r="J54" s="197">
        <v>255</v>
      </c>
      <c r="K54" s="197">
        <v>283</v>
      </c>
      <c r="L54" s="197">
        <v>363</v>
      </c>
      <c r="M54" s="214"/>
      <c r="N54" s="214"/>
      <c r="O54" s="213">
        <f>SUMIFS(Data!$R:$R,Data!$B:$B,Data!$V$3,Data!$E:$E,'Total Allocation'!$A54,Data!$F:$F,"Y",Data!$C:$C,1)</f>
        <v>228.62636199999997</v>
      </c>
      <c r="P54" s="197">
        <f>SUMIFS(Data!$R:$R,Data!$B:$B,Data!$V$3,Data!$E:$E,'Total Allocation'!$A54,Data!$F:$F,"Y",Data!$C:$C,2)</f>
        <v>291.75961700000005</v>
      </c>
      <c r="Q54" s="197"/>
      <c r="R54" s="197"/>
      <c r="S54" s="197">
        <f t="shared" si="6"/>
        <v>173.46199300000001</v>
      </c>
      <c r="T54" s="213">
        <f>O54+'U Contr'!J54</f>
        <v>228.62636199999997</v>
      </c>
      <c r="U54" s="197">
        <f>P54+'U Contr'!K54</f>
        <v>291.75961700000005</v>
      </c>
      <c r="V54" s="197">
        <f>Q54+'U Contr'!L54</f>
        <v>0</v>
      </c>
      <c r="W54" s="197">
        <f>R54+'U Contr'!M54</f>
        <v>0</v>
      </c>
      <c r="X54" s="197">
        <f>S54+'U Contr'!N54</f>
        <v>173.46199300000001</v>
      </c>
      <c r="Y54" s="185"/>
    </row>
    <row r="55" spans="1:25" s="139" customFormat="1">
      <c r="A55" s="186" t="s">
        <v>129</v>
      </c>
      <c r="B55" s="214"/>
      <c r="C55" s="216">
        <v>4997</v>
      </c>
      <c r="D55" s="217">
        <v>11962</v>
      </c>
      <c r="E55" s="217">
        <v>12136</v>
      </c>
      <c r="F55" s="217">
        <v>11803</v>
      </c>
      <c r="G55" s="217">
        <v>13633</v>
      </c>
      <c r="H55" s="216">
        <v>5003</v>
      </c>
      <c r="I55" s="217">
        <v>12037</v>
      </c>
      <c r="J55" s="217">
        <v>11784</v>
      </c>
      <c r="K55" s="217">
        <v>11485</v>
      </c>
      <c r="L55" s="217">
        <v>13436</v>
      </c>
      <c r="M55" s="214"/>
      <c r="N55" s="214"/>
      <c r="O55" s="216">
        <f t="shared" ref="O55:S55" si="7">O51+O52+O53+O54</f>
        <v>5013.0946890000469</v>
      </c>
      <c r="P55" s="217">
        <f t="shared" si="7"/>
        <v>11891.734723000478</v>
      </c>
      <c r="Q55" s="217">
        <f t="shared" si="7"/>
        <v>0</v>
      </c>
      <c r="R55" s="217">
        <f t="shared" si="7"/>
        <v>0</v>
      </c>
      <c r="S55" s="217">
        <f t="shared" si="7"/>
        <v>5634.9431373335092</v>
      </c>
      <c r="T55" s="216">
        <f>O55+'U Contr'!J55</f>
        <v>5013.0946890000469</v>
      </c>
      <c r="U55" s="217">
        <f>P55+'U Contr'!K55</f>
        <v>11891.734723000478</v>
      </c>
      <c r="V55" s="217">
        <f>Q55+'U Contr'!L55</f>
        <v>0</v>
      </c>
      <c r="W55" s="217">
        <f>R55+'U Contr'!M55</f>
        <v>0</v>
      </c>
      <c r="X55" s="217">
        <f>S55+'U Contr'!N55</f>
        <v>5634.9431373335092</v>
      </c>
      <c r="Y55" s="185"/>
    </row>
    <row r="56" spans="1:25" s="139" customFormat="1">
      <c r="A56" s="103" t="s">
        <v>38</v>
      </c>
      <c r="B56" s="214"/>
      <c r="C56" s="213">
        <v>2324</v>
      </c>
      <c r="D56" s="197">
        <v>7788</v>
      </c>
      <c r="E56" s="197">
        <v>8181</v>
      </c>
      <c r="F56" s="197">
        <v>7077</v>
      </c>
      <c r="G56" s="197">
        <v>8457</v>
      </c>
      <c r="H56" s="213">
        <v>2482</v>
      </c>
      <c r="I56" s="197">
        <v>8264</v>
      </c>
      <c r="J56" s="197">
        <v>8108</v>
      </c>
      <c r="K56" s="197">
        <v>7026</v>
      </c>
      <c r="L56" s="197">
        <v>8627</v>
      </c>
      <c r="M56" s="214"/>
      <c r="N56" s="214"/>
      <c r="O56" s="213">
        <f>SUMIFS(Data!$R:$R,Data!$B:$B,Data!$V$3,Data!$E:$E,'Total Allocation'!$A56,Data!$F:$F,"Y",Data!$C:$C,1)</f>
        <v>2467.9440000000122</v>
      </c>
      <c r="P56" s="197">
        <f>SUMIFS(Data!$R:$R,Data!$B:$B,Data!$V$3,Data!$E:$E,'Total Allocation'!$A56,Data!$F:$F,"Y",Data!$C:$C,2)</f>
        <v>7827.1580000002905</v>
      </c>
      <c r="Q56" s="197"/>
      <c r="R56" s="197"/>
      <c r="S56" s="197">
        <f t="shared" si="6"/>
        <v>3431.7006666667676</v>
      </c>
      <c r="T56" s="213">
        <f>O56+'U Contr'!J56</f>
        <v>2467.9440000000122</v>
      </c>
      <c r="U56" s="197">
        <f>P56+'U Contr'!K56</f>
        <v>7827.1580000002905</v>
      </c>
      <c r="V56" s="197">
        <f>Q56+'U Contr'!L56</f>
        <v>0</v>
      </c>
      <c r="W56" s="197">
        <f>R56+'U Contr'!M56</f>
        <v>0</v>
      </c>
      <c r="X56" s="197">
        <f>S56+'U Contr'!N56</f>
        <v>3431.7006666667676</v>
      </c>
      <c r="Y56" s="185"/>
    </row>
    <row r="57" spans="1:25" s="139" customFormat="1">
      <c r="A57" s="103" t="s">
        <v>130</v>
      </c>
      <c r="B57" s="214"/>
      <c r="C57" s="213">
        <v>882</v>
      </c>
      <c r="D57" s="215">
        <v>4342</v>
      </c>
      <c r="E57" s="215">
        <v>4175</v>
      </c>
      <c r="F57" s="215">
        <v>3903</v>
      </c>
      <c r="G57" s="215">
        <v>4434</v>
      </c>
      <c r="H57" s="213">
        <v>797</v>
      </c>
      <c r="I57" s="215">
        <v>4237</v>
      </c>
      <c r="J57" s="215">
        <v>3864</v>
      </c>
      <c r="K57" s="215">
        <v>3664</v>
      </c>
      <c r="L57" s="215">
        <v>4187</v>
      </c>
      <c r="M57" s="214"/>
      <c r="N57" s="214"/>
      <c r="O57" s="213">
        <f>SUMIFS(Data!$R:$R,Data!$B:$B,Data!$V$3,Data!$E:$E,'Total Allocation'!$A57,Data!$F:$F,"Y",Data!$C:$C,1)</f>
        <v>694.11300000000892</v>
      </c>
      <c r="P57" s="215">
        <f>SUMIFS(Data!$R:$R,Data!$B:$B,Data!$V$3,Data!$E:$E,'Total Allocation'!$A57,Data!$F:$F,"Y",Data!$C:$C,2)</f>
        <v>4007.1290000003078</v>
      </c>
      <c r="Q57" s="215"/>
      <c r="R57" s="215"/>
      <c r="S57" s="215">
        <f t="shared" si="6"/>
        <v>1567.0806666667722</v>
      </c>
      <c r="T57" s="213">
        <f>O57+'U Contr'!J57</f>
        <v>694.11300000000892</v>
      </c>
      <c r="U57" s="215">
        <f>P57+'U Contr'!K57</f>
        <v>4007.1290000003078</v>
      </c>
      <c r="V57" s="215">
        <f>Q57+'U Contr'!L57</f>
        <v>0</v>
      </c>
      <c r="W57" s="215">
        <f>R57+'U Contr'!M57</f>
        <v>0</v>
      </c>
      <c r="X57" s="215">
        <f>S57+'U Contr'!N57</f>
        <v>1567.0806666667722</v>
      </c>
      <c r="Y57" s="185"/>
    </row>
    <row r="58" spans="1:25" s="139" customFormat="1" ht="12.75" thickBot="1">
      <c r="A58" s="187" t="s">
        <v>131</v>
      </c>
      <c r="B58" s="220"/>
      <c r="C58" s="218">
        <v>3206</v>
      </c>
      <c r="D58" s="219">
        <v>12130</v>
      </c>
      <c r="E58" s="219">
        <v>12355</v>
      </c>
      <c r="F58" s="219">
        <v>10980</v>
      </c>
      <c r="G58" s="219">
        <v>12890</v>
      </c>
      <c r="H58" s="218">
        <v>3279</v>
      </c>
      <c r="I58" s="219">
        <v>12501</v>
      </c>
      <c r="J58" s="219">
        <v>11972</v>
      </c>
      <c r="K58" s="219">
        <v>10691</v>
      </c>
      <c r="L58" s="219">
        <v>12814</v>
      </c>
      <c r="M58" s="220"/>
      <c r="N58" s="220"/>
      <c r="O58" s="219">
        <f t="shared" ref="O58:R58" si="8">O56+O57</f>
        <v>3162.0570000000212</v>
      </c>
      <c r="P58" s="219">
        <f t="shared" si="8"/>
        <v>11834.287000000599</v>
      </c>
      <c r="Q58" s="219">
        <f t="shared" si="8"/>
        <v>0</v>
      </c>
      <c r="R58" s="219">
        <f t="shared" si="8"/>
        <v>0</v>
      </c>
      <c r="S58" s="219">
        <f t="shared" ref="S58" si="9">S54+S55+S56+S57</f>
        <v>10807.186463667049</v>
      </c>
      <c r="T58" s="219">
        <f>O58+'U Contr'!J58</f>
        <v>3162.0570000000212</v>
      </c>
      <c r="U58" s="219">
        <f>P58+'U Contr'!K58</f>
        <v>11834.287000000599</v>
      </c>
      <c r="V58" s="219">
        <f>Q58+'U Contr'!L58</f>
        <v>0</v>
      </c>
      <c r="W58" s="219">
        <f>R58+'U Contr'!M58</f>
        <v>0</v>
      </c>
      <c r="X58" s="219">
        <f>S58+'U Contr'!N58</f>
        <v>10807.186463667049</v>
      </c>
      <c r="Y58" s="188"/>
    </row>
    <row r="59" spans="1:25">
      <c r="A59" s="351"/>
    </row>
    <row r="61" spans="1:25">
      <c r="A61" s="63" t="s">
        <v>144</v>
      </c>
    </row>
    <row r="66" spans="1:1" s="352" customFormat="1">
      <c r="A66" s="36"/>
    </row>
    <row r="67" spans="1:1" s="352" customFormat="1">
      <c r="A67" s="36"/>
    </row>
    <row r="68" spans="1:1" s="352" customFormat="1">
      <c r="A68" s="36"/>
    </row>
    <row r="69" spans="1:1" s="352" customFormat="1">
      <c r="A69" s="36"/>
    </row>
    <row r="70" spans="1:1" s="352" customFormat="1">
      <c r="A70" s="36"/>
    </row>
    <row r="71" spans="1:1" s="352" customFormat="1">
      <c r="A71" s="36"/>
    </row>
    <row r="72" spans="1:1" s="352" customFormat="1">
      <c r="A72" s="36"/>
    </row>
    <row r="73" spans="1:1" s="352" customFormat="1">
      <c r="A73" s="36"/>
    </row>
    <row r="74" spans="1:1" s="352" customFormat="1">
      <c r="A74" s="36"/>
    </row>
    <row r="75" spans="1:1" s="352" customFormat="1">
      <c r="A75" s="36"/>
    </row>
    <row r="76" spans="1:1" s="352" customFormat="1">
      <c r="A76" s="36"/>
    </row>
    <row r="77" spans="1:1" s="352" customFormat="1">
      <c r="A77" s="36"/>
    </row>
    <row r="78" spans="1:1" s="352" customFormat="1">
      <c r="A78" s="36"/>
    </row>
    <row r="79" spans="1:1" s="352" customFormat="1">
      <c r="A79" s="36"/>
    </row>
    <row r="80" spans="1:1" s="352" customFormat="1">
      <c r="A80" s="36"/>
    </row>
    <row r="81" spans="1:1" s="352" customFormat="1">
      <c r="A81" s="36"/>
    </row>
    <row r="82" spans="1:1" s="352" customFormat="1">
      <c r="A82" s="36"/>
    </row>
    <row r="83" spans="1:1" s="352" customFormat="1">
      <c r="A83" s="36"/>
    </row>
    <row r="84" spans="1:1" s="352" customFormat="1">
      <c r="A84" s="36"/>
    </row>
    <row r="85" spans="1:1" s="352" customFormat="1">
      <c r="A85" s="36"/>
    </row>
    <row r="86" spans="1:1" s="352" customFormat="1">
      <c r="A86" s="36"/>
    </row>
    <row r="87" spans="1:1" s="352" customFormat="1">
      <c r="A87" s="36"/>
    </row>
    <row r="88" spans="1:1" s="352" customFormat="1">
      <c r="A88" s="36"/>
    </row>
    <row r="89" spans="1:1" s="352" customFormat="1">
      <c r="A89" s="36"/>
    </row>
    <row r="90" spans="1:1" s="352" customFormat="1">
      <c r="A90" s="36"/>
    </row>
    <row r="91" spans="1:1" s="352" customFormat="1">
      <c r="A91" s="36"/>
    </row>
    <row r="92" spans="1:1" s="352" customFormat="1">
      <c r="A92" s="36"/>
    </row>
    <row r="93" spans="1:1" s="352" customFormat="1">
      <c r="A93" s="36"/>
    </row>
    <row r="94" spans="1:1" s="352" customFormat="1">
      <c r="A94" s="36"/>
    </row>
    <row r="95" spans="1:1" s="352" customFormat="1">
      <c r="A95" s="36"/>
    </row>
  </sheetData>
  <pageMargins left="0.7" right="0.7" top="0.75" bottom="0.75" header="0.3" footer="0.3"/>
  <pageSetup scale="85"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90" zoomScaleNormal="90" workbookViewId="0">
      <selection activeCell="A4" sqref="A4"/>
    </sheetView>
  </sheetViews>
  <sheetFormatPr defaultColWidth="9.140625" defaultRowHeight="12.75"/>
  <cols>
    <col min="1" max="1" width="24.28515625" style="125" customWidth="1"/>
    <col min="2" max="2" width="11.140625" style="125" bestFit="1" customWidth="1"/>
    <col min="3" max="3" width="8.7109375" style="125" customWidth="1"/>
    <col min="4" max="4" width="8.85546875" style="125" bestFit="1" customWidth="1"/>
    <col min="5" max="5" width="8.7109375" style="125" bestFit="1" customWidth="1"/>
    <col min="6" max="6" width="7.5703125" style="125" bestFit="1" customWidth="1"/>
    <col min="7" max="7" width="10.28515625" style="125" bestFit="1" customWidth="1"/>
    <col min="8" max="8" width="11.28515625" style="125" bestFit="1" customWidth="1"/>
    <col min="9" max="9" width="11.140625" style="125" bestFit="1" customWidth="1"/>
    <col min="10" max="10" width="8.7109375" style="125" customWidth="1"/>
    <col min="11" max="11" width="8.85546875" style="125" bestFit="1" customWidth="1"/>
    <col min="12" max="12" width="8.7109375" style="125" bestFit="1" customWidth="1"/>
    <col min="13" max="13" width="7.5703125" style="125" bestFit="1" customWidth="1"/>
    <col min="14" max="14" width="10.28515625" style="125" customWidth="1"/>
    <col min="15" max="15" width="11.28515625" style="125" bestFit="1" customWidth="1"/>
    <col min="16" max="16" width="9.140625" style="125" customWidth="1"/>
    <col min="17" max="16384" width="9.140625" style="125"/>
  </cols>
  <sheetData>
    <row r="1" spans="1:15" ht="15">
      <c r="A1" s="356" t="s">
        <v>221</v>
      </c>
      <c r="G1" s="456"/>
      <c r="N1" s="456"/>
    </row>
    <row r="2" spans="1:15">
      <c r="A2" s="77" t="s">
        <v>47</v>
      </c>
    </row>
    <row r="3" spans="1:15">
      <c r="A3" s="94" t="str">
        <f>CONCATENATE("For Academic Year ",Data!$U$3)</f>
        <v>For Academic Year 2016-17</v>
      </c>
    </row>
    <row r="6" spans="1:15" s="123" customFormat="1" ht="12" customHeight="1" thickBot="1">
      <c r="A6" s="94"/>
      <c r="B6" s="94"/>
      <c r="C6" s="94"/>
      <c r="D6" s="94"/>
      <c r="E6" s="94"/>
      <c r="F6" s="94"/>
      <c r="G6" s="128"/>
      <c r="H6" s="94"/>
      <c r="I6" s="128" t="s">
        <v>247</v>
      </c>
      <c r="J6" s="128"/>
      <c r="K6" s="94"/>
      <c r="L6" s="94"/>
      <c r="M6" s="94"/>
      <c r="O6" s="94"/>
    </row>
    <row r="7" spans="1:15" s="123" customFormat="1" ht="12" customHeight="1">
      <c r="A7" s="256"/>
      <c r="B7" s="170" t="str">
        <f>CONCATENATE("Summer ",MID(Data!$U$4,3,2))</f>
        <v>Summer 15</v>
      </c>
      <c r="C7" s="170" t="str">
        <f>CONCATENATE("Fall ",MID(Data!$U$4,3,2))</f>
        <v>Fall 15</v>
      </c>
      <c r="D7" s="170" t="str">
        <f>CONCATENATE("Winter ",MID(Data!$U$4,6,2))</f>
        <v>Winter 16</v>
      </c>
      <c r="E7" s="170" t="str">
        <f>CONCATENATE("Spring ",MID(Data!$U$4,6,2))</f>
        <v>Spring 16</v>
      </c>
      <c r="F7" s="170" t="str">
        <f>Data!$U$4</f>
        <v>2015-16</v>
      </c>
      <c r="G7" s="170" t="str">
        <f>Data!$U$4</f>
        <v>2015-16</v>
      </c>
      <c r="H7" s="299" t="str">
        <f>Data!$U$4</f>
        <v>2015-16</v>
      </c>
      <c r="I7" s="170" t="str">
        <f>CONCATENATE("Summer ",MID(Data!$U$3,3,2))</f>
        <v>Summer 16</v>
      </c>
      <c r="J7" s="170" t="str">
        <f>CONCATENATE("Fall ",MID(Data!$U$3,3,2))</f>
        <v>Fall 16</v>
      </c>
      <c r="K7" s="170" t="str">
        <f>CONCATENATE("Winter ",MID(Data!$U$3,6,2))</f>
        <v>Winter 17</v>
      </c>
      <c r="L7" s="170" t="str">
        <f>CONCATENATE("Spring ",MID(Data!$U$3,6,2))</f>
        <v>Spring 17</v>
      </c>
      <c r="M7" s="170" t="str">
        <f>Data!$U$3</f>
        <v>2016-17</v>
      </c>
      <c r="N7" s="170" t="str">
        <f>Data!$U$3</f>
        <v>2016-17</v>
      </c>
      <c r="O7" s="111" t="str">
        <f>Data!$U$3</f>
        <v>2016-17</v>
      </c>
    </row>
    <row r="8" spans="1:15" s="123" customFormat="1" ht="12" customHeight="1" thickBot="1">
      <c r="A8" s="191" t="s">
        <v>0</v>
      </c>
      <c r="B8" s="71" t="s">
        <v>33</v>
      </c>
      <c r="C8" s="71" t="s">
        <v>33</v>
      </c>
      <c r="D8" s="71" t="s">
        <v>33</v>
      </c>
      <c r="E8" s="71" t="s">
        <v>33</v>
      </c>
      <c r="F8" s="71" t="s">
        <v>31</v>
      </c>
      <c r="G8" s="71" t="s">
        <v>219</v>
      </c>
      <c r="H8" s="297" t="s">
        <v>220</v>
      </c>
      <c r="I8" s="71" t="s">
        <v>33</v>
      </c>
      <c r="J8" s="71" t="s">
        <v>33</v>
      </c>
      <c r="K8" s="71" t="s">
        <v>33</v>
      </c>
      <c r="L8" s="71" t="s">
        <v>33</v>
      </c>
      <c r="M8" s="71" t="s">
        <v>31</v>
      </c>
      <c r="N8" s="71" t="s">
        <v>219</v>
      </c>
      <c r="O8" s="339" t="s">
        <v>220</v>
      </c>
    </row>
    <row r="9" spans="1:15" s="123" customFormat="1" ht="12" customHeight="1">
      <c r="A9" s="342" t="s">
        <v>1</v>
      </c>
      <c r="B9" s="345">
        <v>698.05245399999512</v>
      </c>
      <c r="C9" s="345">
        <v>1167.0984469999919</v>
      </c>
      <c r="D9" s="345">
        <v>963.69201799999303</v>
      </c>
      <c r="E9" s="345">
        <v>1065.1320339999902</v>
      </c>
      <c r="F9" s="346">
        <v>1297.99165099999</v>
      </c>
      <c r="G9" s="346">
        <v>3143.9696860000154</v>
      </c>
      <c r="H9" s="474">
        <v>0.41285119789160196</v>
      </c>
      <c r="I9" s="345">
        <f>SUMIFS(Data!$R:$R,Data!$B:$B,Data!$V$3,Data!$D:$D,$A9,Data!$L:$L,"Y",Data!$C:$C,1)</f>
        <v>828.51912699999718</v>
      </c>
      <c r="J9" s="323">
        <f>SUMIFS(Data!$R:$R,Data!$B:$B,Data!$V$3,Data!$D:$D,$A9,Data!$L:$L,"Y",Data!$C:$C,2)</f>
        <v>1121.1386639999903</v>
      </c>
      <c r="K9" s="346">
        <f>SUMIFS(Data!$R:$R,Data!$B:$B,Data!$V$3,Data!$D:$D,$A9,Data!$L:$L,"Y",Data!$C:$C,3)</f>
        <v>0</v>
      </c>
      <c r="L9" s="346">
        <f>SUMIFS(Data!$R:$R,Data!$B:$B,Data!$V$3,Data!$D:$D,$A9,Data!$L:$L,"Y",Data!$C:$C,4)</f>
        <v>0</v>
      </c>
      <c r="M9" s="346">
        <f t="shared" ref="M9:M36" si="0">(I9+J9+K9+L9)/3</f>
        <v>649.88593033332916</v>
      </c>
      <c r="N9" s="346">
        <f>SUMIFS(Data!$R:$R,Data!$B:$B,Data!$V$3,Data!$D:$D,$A9,Data!$Q:$Q,"Y")/3</f>
        <v>1512.0805343333459</v>
      </c>
      <c r="O9" s="463">
        <f>M9/N9</f>
        <v>0.42979584458433251</v>
      </c>
    </row>
    <row r="10" spans="1:15" s="123" customFormat="1" ht="12" customHeight="1">
      <c r="A10" s="340" t="s">
        <v>2</v>
      </c>
      <c r="B10" s="213">
        <v>798.46596999999701</v>
      </c>
      <c r="C10" s="279">
        <v>1991.6783180000043</v>
      </c>
      <c r="D10" s="229">
        <v>2020.1315440000001</v>
      </c>
      <c r="E10" s="229">
        <v>1999.3315299999906</v>
      </c>
      <c r="F10" s="229">
        <v>2269.869120666664</v>
      </c>
      <c r="G10" s="229">
        <v>7943.7662029996018</v>
      </c>
      <c r="H10" s="475">
        <v>0.28574218609424218</v>
      </c>
      <c r="I10" s="213">
        <f>SUMIFS(Data!$R:$R,Data!$B:$B,Data!$V$3,Data!$D:$D,$A10,Data!$L:$L,"Y",Data!$C:$C,1)</f>
        <v>783.13269399999706</v>
      </c>
      <c r="J10" s="279">
        <f>SUMIFS(Data!$R:$R,Data!$B:$B,Data!$V$3,Data!$D:$D,$A10,Data!$L:$L,"Y",Data!$C:$C,2)</f>
        <v>1949.5983150000002</v>
      </c>
      <c r="K10" s="229">
        <f>SUMIFS(Data!$R:$R,Data!$B:$B,Data!$V$3,Data!$D:$D,$A10,Data!$L:$L,"Y",Data!$C:$C,3)</f>
        <v>0</v>
      </c>
      <c r="L10" s="229">
        <f>SUMIFS(Data!$R:$R,Data!$B:$B,Data!$V$3,Data!$D:$D,$A10,Data!$L:$L,"Y",Data!$C:$C,4)</f>
        <v>0</v>
      </c>
      <c r="M10" s="229">
        <f t="shared" si="0"/>
        <v>910.91033633333245</v>
      </c>
      <c r="N10" s="229">
        <f>SUMIFS(Data!$R:$R,Data!$B:$B,Data!$V$3,Data!$D:$D,$A10,Data!$Q:$Q,"Y")/3</f>
        <v>3309.1770736664753</v>
      </c>
      <c r="O10" s="464">
        <f t="shared" ref="O10:O38" si="1">M10/N10</f>
        <v>0.27526793400755356</v>
      </c>
    </row>
    <row r="11" spans="1:15" s="123" customFormat="1" ht="12" customHeight="1">
      <c r="A11" s="341" t="s">
        <v>3</v>
      </c>
      <c r="B11" s="216">
        <v>191.85318900000001</v>
      </c>
      <c r="C11" s="278">
        <v>1109.4254020000044</v>
      </c>
      <c r="D11" s="194">
        <v>1049.9054659999983</v>
      </c>
      <c r="E11" s="194">
        <v>1008.6054120000013</v>
      </c>
      <c r="F11" s="194">
        <v>1119.9298230000013</v>
      </c>
      <c r="G11" s="194">
        <v>2097.8109086666846</v>
      </c>
      <c r="H11" s="475">
        <v>0.53385642069703998</v>
      </c>
      <c r="I11" s="216">
        <f>SUMIFS(Data!$R:$R,Data!$B:$B,Data!$V$3,Data!$D:$D,$A11,Data!$L:$L,"Y",Data!$C:$C,1)</f>
        <v>171.33323800000002</v>
      </c>
      <c r="J11" s="278">
        <f>SUMIFS(Data!$R:$R,Data!$B:$B,Data!$V$3,Data!$D:$D,$A11,Data!$L:$L,"Y",Data!$C:$C,2)</f>
        <v>1044.6321119999952</v>
      </c>
      <c r="K11" s="194">
        <f>SUMIFS(Data!$R:$R,Data!$B:$B,Data!$V$3,Data!$D:$D,$A11,Data!$L:$L,"Y",Data!$C:$C,3)</f>
        <v>0</v>
      </c>
      <c r="L11" s="194">
        <f>SUMIFS(Data!$R:$R,Data!$B:$B,Data!$V$3,Data!$D:$D,$A11,Data!$L:$L,"Y",Data!$C:$C,4)</f>
        <v>0</v>
      </c>
      <c r="M11" s="194">
        <f t="shared" si="0"/>
        <v>405.32178333333172</v>
      </c>
      <c r="N11" s="194">
        <f>SUMIFS(Data!$R:$R,Data!$B:$B,Data!$V$3,Data!$D:$D,$A11,Data!$Q:$Q,"Y")/3</f>
        <v>806.25019000000736</v>
      </c>
      <c r="O11" s="464">
        <f t="shared" si="1"/>
        <v>0.50272457403492588</v>
      </c>
    </row>
    <row r="12" spans="1:15" s="123" customFormat="1" ht="12" customHeight="1">
      <c r="A12" s="340" t="s">
        <v>4</v>
      </c>
      <c r="B12" s="213">
        <v>62.406537</v>
      </c>
      <c r="C12" s="279">
        <v>517.17951000000096</v>
      </c>
      <c r="D12" s="229">
        <v>553.03946600000006</v>
      </c>
      <c r="E12" s="229">
        <v>448.09954300000015</v>
      </c>
      <c r="F12" s="229">
        <v>526.90835200000038</v>
      </c>
      <c r="G12" s="229">
        <v>1711.6358820000514</v>
      </c>
      <c r="H12" s="475">
        <v>0.30783904307048437</v>
      </c>
      <c r="I12" s="213">
        <f>SUMIFS(Data!$R:$R,Data!$B:$B,Data!$V$3,Data!$D:$D,$A12,Data!$L:$L,"Y",Data!$C:$C,1)</f>
        <v>59.493226</v>
      </c>
      <c r="J12" s="279">
        <f>SUMIFS(Data!$R:$R,Data!$B:$B,Data!$V$3,Data!$D:$D,$A12,Data!$L:$L,"Y",Data!$C:$C,2)</f>
        <v>482.3861289999989</v>
      </c>
      <c r="K12" s="229">
        <f>SUMIFS(Data!$R:$R,Data!$B:$B,Data!$V$3,Data!$D:$D,$A12,Data!$L:$L,"Y",Data!$C:$C,3)</f>
        <v>0</v>
      </c>
      <c r="L12" s="229">
        <f>SUMIFS(Data!$R:$R,Data!$B:$B,Data!$V$3,Data!$D:$D,$A12,Data!$L:$L,"Y",Data!$C:$C,4)</f>
        <v>0</v>
      </c>
      <c r="M12" s="229">
        <f t="shared" si="0"/>
        <v>180.6264516666663</v>
      </c>
      <c r="N12" s="229">
        <f>SUMIFS(Data!$R:$R,Data!$B:$B,Data!$V$3,Data!$D:$D,$A12,Data!$Q:$Q,"Y")/3</f>
        <v>663.93700700002023</v>
      </c>
      <c r="O12" s="464">
        <f t="shared" si="1"/>
        <v>0.27205359810085233</v>
      </c>
    </row>
    <row r="13" spans="1:15" s="123" customFormat="1" ht="12" customHeight="1">
      <c r="A13" s="341" t="s">
        <v>5</v>
      </c>
      <c r="B13" s="216">
        <v>166.85977100000051</v>
      </c>
      <c r="C13" s="278">
        <v>566.35281100000293</v>
      </c>
      <c r="D13" s="194">
        <v>520.46621500000288</v>
      </c>
      <c r="E13" s="194">
        <v>551.79952400000195</v>
      </c>
      <c r="F13" s="194">
        <v>601.82610700000271</v>
      </c>
      <c r="G13" s="194">
        <v>1888.691476333395</v>
      </c>
      <c r="H13" s="475">
        <v>0.31864712396984807</v>
      </c>
      <c r="I13" s="216">
        <f>SUMIFS(Data!$R:$R,Data!$B:$B,Data!$V$3,Data!$D:$D,$A13,Data!$L:$L,"Y",Data!$C:$C,1)</f>
        <v>172.33310300000019</v>
      </c>
      <c r="J13" s="278">
        <f>SUMIFS(Data!$R:$R,Data!$B:$B,Data!$V$3,Data!$D:$D,$A13,Data!$L:$L,"Y",Data!$C:$C,2)</f>
        <v>586.79943900000114</v>
      </c>
      <c r="K13" s="194">
        <f>SUMIFS(Data!$R:$R,Data!$B:$B,Data!$V$3,Data!$D:$D,$A13,Data!$L:$L,"Y",Data!$C:$C,3)</f>
        <v>0</v>
      </c>
      <c r="L13" s="194">
        <f>SUMIFS(Data!$R:$R,Data!$B:$B,Data!$V$3,Data!$D:$D,$A13,Data!$L:$L,"Y",Data!$C:$C,4)</f>
        <v>0</v>
      </c>
      <c r="M13" s="194">
        <f t="shared" si="0"/>
        <v>253.0441806666671</v>
      </c>
      <c r="N13" s="194">
        <f>SUMIFS(Data!$R:$R,Data!$B:$B,Data!$V$3,Data!$D:$D,$A13,Data!$Q:$Q,"Y")/3</f>
        <v>806.11029033335581</v>
      </c>
      <c r="O13" s="464">
        <f t="shared" si="1"/>
        <v>0.31390764229299711</v>
      </c>
    </row>
    <row r="14" spans="1:15" s="123" customFormat="1" ht="12" customHeight="1">
      <c r="A14" s="340" t="s">
        <v>6</v>
      </c>
      <c r="B14" s="213">
        <v>220.69303400000021</v>
      </c>
      <c r="C14" s="279">
        <v>658.44588500000123</v>
      </c>
      <c r="D14" s="229">
        <v>711.87254099999916</v>
      </c>
      <c r="E14" s="229">
        <v>625.53265400000146</v>
      </c>
      <c r="F14" s="229">
        <v>738.84803800000066</v>
      </c>
      <c r="G14" s="229">
        <v>1981.5263636667112</v>
      </c>
      <c r="H14" s="475">
        <v>0.3728681341553291</v>
      </c>
      <c r="I14" s="213">
        <f>SUMIFS(Data!$R:$R,Data!$B:$B,Data!$V$3,Data!$D:$D,$A14,Data!$L:$L,"Y",Data!$C:$C,1)</f>
        <v>197.89975900000013</v>
      </c>
      <c r="J14" s="279">
        <f>SUMIFS(Data!$R:$R,Data!$B:$B,Data!$V$3,Data!$D:$D,$A14,Data!$L:$L,"Y",Data!$C:$C,2)</f>
        <v>667.94595200000026</v>
      </c>
      <c r="K14" s="229">
        <f>SUMIFS(Data!$R:$R,Data!$B:$B,Data!$V$3,Data!$D:$D,$A14,Data!$L:$L,"Y",Data!$C:$C,3)</f>
        <v>0</v>
      </c>
      <c r="L14" s="229">
        <f>SUMIFS(Data!$R:$R,Data!$B:$B,Data!$V$3,Data!$D:$D,$A14,Data!$L:$L,"Y",Data!$C:$C,4)</f>
        <v>0</v>
      </c>
      <c r="M14" s="229">
        <f t="shared" si="0"/>
        <v>288.61523700000015</v>
      </c>
      <c r="N14" s="229">
        <f>SUMIFS(Data!$R:$R,Data!$B:$B,Data!$V$3,Data!$D:$D,$A14,Data!$Q:$Q,"Y")/3</f>
        <v>805.74567000001935</v>
      </c>
      <c r="O14" s="464">
        <f t="shared" si="1"/>
        <v>0.35819644801813605</v>
      </c>
    </row>
    <row r="15" spans="1:15" s="123" customFormat="1" ht="12" customHeight="1">
      <c r="A15" s="341" t="s">
        <v>7</v>
      </c>
      <c r="B15" s="216">
        <v>709.19927899999891</v>
      </c>
      <c r="C15" s="278">
        <v>1795.8511169999904</v>
      </c>
      <c r="D15" s="194">
        <v>1698.2712749999876</v>
      </c>
      <c r="E15" s="194">
        <v>1666.6245649999873</v>
      </c>
      <c r="F15" s="194">
        <v>1956.6487453333214</v>
      </c>
      <c r="G15" s="194">
        <v>6608.2255666669416</v>
      </c>
      <c r="H15" s="475">
        <v>0.29609291111414288</v>
      </c>
      <c r="I15" s="216">
        <f>SUMIFS(Data!$R:$R,Data!$B:$B,Data!$V$3,Data!$D:$D,$A15,Data!$L:$L,"Y",Data!$C:$C,1)</f>
        <v>647.91925099999901</v>
      </c>
      <c r="J15" s="278">
        <f>SUMIFS(Data!$R:$R,Data!$B:$B,Data!$V$3,Data!$D:$D,$A15,Data!$L:$L,"Y",Data!$C:$C,2)</f>
        <v>1725.224536999998</v>
      </c>
      <c r="K15" s="194">
        <f>SUMIFS(Data!$R:$R,Data!$B:$B,Data!$V$3,Data!$D:$D,$A15,Data!$L:$L,"Y",Data!$C:$C,3)</f>
        <v>0</v>
      </c>
      <c r="L15" s="194">
        <f>SUMIFS(Data!$R:$R,Data!$B:$B,Data!$V$3,Data!$D:$D,$A15,Data!$L:$L,"Y",Data!$C:$C,4)</f>
        <v>0</v>
      </c>
      <c r="M15" s="194">
        <f t="shared" si="0"/>
        <v>791.04792933333238</v>
      </c>
      <c r="N15" s="194">
        <f>SUMIFS(Data!$R:$R,Data!$B:$B,Data!$V$3,Data!$D:$D,$A15,Data!$Q:$Q,"Y")/3</f>
        <v>2727.2545946667992</v>
      </c>
      <c r="O15" s="464">
        <f t="shared" si="1"/>
        <v>0.29005283587393799</v>
      </c>
    </row>
    <row r="16" spans="1:15" s="123" customFormat="1" ht="12" customHeight="1">
      <c r="A16" s="340" t="s">
        <v>8</v>
      </c>
      <c r="B16" s="213">
        <v>771.84573899999111</v>
      </c>
      <c r="C16" s="279">
        <v>1071.8455809999921</v>
      </c>
      <c r="D16" s="229">
        <v>1046.3455779999924</v>
      </c>
      <c r="E16" s="229">
        <v>1079.8521979999941</v>
      </c>
      <c r="F16" s="229">
        <v>1323.2963653333234</v>
      </c>
      <c r="G16" s="229">
        <v>4117.2021053334456</v>
      </c>
      <c r="H16" s="475">
        <v>0.32140670568955509</v>
      </c>
      <c r="I16" s="213">
        <f>SUMIFS(Data!$R:$R,Data!$B:$B,Data!$V$3,Data!$D:$D,$A16,Data!$L:$L,"Y",Data!$C:$C,1)</f>
        <v>861.51229599998908</v>
      </c>
      <c r="J16" s="279">
        <f>SUMIFS(Data!$R:$R,Data!$B:$B,Data!$V$3,Data!$D:$D,$A16,Data!$L:$L,"Y",Data!$C:$C,2)</f>
        <v>1009.8789429999973</v>
      </c>
      <c r="K16" s="229">
        <f>SUMIFS(Data!$R:$R,Data!$B:$B,Data!$V$3,Data!$D:$D,$A16,Data!$L:$L,"Y",Data!$C:$C,3)</f>
        <v>0</v>
      </c>
      <c r="L16" s="229">
        <f>SUMIFS(Data!$R:$R,Data!$B:$B,Data!$V$3,Data!$D:$D,$A16,Data!$L:$L,"Y",Data!$C:$C,4)</f>
        <v>0</v>
      </c>
      <c r="M16" s="229">
        <f t="shared" si="0"/>
        <v>623.79707966666217</v>
      </c>
      <c r="N16" s="229">
        <f>SUMIFS(Data!$R:$R,Data!$B:$B,Data!$V$3,Data!$D:$D,$A16,Data!$Q:$Q,"Y")/3</f>
        <v>1875.177848666712</v>
      </c>
      <c r="O16" s="464">
        <f t="shared" si="1"/>
        <v>0.33266022212783392</v>
      </c>
    </row>
    <row r="17" spans="1:15" s="123" customFormat="1" ht="12" customHeight="1">
      <c r="A17" s="341" t="s">
        <v>9</v>
      </c>
      <c r="B17" s="216">
        <v>612.339454000003</v>
      </c>
      <c r="C17" s="278">
        <v>1463.8386710000075</v>
      </c>
      <c r="D17" s="194">
        <v>1498.2586540000052</v>
      </c>
      <c r="E17" s="194">
        <v>1424.5853270000075</v>
      </c>
      <c r="F17" s="194">
        <v>1666.3407020000077</v>
      </c>
      <c r="G17" s="194">
        <v>4846.7927466669071</v>
      </c>
      <c r="H17" s="475">
        <v>0.34380275557396883</v>
      </c>
      <c r="I17" s="216">
        <f>SUMIFS(Data!$R:$R,Data!$B:$B,Data!$V$3,Data!$D:$D,$A17,Data!$L:$L,"Y",Data!$C:$C,1)</f>
        <v>528.98610100000008</v>
      </c>
      <c r="J17" s="278">
        <f>SUMIFS(Data!$R:$R,Data!$B:$B,Data!$V$3,Data!$D:$D,$A17,Data!$L:$L,"Y",Data!$C:$C,2)</f>
        <v>1514.6316149999993</v>
      </c>
      <c r="K17" s="194">
        <f>SUMIFS(Data!$R:$R,Data!$B:$B,Data!$V$3,Data!$D:$D,$A17,Data!$L:$L,"Y",Data!$C:$C,3)</f>
        <v>0</v>
      </c>
      <c r="L17" s="194">
        <f>SUMIFS(Data!$R:$R,Data!$B:$B,Data!$V$3,Data!$D:$D,$A17,Data!$L:$L,"Y",Data!$C:$C,4)</f>
        <v>0</v>
      </c>
      <c r="M17" s="194">
        <f t="shared" si="0"/>
        <v>681.20590533333313</v>
      </c>
      <c r="N17" s="194">
        <f>SUMIFS(Data!$R:$R,Data!$B:$B,Data!$V$3,Data!$D:$D,$A17,Data!$Q:$Q,"Y")/3</f>
        <v>2007.9400566667548</v>
      </c>
      <c r="O17" s="464">
        <f t="shared" si="1"/>
        <v>0.33925609635187859</v>
      </c>
    </row>
    <row r="18" spans="1:15" s="123" customFormat="1" ht="12" customHeight="1">
      <c r="A18" s="340" t="s">
        <v>10</v>
      </c>
      <c r="B18" s="213">
        <v>673.97263800000314</v>
      </c>
      <c r="C18" s="279">
        <v>1521.1584320000093</v>
      </c>
      <c r="D18" s="229">
        <v>1624.6784540000065</v>
      </c>
      <c r="E18" s="229">
        <v>1570.7184730000013</v>
      </c>
      <c r="F18" s="229">
        <v>1796.8426656666732</v>
      </c>
      <c r="G18" s="229">
        <v>4646.9125863335094</v>
      </c>
      <c r="H18" s="475">
        <v>0.38667451394527125</v>
      </c>
      <c r="I18" s="213">
        <f>SUMIFS(Data!$R:$R,Data!$B:$B,Data!$V$3,Data!$D:$D,$A18,Data!$L:$L,"Y",Data!$C:$C,1)</f>
        <v>723.55928000000324</v>
      </c>
      <c r="J18" s="279">
        <f>SUMIFS(Data!$R:$R,Data!$B:$B,Data!$V$3,Data!$D:$D,$A18,Data!$L:$L,"Y",Data!$C:$C,2)</f>
        <v>1417.7585560000061</v>
      </c>
      <c r="K18" s="229">
        <f>SUMIFS(Data!$R:$R,Data!$B:$B,Data!$V$3,Data!$D:$D,$A18,Data!$L:$L,"Y",Data!$C:$C,3)</f>
        <v>0</v>
      </c>
      <c r="L18" s="229">
        <f>SUMIFS(Data!$R:$R,Data!$B:$B,Data!$V$3,Data!$D:$D,$A18,Data!$L:$L,"Y",Data!$C:$C,4)</f>
        <v>0</v>
      </c>
      <c r="M18" s="229">
        <f t="shared" si="0"/>
        <v>713.77261200000305</v>
      </c>
      <c r="N18" s="229">
        <f>SUMIFS(Data!$R:$R,Data!$B:$B,Data!$V$3,Data!$D:$D,$A18,Data!$Q:$Q,"Y")/3</f>
        <v>1909.0089976667377</v>
      </c>
      <c r="O18" s="464">
        <f t="shared" si="1"/>
        <v>0.37389693441592087</v>
      </c>
    </row>
    <row r="19" spans="1:15" s="123" customFormat="1" ht="12" customHeight="1">
      <c r="A19" s="341" t="s">
        <v>11</v>
      </c>
      <c r="B19" s="216">
        <v>663.05286400000034</v>
      </c>
      <c r="C19" s="278">
        <v>1590.6721229999941</v>
      </c>
      <c r="D19" s="194">
        <v>1580.8987239999951</v>
      </c>
      <c r="E19" s="194">
        <v>1652.8320249999942</v>
      </c>
      <c r="F19" s="194">
        <v>1829.1519119999946</v>
      </c>
      <c r="G19" s="194">
        <v>4968.6308726668876</v>
      </c>
      <c r="H19" s="475">
        <v>0.3681400286872602</v>
      </c>
      <c r="I19" s="216">
        <f>SUMIFS(Data!$R:$R,Data!$B:$B,Data!$V$3,Data!$D:$D,$A19,Data!$L:$L,"Y",Data!$C:$C,1)</f>
        <v>741.63923500000226</v>
      </c>
      <c r="J19" s="278">
        <f>SUMIFS(Data!$R:$R,Data!$B:$B,Data!$V$3,Data!$D:$D,$A19,Data!$L:$L,"Y",Data!$C:$C,2)</f>
        <v>1815.6980919999969</v>
      </c>
      <c r="K19" s="194">
        <f>SUMIFS(Data!$R:$R,Data!$B:$B,Data!$V$3,Data!$D:$D,$A19,Data!$L:$L,"Y",Data!$C:$C,3)</f>
        <v>0</v>
      </c>
      <c r="L19" s="194">
        <f>SUMIFS(Data!$R:$R,Data!$B:$B,Data!$V$3,Data!$D:$D,$A19,Data!$L:$L,"Y",Data!$C:$C,4)</f>
        <v>0</v>
      </c>
      <c r="M19" s="194">
        <f t="shared" si="0"/>
        <v>852.44577566666646</v>
      </c>
      <c r="N19" s="194">
        <f>SUMIFS(Data!$R:$R,Data!$B:$B,Data!$V$3,Data!$D:$D,$A19,Data!$Q:$Q,"Y")/3</f>
        <v>2153.9177620000823</v>
      </c>
      <c r="O19" s="464">
        <f t="shared" si="1"/>
        <v>0.39576523797970048</v>
      </c>
    </row>
    <row r="20" spans="1:15" s="123" customFormat="1" ht="12" customHeight="1">
      <c r="A20" s="340" t="s">
        <v>12</v>
      </c>
      <c r="B20" s="213">
        <v>172.14648200000002</v>
      </c>
      <c r="C20" s="279">
        <v>524.77299200000027</v>
      </c>
      <c r="D20" s="229">
        <v>637.04633900000124</v>
      </c>
      <c r="E20" s="229">
        <v>501.48638200000011</v>
      </c>
      <c r="F20" s="229">
        <v>611.81739833333393</v>
      </c>
      <c r="G20" s="229">
        <v>1679.2539960000306</v>
      </c>
      <c r="H20" s="475">
        <v>0.36433880746490882</v>
      </c>
      <c r="I20" s="213">
        <f>SUMIFS(Data!$R:$R,Data!$B:$B,Data!$V$3,Data!$D:$D,$A20,Data!$L:$L,"Y",Data!$C:$C,1)</f>
        <v>148.11311500000002</v>
      </c>
      <c r="J20" s="279">
        <f>SUMIFS(Data!$R:$R,Data!$B:$B,Data!$V$3,Data!$D:$D,$A20,Data!$L:$L,"Y",Data!$C:$C,2)</f>
        <v>454.49959000000018</v>
      </c>
      <c r="K20" s="229">
        <f>SUMIFS(Data!$R:$R,Data!$B:$B,Data!$V$3,Data!$D:$D,$A20,Data!$L:$L,"Y",Data!$C:$C,3)</f>
        <v>0</v>
      </c>
      <c r="L20" s="229">
        <f>SUMIFS(Data!$R:$R,Data!$B:$B,Data!$V$3,Data!$D:$D,$A20,Data!$L:$L,"Y",Data!$C:$C,4)</f>
        <v>0</v>
      </c>
      <c r="M20" s="229">
        <f t="shared" si="0"/>
        <v>200.87090166666675</v>
      </c>
      <c r="N20" s="229">
        <f>SUMIFS(Data!$R:$R,Data!$B:$B,Data!$V$3,Data!$D:$D,$A20,Data!$Q:$Q,"Y")/3</f>
        <v>636.1614896666814</v>
      </c>
      <c r="O20" s="464">
        <f t="shared" si="1"/>
        <v>0.3157545763606559</v>
      </c>
    </row>
    <row r="21" spans="1:15" s="123" customFormat="1" ht="12" customHeight="1">
      <c r="A21" s="341" t="s">
        <v>13</v>
      </c>
      <c r="B21" s="216">
        <v>697.85266599999932</v>
      </c>
      <c r="C21" s="278">
        <v>1605.1255219999955</v>
      </c>
      <c r="D21" s="194">
        <v>1624.8922399999965</v>
      </c>
      <c r="E21" s="194">
        <v>1631.7122409999977</v>
      </c>
      <c r="F21" s="194">
        <v>1853.1942229999961</v>
      </c>
      <c r="G21" s="194">
        <v>5046.0797296669098</v>
      </c>
      <c r="H21" s="475">
        <v>0.36725424929469452</v>
      </c>
      <c r="I21" s="216">
        <f>SUMIFS(Data!$R:$R,Data!$B:$B,Data!$V$3,Data!$D:$D,$A21,Data!$L:$L,"Y",Data!$C:$C,1)</f>
        <v>755.00595200000089</v>
      </c>
      <c r="J21" s="278">
        <f>SUMIFS(Data!$R:$R,Data!$B:$B,Data!$V$3,Data!$D:$D,$A21,Data!$L:$L,"Y",Data!$C:$C,2)</f>
        <v>1669.9853919999944</v>
      </c>
      <c r="K21" s="194">
        <f>SUMIFS(Data!$R:$R,Data!$B:$B,Data!$V$3,Data!$D:$D,$A21,Data!$L:$L,"Y",Data!$C:$C,3)</f>
        <v>0</v>
      </c>
      <c r="L21" s="194">
        <f>SUMIFS(Data!$R:$R,Data!$B:$B,Data!$V$3,Data!$D:$D,$A21,Data!$L:$L,"Y",Data!$C:$C,4)</f>
        <v>0</v>
      </c>
      <c r="M21" s="194">
        <f t="shared" si="0"/>
        <v>808.33044799999846</v>
      </c>
      <c r="N21" s="194">
        <f>SUMIFS(Data!$R:$R,Data!$B:$B,Data!$V$3,Data!$D:$D,$A21,Data!$Q:$Q,"Y")/3</f>
        <v>2119.5090736667557</v>
      </c>
      <c r="O21" s="464">
        <f t="shared" si="1"/>
        <v>0.38137626209902697</v>
      </c>
    </row>
    <row r="22" spans="1:15" s="123" customFormat="1" ht="12" customHeight="1">
      <c r="A22" s="340" t="s">
        <v>14</v>
      </c>
      <c r="B22" s="213">
        <v>1354.1591259999802</v>
      </c>
      <c r="C22" s="279">
        <v>2518.6173580000213</v>
      </c>
      <c r="D22" s="229">
        <v>2371.1252000000482</v>
      </c>
      <c r="E22" s="229">
        <v>2311.85212000001</v>
      </c>
      <c r="F22" s="229">
        <v>2851.9179346666865</v>
      </c>
      <c r="G22" s="229">
        <v>5880.1701416668921</v>
      </c>
      <c r="H22" s="475">
        <v>0.48500602294787237</v>
      </c>
      <c r="I22" s="213">
        <f>SUMIFS(Data!$R:$R,Data!$B:$B,Data!$V$3,Data!$D:$D,$A22,Data!$L:$L,"Y",Data!$C:$C,1)</f>
        <v>1361.0189450000103</v>
      </c>
      <c r="J22" s="279">
        <f>SUMIFS(Data!$R:$R,Data!$B:$B,Data!$V$3,Data!$D:$D,$A22,Data!$L:$L,"Y",Data!$C:$C,2)</f>
        <v>2671.6318569999985</v>
      </c>
      <c r="K22" s="229">
        <f>SUMIFS(Data!$R:$R,Data!$B:$B,Data!$V$3,Data!$D:$D,$A22,Data!$L:$L,"Y",Data!$C:$C,3)</f>
        <v>0</v>
      </c>
      <c r="L22" s="229">
        <f>SUMIFS(Data!$R:$R,Data!$B:$B,Data!$V$3,Data!$D:$D,$A22,Data!$L:$L,"Y",Data!$C:$C,4)</f>
        <v>0</v>
      </c>
      <c r="M22" s="229">
        <f t="shared" si="0"/>
        <v>1344.216934000003</v>
      </c>
      <c r="N22" s="229">
        <f>SUMIFS(Data!$R:$R,Data!$B:$B,Data!$V$3,Data!$D:$D,$A22,Data!$Q:$Q,"Y")/3</f>
        <v>2573.6000313334157</v>
      </c>
      <c r="O22" s="464">
        <f t="shared" si="1"/>
        <v>0.52230996177892752</v>
      </c>
    </row>
    <row r="23" spans="1:15" s="123" customFormat="1" ht="12" customHeight="1">
      <c r="A23" s="341" t="s">
        <v>15</v>
      </c>
      <c r="B23" s="216">
        <v>638.99939099999699</v>
      </c>
      <c r="C23" s="278">
        <v>1514.0386439999957</v>
      </c>
      <c r="D23" s="194">
        <v>1454.0920379999934</v>
      </c>
      <c r="E23" s="194">
        <v>1419.3653279999867</v>
      </c>
      <c r="F23" s="194">
        <v>1675.498466999991</v>
      </c>
      <c r="G23" s="194">
        <v>2863.2570520000013</v>
      </c>
      <c r="H23" s="475">
        <v>0.58517221352153692</v>
      </c>
      <c r="I23" s="216">
        <f>SUMIFS(Data!$R:$R,Data!$B:$B,Data!$V$3,Data!$D:$D,$A23,Data!$L:$L,"Y",Data!$C:$C,1)</f>
        <v>578.5862259999991</v>
      </c>
      <c r="J23" s="278">
        <f>SUMIFS(Data!$R:$R,Data!$B:$B,Data!$V$3,Data!$D:$D,$A23,Data!$L:$L,"Y",Data!$C:$C,2)</f>
        <v>1584.4121680000035</v>
      </c>
      <c r="K23" s="194">
        <f>SUMIFS(Data!$R:$R,Data!$B:$B,Data!$V$3,Data!$D:$D,$A23,Data!$L:$L,"Y",Data!$C:$C,3)</f>
        <v>0</v>
      </c>
      <c r="L23" s="194">
        <f>SUMIFS(Data!$R:$R,Data!$B:$B,Data!$V$3,Data!$D:$D,$A23,Data!$L:$L,"Y",Data!$C:$C,4)</f>
        <v>0</v>
      </c>
      <c r="M23" s="194">
        <f t="shared" si="0"/>
        <v>720.99946466666745</v>
      </c>
      <c r="N23" s="194">
        <f>SUMIFS(Data!$R:$R,Data!$B:$B,Data!$V$3,Data!$D:$D,$A23,Data!$Q:$Q,"Y")/3</f>
        <v>1254.5210573333386</v>
      </c>
      <c r="O23" s="464">
        <f t="shared" si="1"/>
        <v>0.57472089484034128</v>
      </c>
    </row>
    <row r="24" spans="1:15" s="123" customFormat="1" ht="12" customHeight="1">
      <c r="A24" s="340" t="s">
        <v>16</v>
      </c>
      <c r="B24" s="213">
        <v>507.07913299999603</v>
      </c>
      <c r="C24" s="279">
        <v>1161.6451780000041</v>
      </c>
      <c r="D24" s="229">
        <v>1040.5052359999925</v>
      </c>
      <c r="E24" s="229">
        <v>994.30536099999813</v>
      </c>
      <c r="F24" s="229">
        <v>1234.5116359999968</v>
      </c>
      <c r="G24" s="229">
        <v>2690.756478666724</v>
      </c>
      <c r="H24" s="475">
        <v>0.45879723631166358</v>
      </c>
      <c r="I24" s="213">
        <f>SUMIFS(Data!$R:$R,Data!$B:$B,Data!$V$3,Data!$D:$D,$A24,Data!$L:$L,"Y",Data!$C:$C,1)</f>
        <v>417.70604399999701</v>
      </c>
      <c r="J24" s="279">
        <f>SUMIFS(Data!$R:$R,Data!$B:$B,Data!$V$3,Data!$D:$D,$A24,Data!$L:$L,"Y",Data!$C:$C,2)</f>
        <v>967.46543299999723</v>
      </c>
      <c r="K24" s="229">
        <f>SUMIFS(Data!$R:$R,Data!$B:$B,Data!$V$3,Data!$D:$D,$A24,Data!$L:$L,"Y",Data!$C:$C,3)</f>
        <v>0</v>
      </c>
      <c r="L24" s="229">
        <f>SUMIFS(Data!$R:$R,Data!$B:$B,Data!$V$3,Data!$D:$D,$A24,Data!$L:$L,"Y",Data!$C:$C,4)</f>
        <v>0</v>
      </c>
      <c r="M24" s="229">
        <f t="shared" si="0"/>
        <v>461.72382566666471</v>
      </c>
      <c r="N24" s="229">
        <f>SUMIFS(Data!$R:$R,Data!$B:$B,Data!$V$3,Data!$D:$D,$A24,Data!$Q:$Q,"Y")/3</f>
        <v>1058.7008443333509</v>
      </c>
      <c r="O24" s="464">
        <f t="shared" si="1"/>
        <v>0.43612303526347496</v>
      </c>
    </row>
    <row r="25" spans="1:15" s="123" customFormat="1" ht="12" customHeight="1">
      <c r="A25" s="341" t="s">
        <v>17</v>
      </c>
      <c r="B25" s="216">
        <v>840.89840799998501</v>
      </c>
      <c r="C25" s="278">
        <v>1653.7040680000114</v>
      </c>
      <c r="D25" s="194">
        <v>1600.1641260000067</v>
      </c>
      <c r="E25" s="194">
        <v>1866.2703470000001</v>
      </c>
      <c r="F25" s="194">
        <v>1987.0123163333344</v>
      </c>
      <c r="G25" s="194">
        <v>5082.4354120002426</v>
      </c>
      <c r="H25" s="475">
        <v>0.39095672748575588</v>
      </c>
      <c r="I25" s="216">
        <f>SUMIFS(Data!$R:$R,Data!$B:$B,Data!$V$3,Data!$D:$D,$A25,Data!$L:$L,"Y",Data!$C:$C,1)</f>
        <v>774.00545799998156</v>
      </c>
      <c r="J25" s="278">
        <f>SUMIFS(Data!$R:$R,Data!$B:$B,Data!$V$3,Data!$D:$D,$A25,Data!$L:$L,"Y",Data!$C:$C,2)</f>
        <v>1527.7178539999979</v>
      </c>
      <c r="K25" s="194">
        <f>SUMIFS(Data!$R:$R,Data!$B:$B,Data!$V$3,Data!$D:$D,$A25,Data!$L:$L,"Y",Data!$C:$C,3)</f>
        <v>0</v>
      </c>
      <c r="L25" s="194">
        <f>SUMIFS(Data!$R:$R,Data!$B:$B,Data!$V$3,Data!$D:$D,$A25,Data!$L:$L,"Y",Data!$C:$C,4)</f>
        <v>0</v>
      </c>
      <c r="M25" s="194">
        <f t="shared" si="0"/>
        <v>767.24110399999324</v>
      </c>
      <c r="N25" s="194">
        <f>SUMIFS(Data!$R:$R,Data!$B:$B,Data!$V$3,Data!$D:$D,$A25,Data!$Q:$Q,"Y")/3</f>
        <v>2094.7818240000865</v>
      </c>
      <c r="O25" s="464">
        <f t="shared" si="1"/>
        <v>0.36626301374665809</v>
      </c>
    </row>
    <row r="26" spans="1:15" s="123" customFormat="1" ht="12" customHeight="1">
      <c r="A26" s="340" t="s">
        <v>18</v>
      </c>
      <c r="B26" s="213">
        <v>101.286518</v>
      </c>
      <c r="C26" s="279">
        <v>526.1595200000005</v>
      </c>
      <c r="D26" s="229">
        <v>505.00618500000013</v>
      </c>
      <c r="E26" s="229">
        <v>410.51963600000005</v>
      </c>
      <c r="F26" s="229">
        <v>514.32395300000019</v>
      </c>
      <c r="G26" s="229">
        <v>1437.1805206666866</v>
      </c>
      <c r="H26" s="475">
        <v>0.35787011137711011</v>
      </c>
      <c r="I26" s="213">
        <f>SUMIFS(Data!$R:$R,Data!$B:$B,Data!$V$3,Data!$D:$D,$A26,Data!$L:$L,"Y",Data!$C:$C,1)</f>
        <v>86.146532000000008</v>
      </c>
      <c r="J26" s="279">
        <f>SUMIFS(Data!$R:$R,Data!$B:$B,Data!$V$3,Data!$D:$D,$A26,Data!$L:$L,"Y",Data!$C:$C,2)</f>
        <v>566.73287000000039</v>
      </c>
      <c r="K26" s="229">
        <f>SUMIFS(Data!$R:$R,Data!$B:$B,Data!$V$3,Data!$D:$D,$A26,Data!$L:$L,"Y",Data!$C:$C,3)</f>
        <v>0</v>
      </c>
      <c r="L26" s="229">
        <f>SUMIFS(Data!$R:$R,Data!$B:$B,Data!$V$3,Data!$D:$D,$A26,Data!$L:$L,"Y",Data!$C:$C,4)</f>
        <v>0</v>
      </c>
      <c r="M26" s="229">
        <f t="shared" si="0"/>
        <v>217.62646733333347</v>
      </c>
      <c r="N26" s="229">
        <f>SUMIFS(Data!$R:$R,Data!$B:$B,Data!$V$3,Data!$D:$D,$A26,Data!$Q:$Q,"Y")/3</f>
        <v>541.66827400000273</v>
      </c>
      <c r="O26" s="464">
        <f t="shared" si="1"/>
        <v>0.4017707474839709</v>
      </c>
    </row>
    <row r="27" spans="1:15" s="123" customFormat="1" ht="12" customHeight="1">
      <c r="A27" s="341" t="s">
        <v>40</v>
      </c>
      <c r="B27" s="216">
        <v>715.41226999999799</v>
      </c>
      <c r="C27" s="278">
        <v>1445.4381360000029</v>
      </c>
      <c r="D27" s="194">
        <v>1425.4181610000028</v>
      </c>
      <c r="E27" s="194">
        <v>1314.9983150000021</v>
      </c>
      <c r="F27" s="194">
        <v>1633.755627333335</v>
      </c>
      <c r="G27" s="194">
        <v>5535.3779313335699</v>
      </c>
      <c r="H27" s="475">
        <v>0.29514798223356986</v>
      </c>
      <c r="I27" s="216">
        <f>SUMIFS(Data!$R:$R,Data!$B:$B,Data!$V$3,Data!$D:$D,$A27,Data!$L:$L,"Y",Data!$C:$C,1)</f>
        <v>630.46578999999895</v>
      </c>
      <c r="J27" s="278">
        <f>SUMIFS(Data!$R:$R,Data!$B:$B,Data!$V$3,Data!$D:$D,$A27,Data!$L:$L,"Y",Data!$C:$C,2)</f>
        <v>1271.864984000001</v>
      </c>
      <c r="K27" s="194">
        <f>SUMIFS(Data!$R:$R,Data!$B:$B,Data!$V$3,Data!$D:$D,$A27,Data!$L:$L,"Y",Data!$C:$C,3)</f>
        <v>0</v>
      </c>
      <c r="L27" s="194">
        <f>SUMIFS(Data!$R:$R,Data!$B:$B,Data!$V$3,Data!$D:$D,$A27,Data!$L:$L,"Y",Data!$C:$C,4)</f>
        <v>0</v>
      </c>
      <c r="M27" s="194">
        <f t="shared" si="0"/>
        <v>634.11025800000004</v>
      </c>
      <c r="N27" s="194">
        <f>SUMIFS(Data!$R:$R,Data!$B:$B,Data!$V$3,Data!$D:$D,$A27,Data!$Q:$Q,"Y")/3</f>
        <v>2387.1171696667611</v>
      </c>
      <c r="O27" s="464">
        <f t="shared" si="1"/>
        <v>0.26563851412811929</v>
      </c>
    </row>
    <row r="28" spans="1:15" s="123" customFormat="1" ht="12" customHeight="1">
      <c r="A28" s="340" t="s">
        <v>19</v>
      </c>
      <c r="B28" s="213">
        <v>639.22597899999596</v>
      </c>
      <c r="C28" s="279">
        <v>1923.1517640000041</v>
      </c>
      <c r="D28" s="229">
        <v>1837.6112080000057</v>
      </c>
      <c r="E28" s="229">
        <v>1836.324861000011</v>
      </c>
      <c r="F28" s="229">
        <v>2078.7712706666721</v>
      </c>
      <c r="G28" s="229">
        <v>3833.9578136667546</v>
      </c>
      <c r="H28" s="475">
        <v>0.54219982892262408</v>
      </c>
      <c r="I28" s="213">
        <f>SUMIFS(Data!$R:$R,Data!$B:$B,Data!$V$3,Data!$D:$D,$A28,Data!$L:$L,"Y",Data!$C:$C,1)</f>
        <v>620.27254499999401</v>
      </c>
      <c r="J28" s="279">
        <f>SUMIFS(Data!$R:$R,Data!$B:$B,Data!$V$3,Data!$D:$D,$A28,Data!$L:$L,"Y",Data!$C:$C,2)</f>
        <v>1745.7312609999938</v>
      </c>
      <c r="K28" s="229">
        <f>SUMIFS(Data!$R:$R,Data!$B:$B,Data!$V$3,Data!$D:$D,$A28,Data!$L:$L,"Y",Data!$C:$C,3)</f>
        <v>0</v>
      </c>
      <c r="L28" s="229">
        <f>SUMIFS(Data!$R:$R,Data!$B:$B,Data!$V$3,Data!$D:$D,$A28,Data!$L:$L,"Y",Data!$C:$C,4)</f>
        <v>0</v>
      </c>
      <c r="M28" s="229">
        <f t="shared" si="0"/>
        <v>788.6679353333293</v>
      </c>
      <c r="N28" s="229">
        <f>SUMIFS(Data!$R:$R,Data!$B:$B,Data!$V$3,Data!$D:$D,$A28,Data!$Q:$Q,"Y")/3</f>
        <v>1612.9068243333597</v>
      </c>
      <c r="O28" s="464">
        <f t="shared" si="1"/>
        <v>0.48897302896545086</v>
      </c>
    </row>
    <row r="29" spans="1:15" s="123" customFormat="1" ht="12" customHeight="1">
      <c r="A29" s="341" t="s">
        <v>39</v>
      </c>
      <c r="B29" s="216">
        <v>2111.6178489999966</v>
      </c>
      <c r="C29" s="278">
        <v>4841.4225219999907</v>
      </c>
      <c r="D29" s="194">
        <v>4612.6025409999947</v>
      </c>
      <c r="E29" s="194">
        <v>4757.6291659999933</v>
      </c>
      <c r="F29" s="194">
        <v>5441.0906926666585</v>
      </c>
      <c r="G29" s="194">
        <v>13399.879468667163</v>
      </c>
      <c r="H29" s="475">
        <v>0.40605519664482953</v>
      </c>
      <c r="I29" s="216">
        <f>SUMIFS(Data!$R:$R,Data!$B:$B,Data!$V$3,Data!$D:$D,$A29,Data!$L:$L,"Y",Data!$C:$C,1)</f>
        <v>2247.0776729999998</v>
      </c>
      <c r="J29" s="278">
        <f>SUMIFS(Data!$R:$R,Data!$B:$B,Data!$V$3,Data!$D:$D,$A29,Data!$L:$L,"Y",Data!$C:$C,2)</f>
        <v>4809.9625339999875</v>
      </c>
      <c r="K29" s="194">
        <f>SUMIFS(Data!$R:$R,Data!$B:$B,Data!$V$3,Data!$D:$D,$A29,Data!$L:$L,"Y",Data!$C:$C,3)</f>
        <v>0</v>
      </c>
      <c r="L29" s="194">
        <f>SUMIFS(Data!$R:$R,Data!$B:$B,Data!$V$3,Data!$D:$D,$A29,Data!$L:$L,"Y",Data!$C:$C,4)</f>
        <v>0</v>
      </c>
      <c r="M29" s="194">
        <f t="shared" si="0"/>
        <v>2352.3467356666624</v>
      </c>
      <c r="N29" s="194">
        <f>SUMIFS(Data!$R:$R,Data!$B:$B,Data!$V$3,Data!$D:$D,$A29,Data!$Q:$Q,"Y")/3</f>
        <v>5591.3720550001754</v>
      </c>
      <c r="O29" s="464">
        <f>M29/N29</f>
        <v>0.42071010702338046</v>
      </c>
    </row>
    <row r="30" spans="1:15" s="123" customFormat="1" ht="12" customHeight="1">
      <c r="A30" s="340" t="s">
        <v>21</v>
      </c>
      <c r="B30" s="213">
        <v>575.56621799999903</v>
      </c>
      <c r="C30" s="279">
        <v>1171.0053669999961</v>
      </c>
      <c r="D30" s="229">
        <v>1185.6520419999961</v>
      </c>
      <c r="E30" s="229">
        <v>1182.6253259999939</v>
      </c>
      <c r="F30" s="229">
        <v>1371.6163176666616</v>
      </c>
      <c r="G30" s="229">
        <v>3749.1137130001403</v>
      </c>
      <c r="H30" s="475">
        <v>0.36585081773074785</v>
      </c>
      <c r="I30" s="213">
        <f>SUMIFS(Data!$R:$R,Data!$B:$B,Data!$V$3,Data!$D:$D,$A30,Data!$L:$L,"Y",Data!$C:$C,1)</f>
        <v>624.65279999999905</v>
      </c>
      <c r="J30" s="279">
        <f>SUMIFS(Data!$R:$R,Data!$B:$B,Data!$V$3,Data!$D:$D,$A30,Data!$L:$L,"Y",Data!$C:$C,2)</f>
        <v>1236.5919289999927</v>
      </c>
      <c r="K30" s="229">
        <f>SUMIFS(Data!$R:$R,Data!$B:$B,Data!$V$3,Data!$D:$D,$A30,Data!$L:$L,"Y",Data!$C:$C,3)</f>
        <v>0</v>
      </c>
      <c r="L30" s="229">
        <f>SUMIFS(Data!$R:$R,Data!$B:$B,Data!$V$3,Data!$D:$D,$A30,Data!$L:$L,"Y",Data!$C:$C,4)</f>
        <v>0</v>
      </c>
      <c r="M30" s="229">
        <f t="shared" si="0"/>
        <v>620.4149096666639</v>
      </c>
      <c r="N30" s="229">
        <f>SUMIFS(Data!$R:$R,Data!$B:$B,Data!$V$3,Data!$D:$D,$A30,Data!$Q:$Q,"Y")/3</f>
        <v>1631.9093773333898</v>
      </c>
      <c r="O30" s="464">
        <f t="shared" si="1"/>
        <v>0.38017730536020855</v>
      </c>
    </row>
    <row r="31" spans="1:15" s="123" customFormat="1" ht="12" customHeight="1">
      <c r="A31" s="341" t="s">
        <v>22</v>
      </c>
      <c r="B31" s="216">
        <v>282.03303200000005</v>
      </c>
      <c r="C31" s="278">
        <v>1184.6654129999938</v>
      </c>
      <c r="D31" s="194">
        <v>1352.165248999994</v>
      </c>
      <c r="E31" s="194">
        <v>1165.0187139999953</v>
      </c>
      <c r="F31" s="194">
        <v>1327.960802666661</v>
      </c>
      <c r="G31" s="194">
        <v>3720.9355633334726</v>
      </c>
      <c r="H31" s="475">
        <v>0.35688895442117829</v>
      </c>
      <c r="I31" s="216">
        <f>SUMIFS(Data!$R:$R,Data!$B:$B,Data!$V$3,Data!$D:$D,$A31,Data!$L:$L,"Y",Data!$C:$C,1)</f>
        <v>270.93975200000023</v>
      </c>
      <c r="J31" s="278">
        <f>SUMIFS(Data!$R:$R,Data!$B:$B,Data!$V$3,Data!$D:$D,$A31,Data!$L:$L,"Y",Data!$C:$C,2)</f>
        <v>1114.9653979999914</v>
      </c>
      <c r="K31" s="194">
        <f>SUMIFS(Data!$R:$R,Data!$B:$B,Data!$V$3,Data!$D:$D,$A31,Data!$L:$L,"Y",Data!$C:$C,3)</f>
        <v>0</v>
      </c>
      <c r="L31" s="194">
        <f>SUMIFS(Data!$R:$R,Data!$B:$B,Data!$V$3,Data!$D:$D,$A31,Data!$L:$L,"Y",Data!$C:$C,4)</f>
        <v>0</v>
      </c>
      <c r="M31" s="194">
        <f t="shared" si="0"/>
        <v>461.96838333333056</v>
      </c>
      <c r="N31" s="194">
        <f>SUMIFS(Data!$R:$R,Data!$B:$B,Data!$V$3,Data!$D:$D,$A31,Data!$Q:$Q,"Y")/3</f>
        <v>1429.2115290000493</v>
      </c>
      <c r="O31" s="464">
        <f t="shared" si="1"/>
        <v>0.32323303720936791</v>
      </c>
    </row>
    <row r="32" spans="1:15" s="123" customFormat="1" ht="12" customHeight="1">
      <c r="A32" s="269" t="s">
        <v>23</v>
      </c>
      <c r="B32" s="213">
        <v>221.01310900000053</v>
      </c>
      <c r="C32" s="279">
        <v>963.85235399999499</v>
      </c>
      <c r="D32" s="229">
        <v>978.71910699999819</v>
      </c>
      <c r="E32" s="229">
        <v>890.64587199999812</v>
      </c>
      <c r="F32" s="229">
        <v>1018.0768139999973</v>
      </c>
      <c r="G32" s="229">
        <v>3268.4010413334768</v>
      </c>
      <c r="H32" s="475">
        <v>0.31149078742938829</v>
      </c>
      <c r="I32" s="213">
        <f>SUMIFS(Data!$R:$R,Data!$B:$B,Data!$V$3,Data!$D:$D,$A32,Data!$L:$L,"Y",Data!$C:$C,1)</f>
        <v>297.13305000000014</v>
      </c>
      <c r="J32" s="279">
        <f>SUMIFS(Data!$R:$R,Data!$B:$B,Data!$V$3,Data!$D:$D,$A32,Data!$L:$L,"Y",Data!$C:$C,2)</f>
        <v>943.51235599999688</v>
      </c>
      <c r="K32" s="229">
        <f>SUMIFS(Data!$R:$R,Data!$B:$B,Data!$V$3,Data!$D:$D,$A32,Data!$L:$L,"Y",Data!$C:$C,3)</f>
        <v>0</v>
      </c>
      <c r="L32" s="229">
        <f>SUMIFS(Data!$R:$R,Data!$B:$B,Data!$V$3,Data!$D:$D,$A32,Data!$L:$L,"Y",Data!$C:$C,4)</f>
        <v>0</v>
      </c>
      <c r="M32" s="229">
        <f t="shared" si="0"/>
        <v>413.54846866666566</v>
      </c>
      <c r="N32" s="229">
        <f>SUMIFS(Data!$R:$R,Data!$B:$B,Data!$V$3,Data!$D:$D,$A32,Data!$Q:$Q,"Y")/3</f>
        <v>1341.1208063333866</v>
      </c>
      <c r="O32" s="464">
        <f t="shared" si="1"/>
        <v>0.30836034062979295</v>
      </c>
    </row>
    <row r="33" spans="1:15" s="123" customFormat="1" ht="12" customHeight="1">
      <c r="A33" s="341" t="s">
        <v>38</v>
      </c>
      <c r="B33" s="216">
        <v>1230.6457810000022</v>
      </c>
      <c r="C33" s="278">
        <v>4242.1610000000865</v>
      </c>
      <c r="D33" s="194">
        <v>3996.7440000000979</v>
      </c>
      <c r="E33" s="194">
        <v>3668.6050000000682</v>
      </c>
      <c r="F33" s="194">
        <v>4379.385260333419</v>
      </c>
      <c r="G33" s="194">
        <v>12643.867656667289</v>
      </c>
      <c r="H33" s="475">
        <v>0.34636437040086443</v>
      </c>
      <c r="I33" s="216">
        <f>SUMIFS(Data!$R:$R,Data!$B:$B,Data!$V$3,Data!$D:$D,$A33,Data!$L:$L,"Y",Data!$C:$C,1)</f>
        <v>1347.0890000000018</v>
      </c>
      <c r="J33" s="278">
        <f>SUMIFS(Data!$R:$R,Data!$B:$B,Data!$V$3,Data!$D:$D,$A33,Data!$L:$L,"Y",Data!$C:$C,2)</f>
        <v>4085.8660000000878</v>
      </c>
      <c r="K33" s="194">
        <f>SUMIFS(Data!$R:$R,Data!$B:$B,Data!$V$3,Data!$D:$D,$A33,Data!$L:$L,"Y",Data!$C:$C,3)</f>
        <v>0</v>
      </c>
      <c r="L33" s="194">
        <f>SUMIFS(Data!$R:$R,Data!$B:$B,Data!$V$3,Data!$D:$D,$A33,Data!$L:$L,"Y",Data!$C:$C,4)</f>
        <v>0</v>
      </c>
      <c r="M33" s="194">
        <f t="shared" si="0"/>
        <v>1810.9850000000297</v>
      </c>
      <c r="N33" s="194">
        <f>SUMIFS(Data!$R:$R,Data!$B:$B,Data!$V$3,Data!$D:$D,$A33,Data!$Q:$Q,"Y")/3</f>
        <v>4931.2513333335392</v>
      </c>
      <c r="O33" s="464">
        <f t="shared" si="1"/>
        <v>0.36724654202035956</v>
      </c>
    </row>
    <row r="34" spans="1:15" s="123" customFormat="1" ht="12" customHeight="1">
      <c r="A34" s="340" t="s">
        <v>25</v>
      </c>
      <c r="B34" s="213">
        <v>448.33275799999899</v>
      </c>
      <c r="C34" s="279">
        <v>1225.571000000007</v>
      </c>
      <c r="D34" s="229">
        <v>1175.7590000000059</v>
      </c>
      <c r="E34" s="229">
        <v>1205.5660000000048</v>
      </c>
      <c r="F34" s="229">
        <v>1351.7429193333389</v>
      </c>
      <c r="G34" s="229">
        <v>5193.010614333688</v>
      </c>
      <c r="H34" s="475">
        <v>0.26030043451139379</v>
      </c>
      <c r="I34" s="213">
        <f>SUMIFS(Data!$R:$R,Data!$B:$B,Data!$V$3,Data!$D:$D,$A34,Data!$L:$L,"Y",Data!$C:$C,1)</f>
        <v>429.30899999999895</v>
      </c>
      <c r="J34" s="279">
        <f>SUMIFS(Data!$R:$R,Data!$B:$B,Data!$V$3,Data!$D:$D,$A34,Data!$L:$L,"Y",Data!$C:$C,2)</f>
        <v>1125.584000000003</v>
      </c>
      <c r="K34" s="229">
        <f>SUMIFS(Data!$R:$R,Data!$B:$B,Data!$V$3,Data!$D:$D,$A34,Data!$L:$L,"Y",Data!$C:$C,3)</f>
        <v>0</v>
      </c>
      <c r="L34" s="229">
        <f>SUMIFS(Data!$R:$R,Data!$B:$B,Data!$V$3,Data!$D:$D,$A34,Data!$L:$L,"Y",Data!$C:$C,4)</f>
        <v>0</v>
      </c>
      <c r="M34" s="229">
        <f t="shared" si="0"/>
        <v>518.29766666666728</v>
      </c>
      <c r="N34" s="229">
        <f>SUMIFS(Data!$R:$R,Data!$B:$B,Data!$V$3,Data!$D:$D,$A34,Data!$Q:$Q,"Y")/3</f>
        <v>1987.5866666667764</v>
      </c>
      <c r="O34" s="464">
        <f t="shared" si="1"/>
        <v>0.26076732922336571</v>
      </c>
    </row>
    <row r="35" spans="1:15" s="123" customFormat="1" ht="12" customHeight="1">
      <c r="A35" s="341" t="s">
        <v>26</v>
      </c>
      <c r="B35" s="216">
        <v>230.83967600000022</v>
      </c>
      <c r="C35" s="278">
        <v>943.17219399999522</v>
      </c>
      <c r="D35" s="194">
        <v>1066.3920849999931</v>
      </c>
      <c r="E35" s="194">
        <v>868.78568699999312</v>
      </c>
      <c r="F35" s="194">
        <v>1036.3965473333274</v>
      </c>
      <c r="G35" s="194">
        <v>3066.175843666766</v>
      </c>
      <c r="H35" s="475">
        <v>0.33800949461982771</v>
      </c>
      <c r="I35" s="216">
        <f>SUMIFS(Data!$R:$R,Data!$B:$B,Data!$V$3,Data!$D:$D,$A35,Data!$L:$L,"Y",Data!$C:$C,1)</f>
        <v>183.03974299999999</v>
      </c>
      <c r="J35" s="278">
        <f>SUMIFS(Data!$R:$R,Data!$B:$B,Data!$V$3,Data!$D:$D,$A35,Data!$L:$L,"Y",Data!$C:$C,2)</f>
        <v>867.33875499999431</v>
      </c>
      <c r="K35" s="194">
        <f>SUMIFS(Data!$R:$R,Data!$B:$B,Data!$V$3,Data!$D:$D,$A35,Data!$L:$L,"Y",Data!$C:$C,3)</f>
        <v>0</v>
      </c>
      <c r="L35" s="194">
        <f>SUMIFS(Data!$R:$R,Data!$B:$B,Data!$V$3,Data!$D:$D,$A35,Data!$L:$L,"Y",Data!$C:$C,4)</f>
        <v>0</v>
      </c>
      <c r="M35" s="194">
        <f t="shared" si="0"/>
        <v>350.12616599999814</v>
      </c>
      <c r="N35" s="194">
        <f>SUMIFS(Data!$R:$R,Data!$B:$B,Data!$V$3,Data!$D:$D,$A35,Data!$Q:$Q,"Y")/3</f>
        <v>1124.7450190000295</v>
      </c>
      <c r="O35" s="464">
        <f t="shared" si="1"/>
        <v>0.31129381334027401</v>
      </c>
    </row>
    <row r="36" spans="1:15" s="123" customFormat="1" ht="12" customHeight="1">
      <c r="A36" s="340" t="s">
        <v>27</v>
      </c>
      <c r="B36" s="213">
        <v>83.866550000000004</v>
      </c>
      <c r="C36" s="279">
        <v>631.53922600000101</v>
      </c>
      <c r="D36" s="229">
        <v>666.16589399999907</v>
      </c>
      <c r="E36" s="229">
        <v>685.12588800000015</v>
      </c>
      <c r="F36" s="229">
        <v>688.8991860000001</v>
      </c>
      <c r="G36" s="229">
        <v>2530.3395470001083</v>
      </c>
      <c r="H36" s="475">
        <v>0.27225562941413833</v>
      </c>
      <c r="I36" s="213">
        <f>SUMIFS(Data!$R:$R,Data!$B:$B,Data!$V$3,Data!$D:$D,$A36,Data!$L:$L,"Y",Data!$C:$C,1)</f>
        <v>148.50648500000011</v>
      </c>
      <c r="J36" s="279">
        <f>SUMIFS(Data!$R:$R,Data!$B:$B,Data!$V$3,Data!$D:$D,$A36,Data!$L:$L,"Y",Data!$C:$C,2)</f>
        <v>710.60573899999906</v>
      </c>
      <c r="K36" s="229">
        <f>SUMIFS(Data!$R:$R,Data!$B:$B,Data!$V$3,Data!$D:$D,$A36,Data!$L:$L,"Y",Data!$C:$C,3)</f>
        <v>0</v>
      </c>
      <c r="L36" s="229">
        <f>SUMIFS(Data!$R:$R,Data!$B:$B,Data!$V$3,Data!$D:$D,$A36,Data!$L:$L,"Y",Data!$C:$C,4)</f>
        <v>0</v>
      </c>
      <c r="M36" s="229">
        <f t="shared" si="0"/>
        <v>286.37074133333306</v>
      </c>
      <c r="N36" s="229">
        <f>SUMIFS(Data!$R:$R,Data!$B:$B,Data!$V$3,Data!$D:$D,$A36,Data!$Q:$Q,"Y")/3</f>
        <v>1051.6300126667049</v>
      </c>
      <c r="O36" s="464">
        <f t="shared" si="1"/>
        <v>0.27231130519673852</v>
      </c>
    </row>
    <row r="37" spans="1:15" s="123" customFormat="1" ht="12" customHeight="1">
      <c r="A37" s="341" t="s">
        <v>28</v>
      </c>
      <c r="B37" s="216">
        <v>144.99984000000052</v>
      </c>
      <c r="C37" s="278">
        <v>673.14605200000301</v>
      </c>
      <c r="D37" s="194">
        <v>637.18605300000092</v>
      </c>
      <c r="E37" s="194">
        <v>667.41272900000308</v>
      </c>
      <c r="F37" s="194">
        <v>707.58155800000259</v>
      </c>
      <c r="G37" s="194">
        <v>2394.2998566667789</v>
      </c>
      <c r="H37" s="475">
        <v>0.29552754473496118</v>
      </c>
      <c r="I37" s="216">
        <f>SUMIFS(Data!$R:$R,Data!$B:$B,Data!$V$3,Data!$D:$D,$A37,Data!$L:$L,"Y",Data!$C:$C,1)</f>
        <v>145.59982300000033</v>
      </c>
      <c r="J37" s="278">
        <f>SUMIFS(Data!$R:$R,Data!$B:$B,Data!$V$3,Data!$D:$D,$A37,Data!$L:$L,"Y",Data!$C:$C,2)</f>
        <v>674.82603200000301</v>
      </c>
      <c r="K37" s="194">
        <f>SUMIFS(Data!$R:$R,Data!$B:$B,Data!$V$3,Data!$D:$D,$A37,Data!$L:$L,"Y",Data!$C:$C,3)</f>
        <v>0</v>
      </c>
      <c r="L37" s="194">
        <f>SUMIFS(Data!$R:$R,Data!$B:$B,Data!$V$3,Data!$D:$D,$A37,Data!$L:$L,"Y",Data!$C:$C,4)</f>
        <v>0</v>
      </c>
      <c r="M37" s="194">
        <f t="shared" ref="M37:M38" si="2">(I37+J37+K37+L37)/3</f>
        <v>273.47528500000112</v>
      </c>
      <c r="N37" s="194">
        <f>SUMIFS(Data!$R:$R,Data!$B:$B,Data!$V$3,Data!$D:$D,$A37,Data!$Q:$Q,"Y")/3</f>
        <v>957.57235466670761</v>
      </c>
      <c r="O37" s="464">
        <f t="shared" si="1"/>
        <v>0.28559229354024829</v>
      </c>
    </row>
    <row r="38" spans="1:15" s="123" customFormat="1" ht="12" customHeight="1" thickBot="1">
      <c r="A38" s="343" t="s">
        <v>29</v>
      </c>
      <c r="B38" s="262">
        <v>199.17300200000003</v>
      </c>
      <c r="C38" s="281">
        <v>1239.1117659999902</v>
      </c>
      <c r="D38" s="282">
        <v>1303.2383339999878</v>
      </c>
      <c r="E38" s="282">
        <v>1617.5912169999749</v>
      </c>
      <c r="F38" s="282">
        <v>1453.0381063333177</v>
      </c>
      <c r="G38" s="282">
        <v>3941.9086636668239</v>
      </c>
      <c r="H38" s="476">
        <v>0.36861282954782604</v>
      </c>
      <c r="I38" s="262">
        <f>SUMIFS(Data!$R:$R,Data!$B:$B,Data!$V$3,Data!$D:$D,$A38,Data!$L:$L,"Y",Data!$C:$C,1)</f>
        <v>205.05971299999996</v>
      </c>
      <c r="J38" s="281">
        <f>SUMIFS(Data!$R:$R,Data!$B:$B,Data!$V$3,Data!$D:$D,$A38,Data!$L:$L,"Y",Data!$C:$C,2)</f>
        <v>1238.8051929999929</v>
      </c>
      <c r="K38" s="282">
        <f>SUMIFS(Data!$R:$R,Data!$B:$B,Data!$V$3,Data!$D:$D,$A38,Data!$L:$L,"Y",Data!$C:$C,3)</f>
        <v>0</v>
      </c>
      <c r="L38" s="282">
        <f>SUMIFS(Data!$R:$R,Data!$B:$B,Data!$V$3,Data!$D:$D,$A38,Data!$L:$L,"Y",Data!$C:$C,4)</f>
        <v>0</v>
      </c>
      <c r="M38" s="282">
        <f t="shared" si="2"/>
        <v>481.2883019999976</v>
      </c>
      <c r="N38" s="282">
        <f>SUMIFS(Data!$R:$R,Data!$B:$B,Data!$V$3,Data!$D:$D,$A38,Data!$Q:$Q,"Y")/3</f>
        <v>1494.1627840000619</v>
      </c>
      <c r="O38" s="465">
        <f t="shared" si="1"/>
        <v>0.32211236095141399</v>
      </c>
    </row>
    <row r="39" spans="1:15" s="123" customFormat="1" ht="12" customHeight="1" thickBot="1">
      <c r="A39" s="344" t="s">
        <v>32</v>
      </c>
      <c r="B39" s="254">
        <v>16763.888716999936</v>
      </c>
      <c r="C39" s="254">
        <v>43441.84637300008</v>
      </c>
      <c r="D39" s="254">
        <v>42738.044973000084</v>
      </c>
      <c r="E39" s="254">
        <v>42088.953475000002</v>
      </c>
      <c r="F39" s="254">
        <v>48344.244512666708</v>
      </c>
      <c r="G39" s="254">
        <v>131911.56544133771</v>
      </c>
      <c r="H39" s="477">
        <v>0.36648980967605788</v>
      </c>
      <c r="I39" s="254">
        <f>SUM(I9:I38)</f>
        <v>16986.054955999974</v>
      </c>
      <c r="J39" s="254">
        <f t="shared" ref="J39:N39" si="3">SUM(J9:J38)</f>
        <v>42603.791699000023</v>
      </c>
      <c r="K39" s="254">
        <f t="shared" si="3"/>
        <v>0</v>
      </c>
      <c r="L39" s="254">
        <f t="shared" si="3"/>
        <v>0</v>
      </c>
      <c r="M39" s="254">
        <f t="shared" si="3"/>
        <v>19863.282218333326</v>
      </c>
      <c r="N39" s="254">
        <f t="shared" si="3"/>
        <v>54396.12855133487</v>
      </c>
      <c r="O39" s="466">
        <f>M39/N39</f>
        <v>0.36515985139618701</v>
      </c>
    </row>
    <row r="40" spans="1:15" s="123" customFormat="1" ht="12" customHeight="1" thickTop="1">
      <c r="A40" s="118" t="s">
        <v>96</v>
      </c>
      <c r="B40" s="118"/>
      <c r="C40" s="118"/>
      <c r="D40" s="118"/>
      <c r="E40" s="118"/>
      <c r="F40" s="118"/>
      <c r="G40" s="118"/>
      <c r="H40" s="118"/>
      <c r="I40" s="118"/>
      <c r="J40" s="118"/>
      <c r="K40" s="118"/>
      <c r="L40" s="118"/>
      <c r="N40" s="118"/>
      <c r="O40" s="133" t="str">
        <f>Data!$U$1</f>
        <v>ddupree</v>
      </c>
    </row>
    <row r="41" spans="1:15" s="123" customFormat="1" ht="12" customHeight="1">
      <c r="A41" s="124" t="s">
        <v>253</v>
      </c>
      <c r="B41" s="118"/>
      <c r="C41" s="118"/>
      <c r="D41" s="118"/>
      <c r="E41" s="118"/>
      <c r="F41" s="118"/>
      <c r="G41" s="124"/>
      <c r="H41" s="118"/>
      <c r="I41" s="118"/>
      <c r="J41" s="118"/>
      <c r="K41" s="118"/>
      <c r="L41" s="118"/>
      <c r="N41" s="124"/>
      <c r="O41" s="120">
        <f>Data!$U$2</f>
        <v>42774.509060416669</v>
      </c>
    </row>
    <row r="42" spans="1:15" s="123" customFormat="1" ht="12" customHeight="1">
      <c r="A42" s="124"/>
      <c r="B42" s="92"/>
      <c r="C42" s="92"/>
      <c r="D42" s="92"/>
      <c r="E42" s="92"/>
      <c r="F42" s="92"/>
      <c r="G42" s="124"/>
      <c r="H42" s="92"/>
      <c r="I42" s="92"/>
      <c r="J42" s="92"/>
      <c r="K42" s="92"/>
      <c r="L42" s="92"/>
      <c r="M42" s="92"/>
      <c r="N42" s="124"/>
      <c r="O42" s="92"/>
    </row>
    <row r="43" spans="1:15" s="123" customFormat="1" ht="12" customHeight="1">
      <c r="A43" s="77" t="s">
        <v>228</v>
      </c>
      <c r="G43" s="77"/>
      <c r="N43" s="77"/>
    </row>
    <row r="44" spans="1:15" ht="12" customHeight="1">
      <c r="A44" s="360" t="s">
        <v>232</v>
      </c>
      <c r="B44" s="361"/>
      <c r="C44" s="361"/>
      <c r="D44" s="361"/>
      <c r="E44" s="361"/>
      <c r="F44" s="361"/>
      <c r="G44" s="360"/>
      <c r="H44" s="361"/>
      <c r="I44" s="361"/>
      <c r="J44" s="361"/>
      <c r="K44" s="361"/>
      <c r="L44" s="361"/>
      <c r="N44" s="360"/>
    </row>
    <row r="45" spans="1:15" s="123" customFormat="1" ht="12" customHeight="1">
      <c r="A45" s="360" t="s">
        <v>231</v>
      </c>
      <c r="B45" s="118"/>
      <c r="C45" s="118"/>
      <c r="D45" s="118"/>
      <c r="E45" s="118"/>
      <c r="F45" s="118"/>
      <c r="H45" s="118"/>
      <c r="I45" s="118"/>
      <c r="J45" s="118"/>
      <c r="K45" s="118"/>
      <c r="L45" s="118"/>
      <c r="M45" s="118"/>
      <c r="O45" s="118"/>
    </row>
    <row r="46" spans="1:15" s="123" customFormat="1" ht="12" customHeight="1">
      <c r="A46" s="360" t="s">
        <v>230</v>
      </c>
      <c r="B46" s="118"/>
      <c r="C46" s="118"/>
      <c r="D46" s="118"/>
      <c r="E46" s="118"/>
      <c r="F46" s="118"/>
      <c r="G46" s="118"/>
      <c r="H46" s="118"/>
      <c r="I46" s="118"/>
      <c r="J46" s="118"/>
      <c r="K46" s="118"/>
      <c r="L46" s="118"/>
      <c r="M46" s="118"/>
      <c r="N46" s="118"/>
      <c r="O46" s="118"/>
    </row>
    <row r="47" spans="1:15">
      <c r="A47" s="360" t="s">
        <v>229</v>
      </c>
      <c r="G47" s="123"/>
      <c r="H47" s="126"/>
      <c r="N47" s="123"/>
      <c r="O47" s="126"/>
    </row>
  </sheetData>
  <pageMargins left="0.7" right="0.7" top="0.75" bottom="0.75" header="0.3" footer="0.3"/>
  <pageSetup scale="82" orientation="landscape" r:id="rId1"/>
  <headerFooter>
    <oddFooter>&amp;CPage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90" zoomScaleNormal="90" workbookViewId="0">
      <selection activeCell="A3" sqref="A3"/>
    </sheetView>
  </sheetViews>
  <sheetFormatPr defaultColWidth="9.140625" defaultRowHeight="12.75"/>
  <cols>
    <col min="1" max="1" width="24.28515625" style="125" customWidth="1"/>
    <col min="2" max="2" width="7.85546875" style="125" customWidth="1"/>
    <col min="3" max="3" width="7.5703125" style="125" bestFit="1" customWidth="1"/>
    <col min="4" max="4" width="10.28515625" style="125" customWidth="1"/>
    <col min="5" max="5" width="8.7109375" style="125" bestFit="1" customWidth="1"/>
    <col min="6" max="6" width="14.140625" style="125" bestFit="1" customWidth="1"/>
    <col min="7" max="7" width="10.28515625" style="125" bestFit="1" customWidth="1"/>
    <col min="8" max="8" width="11.28515625" style="125" bestFit="1" customWidth="1"/>
    <col min="9" max="9" width="7.85546875" style="125" customWidth="1"/>
    <col min="10" max="10" width="7.5703125" style="125" bestFit="1" customWidth="1"/>
    <col min="11" max="11" width="10.28515625" style="125" bestFit="1" customWidth="1"/>
    <col min="12" max="12" width="7.5703125" style="125" bestFit="1" customWidth="1"/>
    <col min="13" max="13" width="14.140625" style="125" bestFit="1" customWidth="1"/>
    <col min="14" max="14" width="10.28515625" style="125" bestFit="1" customWidth="1"/>
    <col min="15" max="15" width="11.28515625" style="125" bestFit="1" customWidth="1"/>
    <col min="16" max="16" width="9.140625" style="125" customWidth="1"/>
    <col min="17" max="16384" width="9.140625" style="125"/>
  </cols>
  <sheetData>
    <row r="1" spans="1:15" ht="15">
      <c r="A1" s="356" t="s">
        <v>236</v>
      </c>
      <c r="G1" s="456"/>
      <c r="N1" s="456"/>
    </row>
    <row r="2" spans="1:15">
      <c r="A2" s="77" t="s">
        <v>47</v>
      </c>
    </row>
    <row r="3" spans="1:15">
      <c r="A3" s="94" t="str">
        <f>CONCATENATE("For Academic Year ",Data!$U$3)</f>
        <v>For Academic Year 2016-17</v>
      </c>
    </row>
    <row r="6" spans="1:15" s="123" customFormat="1" ht="12" customHeight="1" thickBot="1">
      <c r="A6" s="94"/>
      <c r="B6" s="94" t="s">
        <v>235</v>
      </c>
      <c r="C6" s="94"/>
      <c r="D6" s="94"/>
      <c r="E6" s="94"/>
      <c r="F6" s="94"/>
      <c r="G6" s="128"/>
      <c r="H6" s="94"/>
      <c r="I6" s="128" t="s">
        <v>247</v>
      </c>
      <c r="J6" s="128"/>
      <c r="K6" s="94"/>
      <c r="L6" s="94"/>
      <c r="M6" s="94"/>
      <c r="O6" s="94"/>
    </row>
    <row r="7" spans="1:15" s="123" customFormat="1" ht="12" customHeight="1">
      <c r="A7" s="256"/>
      <c r="B7" s="170" t="str">
        <f>Data!$U$4</f>
        <v>2015-16</v>
      </c>
      <c r="C7" s="170" t="str">
        <f>Data!$U$4</f>
        <v>2015-16</v>
      </c>
      <c r="D7" s="170" t="str">
        <f>Data!$U$4</f>
        <v>2015-16</v>
      </c>
      <c r="E7" s="170" t="str">
        <f>Data!$U$4</f>
        <v>2015-16</v>
      </c>
      <c r="F7" s="170" t="str">
        <f>Data!$U$4</f>
        <v>2015-16</v>
      </c>
      <c r="G7" s="170" t="str">
        <f>Data!$U$4</f>
        <v>2015-16</v>
      </c>
      <c r="H7" s="299" t="str">
        <f>Data!$U$4</f>
        <v>2015-16</v>
      </c>
      <c r="I7" s="170" t="str">
        <f>Data!$U$3</f>
        <v>2016-17</v>
      </c>
      <c r="J7" s="170" t="str">
        <f>Data!$U$3</f>
        <v>2016-17</v>
      </c>
      <c r="K7" s="170" t="str">
        <f>Data!$U$3</f>
        <v>2016-17</v>
      </c>
      <c r="L7" s="170" t="str">
        <f>Data!$U$3</f>
        <v>2016-17</v>
      </c>
      <c r="M7" s="170" t="str">
        <f>Data!$U$3</f>
        <v>2016-17</v>
      </c>
      <c r="N7" s="170" t="str">
        <f>Data!$U$3</f>
        <v>2016-17</v>
      </c>
      <c r="O7" s="111" t="str">
        <f>Data!$U$3</f>
        <v>2016-17</v>
      </c>
    </row>
    <row r="8" spans="1:15" s="123" customFormat="1" ht="12" customHeight="1" thickBot="1">
      <c r="A8" s="191" t="s">
        <v>0</v>
      </c>
      <c r="B8" s="71" t="s">
        <v>248</v>
      </c>
      <c r="C8" s="71" t="s">
        <v>250</v>
      </c>
      <c r="D8" s="71" t="s">
        <v>249</v>
      </c>
      <c r="E8" s="71" t="s">
        <v>233</v>
      </c>
      <c r="F8" s="71" t="s">
        <v>234</v>
      </c>
      <c r="G8" s="71" t="s">
        <v>219</v>
      </c>
      <c r="H8" s="297" t="s">
        <v>220</v>
      </c>
      <c r="I8" s="71" t="s">
        <v>248</v>
      </c>
      <c r="J8" s="71" t="s">
        <v>250</v>
      </c>
      <c r="K8" s="71" t="s">
        <v>249</v>
      </c>
      <c r="L8" s="71" t="s">
        <v>233</v>
      </c>
      <c r="M8" s="71" t="s">
        <v>234</v>
      </c>
      <c r="N8" s="71" t="s">
        <v>219</v>
      </c>
      <c r="O8" s="339" t="s">
        <v>220</v>
      </c>
    </row>
    <row r="9" spans="1:15" s="123" customFormat="1" ht="12" customHeight="1">
      <c r="A9" s="342" t="s">
        <v>1</v>
      </c>
      <c r="B9" s="345">
        <v>0</v>
      </c>
      <c r="C9" s="345">
        <v>20.333313</v>
      </c>
      <c r="D9" s="345">
        <v>857.80559166665807</v>
      </c>
      <c r="E9" s="345">
        <v>419.85274633333205</v>
      </c>
      <c r="F9" s="346">
        <v>1297.99165099999</v>
      </c>
      <c r="G9" s="346">
        <v>3143.9696860000154</v>
      </c>
      <c r="H9" s="459">
        <v>0.41285119789160196</v>
      </c>
      <c r="I9" s="345">
        <f>SUMIFS(Data!$R:$R,Data!$B:$B,Data!$V$3,Data!$D:$D,$A9,Data!$O:$O,"Y")/3</f>
        <v>0</v>
      </c>
      <c r="J9" s="345">
        <f>SUMIFS(Data!$R:$R,Data!$B:$B,Data!$V$3,Data!$D:$D,$A9,Data!$N:$N,"Y")/3</f>
        <v>11.666655</v>
      </c>
      <c r="K9" s="345">
        <f>SUMIFS(Data!$R:$R,Data!$B:$B,Data!$V$3,Data!$D:$D,$A9,Data!$M:$M,"Y",Data!$N:$N,"N",Data!$O:$O,"N")/3</f>
        <v>404.43061033332947</v>
      </c>
      <c r="L9" s="345">
        <f>SUMIFS(Data!$R:$R,Data!$B:$B,Data!$V$3,Data!$D:$D,$A9,Data!$P:$P,"Y")/3</f>
        <v>233.78866499999967</v>
      </c>
      <c r="M9" s="346">
        <f>(I9+J9+K9+L9)</f>
        <v>649.88593033332916</v>
      </c>
      <c r="N9" s="346">
        <f>SUMIFS(Data!$R:$R,Data!$B:$B,Data!$V$3,Data!$D:$D,$A9,Data!$Q:$Q,"Y")/3</f>
        <v>1512.0805343333459</v>
      </c>
      <c r="O9" s="463">
        <f>M9/N9</f>
        <v>0.42979584458433251</v>
      </c>
    </row>
    <row r="10" spans="1:15" s="123" customFormat="1" ht="12" customHeight="1">
      <c r="A10" s="340" t="s">
        <v>2</v>
      </c>
      <c r="B10" s="213">
        <v>11.399990999999995</v>
      </c>
      <c r="C10" s="279">
        <v>868.15505433332658</v>
      </c>
      <c r="D10" s="229">
        <v>859.15468233333843</v>
      </c>
      <c r="E10" s="229">
        <v>531.159392999999</v>
      </c>
      <c r="F10" s="229">
        <v>2269.869120666664</v>
      </c>
      <c r="G10" s="229">
        <v>7943.7662029996018</v>
      </c>
      <c r="H10" s="460">
        <v>0.28574218609424218</v>
      </c>
      <c r="I10" s="213">
        <f>SUMIFS(Data!$R:$R,Data!$B:$B,Data!$V$3,Data!$D:$D,$A10,Data!$O:$O,"Y")/3</f>
        <v>7.1999943333333327</v>
      </c>
      <c r="J10" s="279">
        <f>SUMIFS(Data!$R:$R,Data!$B:$B,Data!$V$3,Data!$D:$D,$A10,Data!$N:$N,"Y")/3</f>
        <v>370.62201666666306</v>
      </c>
      <c r="K10" s="229">
        <f>SUMIFS(Data!$R:$R,Data!$B:$B,Data!$V$3,Data!$D:$D,$A10,Data!$M:$M,"Y",Data!$N:$N,"N",Data!$O:$O,"N")/3</f>
        <v>353.8218920000034</v>
      </c>
      <c r="L10" s="229">
        <f>SUMIFS(Data!$R:$R,Data!$B:$B,Data!$V$3,Data!$D:$D,$A10,Data!$P:$P,"Y")/3</f>
        <v>179.26643333333274</v>
      </c>
      <c r="M10" s="229">
        <f t="shared" ref="M10:M38" si="0">(I10+J10+K10+L10)</f>
        <v>910.91033633333257</v>
      </c>
      <c r="N10" s="229">
        <f>SUMIFS(Data!$R:$R,Data!$B:$B,Data!$V$3,Data!$D:$D,$A10,Data!$Q:$Q,"Y")/3</f>
        <v>3309.1770736664753</v>
      </c>
      <c r="O10" s="464">
        <f t="shared" ref="O10:O38" si="1">M10/N10</f>
        <v>0.27526793400755356</v>
      </c>
    </row>
    <row r="11" spans="1:15" s="123" customFormat="1" ht="12" customHeight="1">
      <c r="A11" s="341" t="s">
        <v>3</v>
      </c>
      <c r="B11" s="216">
        <v>0</v>
      </c>
      <c r="C11" s="278">
        <v>46.404397666666675</v>
      </c>
      <c r="D11" s="194">
        <v>955.6099583333347</v>
      </c>
      <c r="E11" s="194">
        <v>117.91546700000002</v>
      </c>
      <c r="F11" s="194">
        <v>1119.9298230000013</v>
      </c>
      <c r="G11" s="194">
        <v>2097.8109086666846</v>
      </c>
      <c r="H11" s="460">
        <v>0.53385642069703998</v>
      </c>
      <c r="I11" s="216">
        <f>SUMIFS(Data!$R:$R,Data!$B:$B,Data!$V$3,Data!$D:$D,$A11,Data!$O:$O,"Y")/3</f>
        <v>1.222221</v>
      </c>
      <c r="J11" s="278">
        <f>SUMIFS(Data!$R:$R,Data!$B:$B,Data!$V$3,Data!$D:$D,$A11,Data!$N:$N,"Y")/3</f>
        <v>19.222202999999997</v>
      </c>
      <c r="K11" s="194">
        <f>SUMIFS(Data!$R:$R,Data!$B:$B,Data!$V$3,Data!$D:$D,$A11,Data!$M:$M,"Y",Data!$N:$N,"N",Data!$O:$O,"N")/3</f>
        <v>335.91518433333169</v>
      </c>
      <c r="L11" s="194">
        <f>SUMIFS(Data!$R:$R,Data!$B:$B,Data!$V$3,Data!$D:$D,$A11,Data!$P:$P,"Y")/3</f>
        <v>48.962175000000009</v>
      </c>
      <c r="M11" s="194">
        <f t="shared" si="0"/>
        <v>405.32178333333172</v>
      </c>
      <c r="N11" s="194">
        <f>SUMIFS(Data!$R:$R,Data!$B:$B,Data!$V$3,Data!$D:$D,$A11,Data!$Q:$Q,"Y")/3</f>
        <v>806.25019000000736</v>
      </c>
      <c r="O11" s="464">
        <f t="shared" si="1"/>
        <v>0.50272457403492588</v>
      </c>
    </row>
    <row r="12" spans="1:15" s="123" customFormat="1" ht="12" customHeight="1">
      <c r="A12" s="340" t="s">
        <v>4</v>
      </c>
      <c r="B12" s="213">
        <v>0</v>
      </c>
      <c r="C12" s="279">
        <v>86.555469000000116</v>
      </c>
      <c r="D12" s="229">
        <v>216.68650033333333</v>
      </c>
      <c r="E12" s="229">
        <v>223.666382666667</v>
      </c>
      <c r="F12" s="229">
        <v>526.90835200000038</v>
      </c>
      <c r="G12" s="229">
        <v>1711.6358820000514</v>
      </c>
      <c r="H12" s="460">
        <v>0.30783904307048437</v>
      </c>
      <c r="I12" s="213">
        <f>SUMIFS(Data!$R:$R,Data!$B:$B,Data!$V$3,Data!$D:$D,$A12,Data!$O:$O,"Y")/3</f>
        <v>0</v>
      </c>
      <c r="J12" s="279">
        <f>SUMIFS(Data!$R:$R,Data!$B:$B,Data!$V$3,Data!$D:$D,$A12,Data!$N:$N,"Y")/3</f>
        <v>36.555518999999968</v>
      </c>
      <c r="K12" s="229">
        <f>SUMIFS(Data!$R:$R,Data!$B:$B,Data!$V$3,Data!$D:$D,$A12,Data!$M:$M,"Y",Data!$N:$N,"N",Data!$O:$O,"N")/3</f>
        <v>70.113279333333011</v>
      </c>
      <c r="L12" s="229">
        <f>SUMIFS(Data!$R:$R,Data!$B:$B,Data!$V$3,Data!$D:$D,$A12,Data!$P:$P,"Y")/3</f>
        <v>73.957653333333326</v>
      </c>
      <c r="M12" s="229">
        <f t="shared" si="0"/>
        <v>180.6264516666663</v>
      </c>
      <c r="N12" s="229">
        <f>SUMIFS(Data!$R:$R,Data!$B:$B,Data!$V$3,Data!$D:$D,$A12,Data!$Q:$Q,"Y")/3</f>
        <v>663.93700700002023</v>
      </c>
      <c r="O12" s="464">
        <f t="shared" si="1"/>
        <v>0.27205359810085233</v>
      </c>
    </row>
    <row r="13" spans="1:15" s="123" customFormat="1" ht="12" customHeight="1">
      <c r="A13" s="341" t="s">
        <v>5</v>
      </c>
      <c r="B13" s="216">
        <v>16.044428</v>
      </c>
      <c r="C13" s="278">
        <v>286.77755366666935</v>
      </c>
      <c r="D13" s="194">
        <v>121.46430333333326</v>
      </c>
      <c r="E13" s="194">
        <v>177.5398220000001</v>
      </c>
      <c r="F13" s="194">
        <v>601.82610700000271</v>
      </c>
      <c r="G13" s="194">
        <v>1888.691476333395</v>
      </c>
      <c r="H13" s="460">
        <v>0.31864712396984807</v>
      </c>
      <c r="I13" s="216">
        <f>SUMIFS(Data!$R:$R,Data!$B:$B,Data!$V$3,Data!$D:$D,$A13,Data!$O:$O,"Y")/3</f>
        <v>12.311098333333334</v>
      </c>
      <c r="J13" s="278">
        <f>SUMIFS(Data!$R:$R,Data!$B:$B,Data!$V$3,Data!$D:$D,$A13,Data!$N:$N,"Y")/3</f>
        <v>122.97767800000032</v>
      </c>
      <c r="K13" s="194">
        <f>SUMIFS(Data!$R:$R,Data!$B:$B,Data!$V$3,Data!$D:$D,$A13,Data!$M:$M,"Y",Data!$N:$N,"N",Data!$O:$O,"N")/3</f>
        <v>45.377726333333328</v>
      </c>
      <c r="L13" s="194">
        <f>SUMIFS(Data!$R:$R,Data!$B:$B,Data!$V$3,Data!$D:$D,$A13,Data!$P:$P,"Y")/3</f>
        <v>72.377678000000074</v>
      </c>
      <c r="M13" s="194">
        <f t="shared" si="0"/>
        <v>253.04418066666705</v>
      </c>
      <c r="N13" s="194">
        <f>SUMIFS(Data!$R:$R,Data!$B:$B,Data!$V$3,Data!$D:$D,$A13,Data!$Q:$Q,"Y")/3</f>
        <v>806.11029033335581</v>
      </c>
      <c r="O13" s="464">
        <f t="shared" si="1"/>
        <v>0.31390764229299706</v>
      </c>
    </row>
    <row r="14" spans="1:15" s="123" customFormat="1" ht="12" customHeight="1">
      <c r="A14" s="340" t="s">
        <v>6</v>
      </c>
      <c r="B14" s="213">
        <v>65.333268000000203</v>
      </c>
      <c r="C14" s="279">
        <v>96.533254666666622</v>
      </c>
      <c r="D14" s="229">
        <v>258.33300933333351</v>
      </c>
      <c r="E14" s="229">
        <v>318.64850600000028</v>
      </c>
      <c r="F14" s="229">
        <v>738.84803800000054</v>
      </c>
      <c r="G14" s="229">
        <v>1981.5263636667112</v>
      </c>
      <c r="H14" s="460">
        <v>0.37286813415532905</v>
      </c>
      <c r="I14" s="213">
        <f>SUMIFS(Data!$R:$R,Data!$B:$B,Data!$V$3,Data!$D:$D,$A14,Data!$O:$O,"Y")/3</f>
        <v>22.44442200000007</v>
      </c>
      <c r="J14" s="279">
        <f>SUMIFS(Data!$R:$R,Data!$B:$B,Data!$V$3,Data!$D:$D,$A14,Data!$N:$N,"Y")/3</f>
        <v>40.977743333333372</v>
      </c>
      <c r="K14" s="229">
        <f>SUMIFS(Data!$R:$R,Data!$B:$B,Data!$V$3,Data!$D:$D,$A14,Data!$M:$M,"Y",Data!$N:$N,"N",Data!$O:$O,"N")/3</f>
        <v>106.39989466666702</v>
      </c>
      <c r="L14" s="229">
        <f>SUMIFS(Data!$R:$R,Data!$B:$B,Data!$V$3,Data!$D:$D,$A14,Data!$P:$P,"Y")/3</f>
        <v>118.79317699999967</v>
      </c>
      <c r="M14" s="229">
        <f t="shared" si="0"/>
        <v>288.61523700000015</v>
      </c>
      <c r="N14" s="229">
        <f>SUMIFS(Data!$R:$R,Data!$B:$B,Data!$V$3,Data!$D:$D,$A14,Data!$Q:$Q,"Y")/3</f>
        <v>805.74567000001935</v>
      </c>
      <c r="O14" s="464">
        <f t="shared" si="1"/>
        <v>0.35819644801813605</v>
      </c>
    </row>
    <row r="15" spans="1:15" s="123" customFormat="1" ht="12" customHeight="1">
      <c r="A15" s="341" t="s">
        <v>7</v>
      </c>
      <c r="B15" s="216">
        <v>53.933230666666738</v>
      </c>
      <c r="C15" s="278">
        <v>360.19927433332936</v>
      </c>
      <c r="D15" s="194">
        <v>812.21450199999754</v>
      </c>
      <c r="E15" s="194">
        <v>730.30173833332776</v>
      </c>
      <c r="F15" s="194">
        <v>1956.6487453333216</v>
      </c>
      <c r="G15" s="194">
        <v>6608.2255666669416</v>
      </c>
      <c r="H15" s="460">
        <v>0.29609291111414293</v>
      </c>
      <c r="I15" s="216">
        <f>SUMIFS(Data!$R:$R,Data!$B:$B,Data!$V$3,Data!$D:$D,$A15,Data!$O:$O,"Y")/3</f>
        <v>17.777741666666667</v>
      </c>
      <c r="J15" s="278">
        <f>SUMIFS(Data!$R:$R,Data!$B:$B,Data!$V$3,Data!$D:$D,$A15,Data!$N:$N,"Y")/3</f>
        <v>150.57749166666562</v>
      </c>
      <c r="K15" s="194">
        <f>SUMIFS(Data!$R:$R,Data!$B:$B,Data!$V$3,Data!$D:$D,$A15,Data!$M:$M,"Y",Data!$N:$N,"N",Data!$O:$O,"N")/3</f>
        <v>308.22629400000068</v>
      </c>
      <c r="L15" s="194">
        <f>SUMIFS(Data!$R:$R,Data!$B:$B,Data!$V$3,Data!$D:$D,$A15,Data!$P:$P,"Y")/3</f>
        <v>314.46640199999933</v>
      </c>
      <c r="M15" s="194">
        <f t="shared" si="0"/>
        <v>791.04792933333226</v>
      </c>
      <c r="N15" s="194">
        <f>SUMIFS(Data!$R:$R,Data!$B:$B,Data!$V$3,Data!$D:$D,$A15,Data!$Q:$Q,"Y")/3</f>
        <v>2727.2545946667992</v>
      </c>
      <c r="O15" s="464">
        <f t="shared" si="1"/>
        <v>0.29005283587393793</v>
      </c>
    </row>
    <row r="16" spans="1:15" s="123" customFormat="1" ht="12" customHeight="1">
      <c r="A16" s="340" t="s">
        <v>8</v>
      </c>
      <c r="B16" s="213">
        <v>10.444434000000001</v>
      </c>
      <c r="C16" s="279">
        <v>29.999970000000005</v>
      </c>
      <c r="D16" s="229">
        <v>1012.763188333322</v>
      </c>
      <c r="E16" s="229">
        <v>270.08877300000131</v>
      </c>
      <c r="F16" s="229">
        <v>1323.2963653333234</v>
      </c>
      <c r="G16" s="229">
        <v>4117.2021053334456</v>
      </c>
      <c r="H16" s="460">
        <v>0.32140670568955509</v>
      </c>
      <c r="I16" s="213">
        <f>SUMIFS(Data!$R:$R,Data!$B:$B,Data!$V$3,Data!$D:$D,$A16,Data!$O:$O,"Y")/3</f>
        <v>3.3333300000000001</v>
      </c>
      <c r="J16" s="279">
        <f>SUMIFS(Data!$R:$R,Data!$B:$B,Data!$V$3,Data!$D:$D,$A16,Data!$N:$N,"Y")/3</f>
        <v>13.666652999999998</v>
      </c>
      <c r="K16" s="229">
        <f>SUMIFS(Data!$R:$R,Data!$B:$B,Data!$V$3,Data!$D:$D,$A16,Data!$M:$M,"Y",Data!$N:$N,"N",Data!$O:$O,"N")/3</f>
        <v>485.10829333332816</v>
      </c>
      <c r="L16" s="229">
        <f>SUMIFS(Data!$R:$R,Data!$B:$B,Data!$V$3,Data!$D:$D,$A16,Data!$P:$P,"Y")/3</f>
        <v>121.68880333333401</v>
      </c>
      <c r="M16" s="229">
        <f t="shared" si="0"/>
        <v>623.79707966666217</v>
      </c>
      <c r="N16" s="229">
        <f>SUMIFS(Data!$R:$R,Data!$B:$B,Data!$V$3,Data!$D:$D,$A16,Data!$Q:$Q,"Y")/3</f>
        <v>1875.177848666712</v>
      </c>
      <c r="O16" s="464">
        <f t="shared" si="1"/>
        <v>0.33266022212783392</v>
      </c>
    </row>
    <row r="17" spans="1:15" s="123" customFormat="1" ht="12" customHeight="1">
      <c r="A17" s="341" t="s">
        <v>9</v>
      </c>
      <c r="B17" s="216">
        <v>90.248797666666931</v>
      </c>
      <c r="C17" s="278">
        <v>370.13291466666914</v>
      </c>
      <c r="D17" s="194">
        <v>574.85705533332941</v>
      </c>
      <c r="E17" s="194">
        <v>631.10193433334223</v>
      </c>
      <c r="F17" s="194">
        <v>1666.3407020000077</v>
      </c>
      <c r="G17" s="194">
        <v>4846.7927466669071</v>
      </c>
      <c r="H17" s="460">
        <v>0.34380275557396883</v>
      </c>
      <c r="I17" s="216">
        <f>SUMIFS(Data!$R:$R,Data!$B:$B,Data!$V$3,Data!$D:$D,$A17,Data!$O:$O,"Y")/3</f>
        <v>35.2666313333334</v>
      </c>
      <c r="J17" s="278">
        <f>SUMIFS(Data!$R:$R,Data!$B:$B,Data!$V$3,Data!$D:$D,$A17,Data!$N:$N,"Y")/3</f>
        <v>144.06650100000064</v>
      </c>
      <c r="K17" s="194">
        <f>SUMIFS(Data!$R:$R,Data!$B:$B,Data!$V$3,Data!$D:$D,$A17,Data!$M:$M,"Y",Data!$N:$N,"N",Data!$O:$O,"N")/3</f>
        <v>256.7841209999977</v>
      </c>
      <c r="L17" s="194">
        <f>SUMIFS(Data!$R:$R,Data!$B:$B,Data!$V$3,Data!$D:$D,$A17,Data!$P:$P,"Y")/3</f>
        <v>245.08865200000136</v>
      </c>
      <c r="M17" s="194">
        <f t="shared" si="0"/>
        <v>681.20590533333313</v>
      </c>
      <c r="N17" s="194">
        <f>SUMIFS(Data!$R:$R,Data!$B:$B,Data!$V$3,Data!$D:$D,$A17,Data!$Q:$Q,"Y")/3</f>
        <v>2007.9400566667548</v>
      </c>
      <c r="O17" s="464">
        <f t="shared" si="1"/>
        <v>0.33925609635187859</v>
      </c>
    </row>
    <row r="18" spans="1:15" s="123" customFormat="1" ht="12" customHeight="1">
      <c r="A18" s="340" t="s">
        <v>10</v>
      </c>
      <c r="B18" s="213">
        <v>0</v>
      </c>
      <c r="C18" s="279">
        <v>432.74405300000245</v>
      </c>
      <c r="D18" s="229">
        <v>516.15501866666477</v>
      </c>
      <c r="E18" s="229">
        <v>847.94359400000633</v>
      </c>
      <c r="F18" s="229">
        <v>1796.8426656666734</v>
      </c>
      <c r="G18" s="229">
        <v>4646.9125863335094</v>
      </c>
      <c r="H18" s="460">
        <v>0.3866745139452713</v>
      </c>
      <c r="I18" s="213">
        <f>SUMIFS(Data!$R:$R,Data!$B:$B,Data!$V$3,Data!$D:$D,$A18,Data!$O:$O,"Y")/3</f>
        <v>0</v>
      </c>
      <c r="J18" s="279">
        <f>SUMIFS(Data!$R:$R,Data!$B:$B,Data!$V$3,Data!$D:$D,$A18,Data!$N:$N,"Y")/3</f>
        <v>180.62205933333442</v>
      </c>
      <c r="K18" s="229">
        <f>SUMIFS(Data!$R:$R,Data!$B:$B,Data!$V$3,Data!$D:$D,$A18,Data!$M:$M,"Y",Data!$N:$N,"N",Data!$O:$O,"N")/3</f>
        <v>209.48423233333278</v>
      </c>
      <c r="L18" s="229">
        <f>SUMIFS(Data!$R:$R,Data!$B:$B,Data!$V$3,Data!$D:$D,$A18,Data!$P:$P,"Y")/3</f>
        <v>323.66632033333605</v>
      </c>
      <c r="M18" s="229">
        <f t="shared" si="0"/>
        <v>713.77261200000316</v>
      </c>
      <c r="N18" s="229">
        <f>SUMIFS(Data!$R:$R,Data!$B:$B,Data!$V$3,Data!$D:$D,$A18,Data!$Q:$Q,"Y")/3</f>
        <v>1909.0089976667377</v>
      </c>
      <c r="O18" s="464">
        <f t="shared" si="1"/>
        <v>0.37389693441592092</v>
      </c>
    </row>
    <row r="19" spans="1:15" s="123" customFormat="1" ht="12" customHeight="1">
      <c r="A19" s="341" t="s">
        <v>11</v>
      </c>
      <c r="B19" s="216">
        <v>0</v>
      </c>
      <c r="C19" s="278">
        <v>593.95929633333446</v>
      </c>
      <c r="D19" s="194">
        <v>595.83051966666505</v>
      </c>
      <c r="E19" s="194">
        <v>639.36209599999506</v>
      </c>
      <c r="F19" s="194">
        <v>1829.1519119999946</v>
      </c>
      <c r="G19" s="194">
        <v>4968.6308726668876</v>
      </c>
      <c r="H19" s="460">
        <v>0.3681400286872602</v>
      </c>
      <c r="I19" s="216">
        <f>SUMIFS(Data!$R:$R,Data!$B:$B,Data!$V$3,Data!$D:$D,$A19,Data!$O:$O,"Y")/3</f>
        <v>0</v>
      </c>
      <c r="J19" s="278">
        <f>SUMIFS(Data!$R:$R,Data!$B:$B,Data!$V$3,Data!$D:$D,$A19,Data!$N:$N,"Y")/3</f>
        <v>250.03303933333311</v>
      </c>
      <c r="K19" s="194">
        <f>SUMIFS(Data!$R:$R,Data!$B:$B,Data!$V$3,Data!$D:$D,$A19,Data!$M:$M,"Y",Data!$N:$N,"N",Data!$O:$O,"N")/3</f>
        <v>288.11301733333272</v>
      </c>
      <c r="L19" s="194">
        <f>SUMIFS(Data!$R:$R,Data!$B:$B,Data!$V$3,Data!$D:$D,$A19,Data!$P:$P,"Y")/3</f>
        <v>314.29971900000072</v>
      </c>
      <c r="M19" s="194">
        <f t="shared" si="0"/>
        <v>852.44577566666658</v>
      </c>
      <c r="N19" s="194">
        <f>SUMIFS(Data!$R:$R,Data!$B:$B,Data!$V$3,Data!$D:$D,$A19,Data!$Q:$Q,"Y")/3</f>
        <v>2153.9177620000823</v>
      </c>
      <c r="O19" s="464">
        <f t="shared" si="1"/>
        <v>0.39576523797970053</v>
      </c>
    </row>
    <row r="20" spans="1:15" s="123" customFormat="1" ht="12" customHeight="1">
      <c r="A20" s="340" t="s">
        <v>12</v>
      </c>
      <c r="B20" s="213">
        <v>0</v>
      </c>
      <c r="C20" s="279">
        <v>71.855488666666901</v>
      </c>
      <c r="D20" s="229">
        <v>152.03326233333331</v>
      </c>
      <c r="E20" s="229">
        <v>387.92864733333369</v>
      </c>
      <c r="F20" s="229">
        <v>611.81739833333393</v>
      </c>
      <c r="G20" s="229">
        <v>1679.2539960000306</v>
      </c>
      <c r="H20" s="460">
        <v>0.36433880746490882</v>
      </c>
      <c r="I20" s="213">
        <f>SUMIFS(Data!$R:$R,Data!$B:$B,Data!$V$3,Data!$D:$D,$A20,Data!$O:$O,"Y")/3</f>
        <v>8.9999909999999996</v>
      </c>
      <c r="J20" s="279">
        <f>SUMIFS(Data!$R:$R,Data!$B:$B,Data!$V$3,Data!$D:$D,$A20,Data!$N:$N,"Y")/3</f>
        <v>30.533304666666734</v>
      </c>
      <c r="K20" s="229">
        <f>SUMIFS(Data!$R:$R,Data!$B:$B,Data!$V$3,Data!$D:$D,$A20,Data!$M:$M,"Y",Data!$N:$N,"N",Data!$O:$O,"N")/3</f>
        <v>63.177751999999998</v>
      </c>
      <c r="L20" s="229">
        <f>SUMIFS(Data!$R:$R,Data!$B:$B,Data!$V$3,Data!$D:$D,$A20,Data!$P:$P,"Y")/3</f>
        <v>98.159853999999996</v>
      </c>
      <c r="M20" s="229">
        <f t="shared" si="0"/>
        <v>200.87090166666673</v>
      </c>
      <c r="N20" s="229">
        <f>SUMIFS(Data!$R:$R,Data!$B:$B,Data!$V$3,Data!$D:$D,$A20,Data!$Q:$Q,"Y")/3</f>
        <v>636.1614896666814</v>
      </c>
      <c r="O20" s="464">
        <f t="shared" si="1"/>
        <v>0.31575457636065585</v>
      </c>
    </row>
    <row r="21" spans="1:15" s="123" customFormat="1" ht="12" customHeight="1">
      <c r="A21" s="341" t="s">
        <v>13</v>
      </c>
      <c r="B21" s="216">
        <v>103.84434000000026</v>
      </c>
      <c r="C21" s="278">
        <v>370.84416000000311</v>
      </c>
      <c r="D21" s="194">
        <v>644.57264199999429</v>
      </c>
      <c r="E21" s="194">
        <v>733.93308099999831</v>
      </c>
      <c r="F21" s="194">
        <v>1853.1942229999959</v>
      </c>
      <c r="G21" s="194">
        <v>5046.0797296669098</v>
      </c>
      <c r="H21" s="460">
        <v>0.36725424929469447</v>
      </c>
      <c r="I21" s="216">
        <f>SUMIFS(Data!$R:$R,Data!$B:$B,Data!$V$3,Data!$D:$D,$A21,Data!$O:$O,"Y")/3</f>
        <v>68.755481333333464</v>
      </c>
      <c r="J21" s="278">
        <f>SUMIFS(Data!$R:$R,Data!$B:$B,Data!$V$3,Data!$D:$D,$A21,Data!$N:$N,"Y")/3</f>
        <v>157.97765500000105</v>
      </c>
      <c r="K21" s="194">
        <f>SUMIFS(Data!$R:$R,Data!$B:$B,Data!$V$3,Data!$D:$D,$A21,Data!$M:$M,"Y",Data!$N:$N,"N",Data!$O:$O,"N")/3</f>
        <v>277.88636133333137</v>
      </c>
      <c r="L21" s="194">
        <f>SUMIFS(Data!$R:$R,Data!$B:$B,Data!$V$3,Data!$D:$D,$A21,Data!$P:$P,"Y")/3</f>
        <v>303.71095033333268</v>
      </c>
      <c r="M21" s="194">
        <f t="shared" si="0"/>
        <v>808.33044799999857</v>
      </c>
      <c r="N21" s="194">
        <f>SUMIFS(Data!$R:$R,Data!$B:$B,Data!$V$3,Data!$D:$D,$A21,Data!$Q:$Q,"Y")/3</f>
        <v>2119.5090736667557</v>
      </c>
      <c r="O21" s="464">
        <f t="shared" si="1"/>
        <v>0.38137626209902703</v>
      </c>
    </row>
    <row r="22" spans="1:15" s="123" customFormat="1" ht="12" customHeight="1">
      <c r="A22" s="340" t="s">
        <v>14</v>
      </c>
      <c r="B22" s="213">
        <v>36.955511333333334</v>
      </c>
      <c r="C22" s="279">
        <v>314.88857600000148</v>
      </c>
      <c r="D22" s="229">
        <v>400.27289299999831</v>
      </c>
      <c r="E22" s="229">
        <v>2099.8009543333533</v>
      </c>
      <c r="F22" s="229">
        <v>2851.9179346666865</v>
      </c>
      <c r="G22" s="229">
        <v>5880.1701416668921</v>
      </c>
      <c r="H22" s="460">
        <v>0.48500602294787237</v>
      </c>
      <c r="I22" s="213">
        <f>SUMIFS(Data!$R:$R,Data!$B:$B,Data!$V$3,Data!$D:$D,$A22,Data!$O:$O,"Y")/3</f>
        <v>15.644425666666665</v>
      </c>
      <c r="J22" s="279">
        <f>SUMIFS(Data!$R:$R,Data!$B:$B,Data!$V$3,Data!$D:$D,$A22,Data!$N:$N,"Y")/3</f>
        <v>132.33320100000043</v>
      </c>
      <c r="K22" s="229">
        <f>SUMIFS(Data!$R:$R,Data!$B:$B,Data!$V$3,Data!$D:$D,$A22,Data!$M:$M,"Y",Data!$N:$N,"N",Data!$O:$O,"N")/3</f>
        <v>169.83537433333234</v>
      </c>
      <c r="L22" s="229">
        <f>SUMIFS(Data!$R:$R,Data!$B:$B,Data!$V$3,Data!$D:$D,$A22,Data!$P:$P,"Y")/3</f>
        <v>1026.4039330000035</v>
      </c>
      <c r="M22" s="229">
        <f t="shared" si="0"/>
        <v>1344.2169340000028</v>
      </c>
      <c r="N22" s="229">
        <f>SUMIFS(Data!$R:$R,Data!$B:$B,Data!$V$3,Data!$D:$D,$A22,Data!$Q:$Q,"Y")/3</f>
        <v>2573.6000313334157</v>
      </c>
      <c r="O22" s="464">
        <f t="shared" si="1"/>
        <v>0.52230996177892741</v>
      </c>
    </row>
    <row r="23" spans="1:15" s="123" customFormat="1" ht="12" customHeight="1">
      <c r="A23" s="341" t="s">
        <v>15</v>
      </c>
      <c r="B23" s="216">
        <v>75.24436866666683</v>
      </c>
      <c r="C23" s="278">
        <v>82.644349000000233</v>
      </c>
      <c r="D23" s="194">
        <v>907.65657266665778</v>
      </c>
      <c r="E23" s="194">
        <v>609.95317666666608</v>
      </c>
      <c r="F23" s="194">
        <v>1675.4984669999908</v>
      </c>
      <c r="G23" s="194">
        <v>2863.2570520000013</v>
      </c>
      <c r="H23" s="460">
        <v>0.58517221352153681</v>
      </c>
      <c r="I23" s="216">
        <f>SUMIFS(Data!$R:$R,Data!$B:$B,Data!$V$3,Data!$D:$D,$A23,Data!$O:$O,"Y")/3</f>
        <v>19.666647000000065</v>
      </c>
      <c r="J23" s="278">
        <f>SUMIFS(Data!$R:$R,Data!$B:$B,Data!$V$3,Data!$D:$D,$A23,Data!$N:$N,"Y")/3</f>
        <v>29.888859000000068</v>
      </c>
      <c r="K23" s="194">
        <f>SUMIFS(Data!$R:$R,Data!$B:$B,Data!$V$3,Data!$D:$D,$A23,Data!$M:$M,"Y",Data!$N:$N,"N",Data!$O:$O,"N")/3</f>
        <v>371.93292733333334</v>
      </c>
      <c r="L23" s="194">
        <f>SUMIFS(Data!$R:$R,Data!$B:$B,Data!$V$3,Data!$D:$D,$A23,Data!$P:$P,"Y")/3</f>
        <v>299.51103133333396</v>
      </c>
      <c r="M23" s="194">
        <f t="shared" si="0"/>
        <v>720.99946466666745</v>
      </c>
      <c r="N23" s="194">
        <f>SUMIFS(Data!$R:$R,Data!$B:$B,Data!$V$3,Data!$D:$D,$A23,Data!$Q:$Q,"Y")/3</f>
        <v>1254.5210573333386</v>
      </c>
      <c r="O23" s="464">
        <f t="shared" si="1"/>
        <v>0.57472089484034128</v>
      </c>
    </row>
    <row r="24" spans="1:15" s="123" customFormat="1" ht="12" customHeight="1">
      <c r="A24" s="340" t="s">
        <v>16</v>
      </c>
      <c r="B24" s="213">
        <v>0</v>
      </c>
      <c r="C24" s="279">
        <v>84.222103666666769</v>
      </c>
      <c r="D24" s="229">
        <v>397.87296166666533</v>
      </c>
      <c r="E24" s="229">
        <v>752.4165706666646</v>
      </c>
      <c r="F24" s="229">
        <v>1234.5116359999968</v>
      </c>
      <c r="G24" s="229">
        <v>2690.756478666724</v>
      </c>
      <c r="H24" s="460">
        <v>0.45879723631166358</v>
      </c>
      <c r="I24" s="213">
        <f>SUMIFS(Data!$R:$R,Data!$B:$B,Data!$V$3,Data!$D:$D,$A24,Data!$O:$O,"Y")/3</f>
        <v>0</v>
      </c>
      <c r="J24" s="279">
        <f>SUMIFS(Data!$R:$R,Data!$B:$B,Data!$V$3,Data!$D:$D,$A24,Data!$N:$N,"Y")/3</f>
        <v>30.577734666666732</v>
      </c>
      <c r="K24" s="229">
        <f>SUMIFS(Data!$R:$R,Data!$B:$B,Data!$V$3,Data!$D:$D,$A24,Data!$M:$M,"Y",Data!$N:$N,"N",Data!$O:$O,"N")/3</f>
        <v>134.58654866666666</v>
      </c>
      <c r="L24" s="229">
        <f>SUMIFS(Data!$R:$R,Data!$B:$B,Data!$V$3,Data!$D:$D,$A24,Data!$P:$P,"Y")/3</f>
        <v>296.55954233333136</v>
      </c>
      <c r="M24" s="229">
        <f t="shared" si="0"/>
        <v>461.72382566666477</v>
      </c>
      <c r="N24" s="229">
        <f>SUMIFS(Data!$R:$R,Data!$B:$B,Data!$V$3,Data!$D:$D,$A24,Data!$Q:$Q,"Y")/3</f>
        <v>1058.7008443333509</v>
      </c>
      <c r="O24" s="464">
        <f t="shared" si="1"/>
        <v>0.43612303526347501</v>
      </c>
    </row>
    <row r="25" spans="1:15" s="123" customFormat="1" ht="12" customHeight="1">
      <c r="A25" s="341" t="s">
        <v>17</v>
      </c>
      <c r="B25" s="216">
        <v>64.888835666666594</v>
      </c>
      <c r="C25" s="278">
        <v>398.11076066666533</v>
      </c>
      <c r="D25" s="194">
        <v>1310.4352080000019</v>
      </c>
      <c r="E25" s="194">
        <v>213.57751200000067</v>
      </c>
      <c r="F25" s="194">
        <v>1987.0123163333346</v>
      </c>
      <c r="G25" s="194">
        <v>5082.4354120002426</v>
      </c>
      <c r="H25" s="460">
        <v>0.39095672748575594</v>
      </c>
      <c r="I25" s="216">
        <f>SUMIFS(Data!$R:$R,Data!$B:$B,Data!$V$3,Data!$D:$D,$A25,Data!$O:$O,"Y")/3</f>
        <v>19.199977666666665</v>
      </c>
      <c r="J25" s="278">
        <f>SUMIFS(Data!$R:$R,Data!$B:$B,Data!$V$3,Data!$D:$D,$A25,Data!$N:$N,"Y")/3</f>
        <v>158.66652766666633</v>
      </c>
      <c r="K25" s="194">
        <f>SUMIFS(Data!$R:$R,Data!$B:$B,Data!$V$3,Data!$D:$D,$A25,Data!$M:$M,"Y",Data!$N:$N,"N",Data!$O:$O,"N")/3</f>
        <v>485.59920633332666</v>
      </c>
      <c r="L25" s="194">
        <f>SUMIFS(Data!$R:$R,Data!$B:$B,Data!$V$3,Data!$D:$D,$A25,Data!$P:$P,"Y")/3</f>
        <v>103.77539233333357</v>
      </c>
      <c r="M25" s="194">
        <f t="shared" si="0"/>
        <v>767.24110399999324</v>
      </c>
      <c r="N25" s="194">
        <f>SUMIFS(Data!$R:$R,Data!$B:$B,Data!$V$3,Data!$D:$D,$A25,Data!$Q:$Q,"Y")/3</f>
        <v>2094.7818240000865</v>
      </c>
      <c r="O25" s="464">
        <f t="shared" si="1"/>
        <v>0.36626301374665809</v>
      </c>
    </row>
    <row r="26" spans="1:15" s="123" customFormat="1" ht="12" customHeight="1">
      <c r="A26" s="340" t="s">
        <v>18</v>
      </c>
      <c r="B26" s="213">
        <v>33.333300000000037</v>
      </c>
      <c r="C26" s="279">
        <v>51.444393000000133</v>
      </c>
      <c r="D26" s="229">
        <v>211.50427733333336</v>
      </c>
      <c r="E26" s="229">
        <v>218.04198266666671</v>
      </c>
      <c r="F26" s="229">
        <v>514.3239530000003</v>
      </c>
      <c r="G26" s="229">
        <v>1437.1805206666866</v>
      </c>
      <c r="H26" s="460">
        <v>0.35787011137711017</v>
      </c>
      <c r="I26" s="213">
        <f>SUMIFS(Data!$R:$R,Data!$B:$B,Data!$V$3,Data!$D:$D,$A26,Data!$O:$O,"Y")/3</f>
        <v>16.333317000000037</v>
      </c>
      <c r="J26" s="279">
        <f>SUMIFS(Data!$R:$R,Data!$B:$B,Data!$V$3,Data!$D:$D,$A26,Data!$N:$N,"Y")/3</f>
        <v>22.111089000000064</v>
      </c>
      <c r="K26" s="229">
        <f>SUMIFS(Data!$R:$R,Data!$B:$B,Data!$V$3,Data!$D:$D,$A26,Data!$M:$M,"Y",Data!$N:$N,"N",Data!$O:$O,"N")/3</f>
        <v>86.353274333333374</v>
      </c>
      <c r="L26" s="229">
        <f>SUMIFS(Data!$R:$R,Data!$B:$B,Data!$V$3,Data!$D:$D,$A26,Data!$P:$P,"Y")/3</f>
        <v>92.828786999999991</v>
      </c>
      <c r="M26" s="229">
        <f t="shared" si="0"/>
        <v>217.62646733333347</v>
      </c>
      <c r="N26" s="229">
        <f>SUMIFS(Data!$R:$R,Data!$B:$B,Data!$V$3,Data!$D:$D,$A26,Data!$Q:$Q,"Y")/3</f>
        <v>541.66827400000273</v>
      </c>
      <c r="O26" s="464">
        <f t="shared" si="1"/>
        <v>0.4017707474839709</v>
      </c>
    </row>
    <row r="27" spans="1:15" s="123" customFormat="1" ht="12" customHeight="1">
      <c r="A27" s="341" t="s">
        <v>40</v>
      </c>
      <c r="B27" s="216">
        <v>0</v>
      </c>
      <c r="C27" s="278">
        <v>476.55511033333704</v>
      </c>
      <c r="D27" s="194">
        <v>466.15726766666779</v>
      </c>
      <c r="E27" s="194">
        <v>691.04324933333089</v>
      </c>
      <c r="F27" s="194">
        <v>1633.7556273333357</v>
      </c>
      <c r="G27" s="194">
        <v>5535.3779313335699</v>
      </c>
      <c r="H27" s="460">
        <v>0.29514798223356997</v>
      </c>
      <c r="I27" s="216">
        <f>SUMIFS(Data!$R:$R,Data!$B:$B,Data!$V$3,Data!$D:$D,$A27,Data!$O:$O,"Y")/3</f>
        <v>5.2666606666666667</v>
      </c>
      <c r="J27" s="278">
        <f>SUMIFS(Data!$R:$R,Data!$B:$B,Data!$V$3,Data!$D:$D,$A27,Data!$N:$N,"Y")/3</f>
        <v>211.02202266666765</v>
      </c>
      <c r="K27" s="194">
        <f>SUMIFS(Data!$R:$R,Data!$B:$B,Data!$V$3,Data!$D:$D,$A27,Data!$M:$M,"Y",Data!$N:$N,"N",Data!$O:$O,"N")/3</f>
        <v>176.19981766666669</v>
      </c>
      <c r="L27" s="194">
        <f>SUMIFS(Data!$R:$R,Data!$B:$B,Data!$V$3,Data!$D:$D,$A27,Data!$P:$P,"Y")/3</f>
        <v>241.62175699999901</v>
      </c>
      <c r="M27" s="194">
        <f t="shared" si="0"/>
        <v>634.11025800000004</v>
      </c>
      <c r="N27" s="194">
        <f>SUMIFS(Data!$R:$R,Data!$B:$B,Data!$V$3,Data!$D:$D,$A27,Data!$Q:$Q,"Y")/3</f>
        <v>2387.1171696667611</v>
      </c>
      <c r="O27" s="464">
        <f t="shared" si="1"/>
        <v>0.26563851412811929</v>
      </c>
    </row>
    <row r="28" spans="1:15" s="123" customFormat="1" ht="12" customHeight="1">
      <c r="A28" s="340" t="s">
        <v>19</v>
      </c>
      <c r="B28" s="213">
        <v>10.111101</v>
      </c>
      <c r="C28" s="279">
        <v>25.333308000000002</v>
      </c>
      <c r="D28" s="229">
        <v>741.75257499999327</v>
      </c>
      <c r="E28" s="229">
        <v>1301.5742866666792</v>
      </c>
      <c r="F28" s="229">
        <v>2078.7712706666725</v>
      </c>
      <c r="G28" s="229">
        <v>3833.9578136667546</v>
      </c>
      <c r="H28" s="460">
        <v>0.54219982892262419</v>
      </c>
      <c r="I28" s="213">
        <f>SUMIFS(Data!$R:$R,Data!$B:$B,Data!$V$3,Data!$D:$D,$A28,Data!$O:$O,"Y")/3</f>
        <v>6.9999929999999999</v>
      </c>
      <c r="J28" s="279">
        <f>SUMIFS(Data!$R:$R,Data!$B:$B,Data!$V$3,Data!$D:$D,$A28,Data!$N:$N,"Y")/3</f>
        <v>14.777763</v>
      </c>
      <c r="K28" s="229">
        <f>SUMIFS(Data!$R:$R,Data!$B:$B,Data!$V$3,Data!$D:$D,$A28,Data!$M:$M,"Y",Data!$N:$N,"N",Data!$O:$O,"N")/3</f>
        <v>269.73529366666475</v>
      </c>
      <c r="L28" s="229">
        <f>SUMIFS(Data!$R:$R,Data!$B:$B,Data!$V$3,Data!$D:$D,$A28,Data!$P:$P,"Y")/3</f>
        <v>497.15488566666471</v>
      </c>
      <c r="M28" s="229">
        <f t="shared" si="0"/>
        <v>788.66793533332952</v>
      </c>
      <c r="N28" s="229">
        <f>SUMIFS(Data!$R:$R,Data!$B:$B,Data!$V$3,Data!$D:$D,$A28,Data!$Q:$Q,"Y")/3</f>
        <v>1612.9068243333597</v>
      </c>
      <c r="O28" s="464">
        <f t="shared" si="1"/>
        <v>0.48897302896545103</v>
      </c>
    </row>
    <row r="29" spans="1:15" s="123" customFormat="1" ht="12" customHeight="1">
      <c r="A29" s="341" t="s">
        <v>39</v>
      </c>
      <c r="B29" s="216">
        <v>232.19079300000024</v>
      </c>
      <c r="C29" s="278">
        <v>1301.1321393333292</v>
      </c>
      <c r="D29" s="194">
        <v>1572.1118503333248</v>
      </c>
      <c r="E29" s="194">
        <v>2335.6559100000063</v>
      </c>
      <c r="F29" s="194">
        <v>5441.0906926666612</v>
      </c>
      <c r="G29" s="194">
        <v>13399.879468667163</v>
      </c>
      <c r="H29" s="460">
        <v>0.40605519664482975</v>
      </c>
      <c r="I29" s="216">
        <f>SUMIFS(Data!$R:$R,Data!$B:$B,Data!$V$3,Data!$D:$D,$A29,Data!$O:$O,"Y")/3</f>
        <v>101.03989266666672</v>
      </c>
      <c r="J29" s="278">
        <f>SUMIFS(Data!$R:$R,Data!$B:$B,Data!$V$3,Data!$D:$D,$A29,Data!$N:$N,"Y")/3</f>
        <v>546.51060333333317</v>
      </c>
      <c r="K29" s="194">
        <f>SUMIFS(Data!$R:$R,Data!$B:$B,Data!$V$3,Data!$D:$D,$A29,Data!$M:$M,"Y",Data!$N:$N,"N",Data!$O:$O,"N")/3</f>
        <v>679.12160299999744</v>
      </c>
      <c r="L29" s="194">
        <f>SUMIFS(Data!$R:$R,Data!$B:$B,Data!$V$3,Data!$D:$D,$A29,Data!$P:$P,"Y")/3</f>
        <v>1025.6746366666655</v>
      </c>
      <c r="M29" s="194">
        <f t="shared" si="0"/>
        <v>2352.3467356666624</v>
      </c>
      <c r="N29" s="194">
        <f>SUMIFS(Data!$R:$R,Data!$B:$B,Data!$V$3,Data!$D:$D,$A29,Data!$Q:$Q,"Y")/3</f>
        <v>5591.3720550001754</v>
      </c>
      <c r="O29" s="464">
        <f t="shared" si="1"/>
        <v>0.42071010702338046</v>
      </c>
    </row>
    <row r="30" spans="1:15" s="123" customFormat="1" ht="12" customHeight="1">
      <c r="A30" s="340" t="s">
        <v>21</v>
      </c>
      <c r="B30" s="213">
        <v>0</v>
      </c>
      <c r="C30" s="279">
        <v>294.41071300000107</v>
      </c>
      <c r="D30" s="229">
        <v>767.02599733332647</v>
      </c>
      <c r="E30" s="229">
        <v>310.17960733333393</v>
      </c>
      <c r="F30" s="229">
        <v>1371.6163176666614</v>
      </c>
      <c r="G30" s="229">
        <v>3749.1137130001403</v>
      </c>
      <c r="H30" s="460">
        <v>0.36585081773074779</v>
      </c>
      <c r="I30" s="213">
        <f>SUMIFS(Data!$R:$R,Data!$B:$B,Data!$V$3,Data!$D:$D,$A30,Data!$O:$O,"Y")/3</f>
        <v>0</v>
      </c>
      <c r="J30" s="279">
        <f>SUMIFS(Data!$R:$R,Data!$B:$B,Data!$V$3,Data!$D:$D,$A30,Data!$N:$N,"Y")/3</f>
        <v>126.97761400000068</v>
      </c>
      <c r="K30" s="229">
        <f>SUMIFS(Data!$R:$R,Data!$B:$B,Data!$V$3,Data!$D:$D,$A30,Data!$M:$M,"Y",Data!$N:$N,"N",Data!$O:$O,"N")/3</f>
        <v>327.83306433333001</v>
      </c>
      <c r="L30" s="229">
        <f>SUMIFS(Data!$R:$R,Data!$B:$B,Data!$V$3,Data!$D:$D,$A30,Data!$P:$P,"Y")/3</f>
        <v>165.60423133333333</v>
      </c>
      <c r="M30" s="229">
        <f t="shared" si="0"/>
        <v>620.41490966666402</v>
      </c>
      <c r="N30" s="229">
        <f>SUMIFS(Data!$R:$R,Data!$B:$B,Data!$V$3,Data!$D:$D,$A30,Data!$Q:$Q,"Y")/3</f>
        <v>1631.9093773333898</v>
      </c>
      <c r="O30" s="464">
        <f t="shared" si="1"/>
        <v>0.38017730536020861</v>
      </c>
    </row>
    <row r="31" spans="1:15" s="123" customFormat="1" ht="12" customHeight="1">
      <c r="A31" s="341" t="s">
        <v>22</v>
      </c>
      <c r="B31" s="216">
        <v>13.999986333333332</v>
      </c>
      <c r="C31" s="278">
        <v>200.99974700000064</v>
      </c>
      <c r="D31" s="194">
        <v>595.00392999999337</v>
      </c>
      <c r="E31" s="194">
        <v>517.95713933333366</v>
      </c>
      <c r="F31" s="194">
        <v>1327.960802666661</v>
      </c>
      <c r="G31" s="194">
        <v>3720.9355633334726</v>
      </c>
      <c r="H31" s="460">
        <v>0.35688895442117829</v>
      </c>
      <c r="I31" s="216">
        <f>SUMIFS(Data!$R:$R,Data!$B:$B,Data!$V$3,Data!$D:$D,$A31,Data!$O:$O,"Y")/3</f>
        <v>3.1999963333333334</v>
      </c>
      <c r="J31" s="278">
        <f>SUMIFS(Data!$R:$R,Data!$B:$B,Data!$V$3,Data!$D:$D,$A31,Data!$N:$N,"Y")/3</f>
        <v>82.844346333333704</v>
      </c>
      <c r="K31" s="194">
        <f>SUMIFS(Data!$R:$R,Data!$B:$B,Data!$V$3,Data!$D:$D,$A31,Data!$M:$M,"Y",Data!$N:$N,"N",Data!$O:$O,"N")/3</f>
        <v>189.66203566666402</v>
      </c>
      <c r="L31" s="194">
        <f>SUMIFS(Data!$R:$R,Data!$B:$B,Data!$V$3,Data!$D:$D,$A31,Data!$P:$P,"Y")/3</f>
        <v>186.26200499999936</v>
      </c>
      <c r="M31" s="194">
        <f t="shared" si="0"/>
        <v>461.96838333333039</v>
      </c>
      <c r="N31" s="194">
        <f>SUMIFS(Data!$R:$R,Data!$B:$B,Data!$V$3,Data!$D:$D,$A31,Data!$Q:$Q,"Y")/3</f>
        <v>1429.2115290000493</v>
      </c>
      <c r="O31" s="464">
        <f t="shared" si="1"/>
        <v>0.3232330372093678</v>
      </c>
    </row>
    <row r="32" spans="1:15" s="123" customFormat="1" ht="12" customHeight="1">
      <c r="A32" s="269" t="s">
        <v>23</v>
      </c>
      <c r="B32" s="213">
        <v>0</v>
      </c>
      <c r="C32" s="279">
        <v>247.57752666666909</v>
      </c>
      <c r="D32" s="229">
        <v>512.46169366666038</v>
      </c>
      <c r="E32" s="229">
        <v>258.03759366666776</v>
      </c>
      <c r="F32" s="229">
        <v>1018.0768139999973</v>
      </c>
      <c r="G32" s="229">
        <v>3268.4010413334768</v>
      </c>
      <c r="H32" s="460">
        <v>0.31149078742938829</v>
      </c>
      <c r="I32" s="213">
        <f>SUMIFS(Data!$R:$R,Data!$B:$B,Data!$V$3,Data!$D:$D,$A32,Data!$O:$O,"Y")/3</f>
        <v>0</v>
      </c>
      <c r="J32" s="279">
        <f>SUMIFS(Data!$R:$R,Data!$B:$B,Data!$V$3,Data!$D:$D,$A32,Data!$N:$N,"Y")/3</f>
        <v>96.066570000000695</v>
      </c>
      <c r="K32" s="229">
        <f>SUMIFS(Data!$R:$R,Data!$B:$B,Data!$V$3,Data!$D:$D,$A32,Data!$M:$M,"Y",Data!$N:$N,"N",Data!$O:$O,"N")/3</f>
        <v>205.557584999998</v>
      </c>
      <c r="L32" s="229">
        <f>SUMIFS(Data!$R:$R,Data!$B:$B,Data!$V$3,Data!$D:$D,$A32,Data!$P:$P,"Y")/3</f>
        <v>111.92431366666703</v>
      </c>
      <c r="M32" s="229">
        <f t="shared" si="0"/>
        <v>413.54846866666577</v>
      </c>
      <c r="N32" s="229">
        <f>SUMIFS(Data!$R:$R,Data!$B:$B,Data!$V$3,Data!$D:$D,$A32,Data!$Q:$Q,"Y")/3</f>
        <v>1341.1208063333866</v>
      </c>
      <c r="O32" s="464">
        <f t="shared" si="1"/>
        <v>0.30836034062979301</v>
      </c>
    </row>
    <row r="33" spans="1:15" s="123" customFormat="1" ht="12" customHeight="1">
      <c r="A33" s="341" t="s">
        <v>38</v>
      </c>
      <c r="B33" s="216">
        <v>3.996</v>
      </c>
      <c r="C33" s="278">
        <v>262.95043099999879</v>
      </c>
      <c r="D33" s="194">
        <v>1746.4830433333755</v>
      </c>
      <c r="E33" s="194">
        <v>2365.9557860000446</v>
      </c>
      <c r="F33" s="194">
        <v>4379.385260333419</v>
      </c>
      <c r="G33" s="194">
        <v>12643.867656667289</v>
      </c>
      <c r="H33" s="460">
        <v>0.34636437040086443</v>
      </c>
      <c r="I33" s="216">
        <f>SUMIFS(Data!$R:$R,Data!$B:$B,Data!$V$3,Data!$D:$D,$A33,Data!$O:$O,"Y")/3</f>
        <v>7.3260000000000005</v>
      </c>
      <c r="J33" s="278">
        <f>SUMIFS(Data!$R:$R,Data!$B:$B,Data!$V$3,Data!$D:$D,$A33,Data!$N:$N,"Y")/3</f>
        <v>104.5166666666662</v>
      </c>
      <c r="K33" s="194">
        <f>SUMIFS(Data!$R:$R,Data!$B:$B,Data!$V$3,Data!$D:$D,$A33,Data!$M:$M,"Y",Data!$N:$N,"N",Data!$O:$O,"N")/3</f>
        <v>680.73533333334854</v>
      </c>
      <c r="L33" s="194">
        <f>SUMIFS(Data!$R:$R,Data!$B:$B,Data!$V$3,Data!$D:$D,$A33,Data!$P:$P,"Y")/3</f>
        <v>1018.407000000015</v>
      </c>
      <c r="M33" s="194">
        <f t="shared" si="0"/>
        <v>1810.9850000000297</v>
      </c>
      <c r="N33" s="194">
        <f>SUMIFS(Data!$R:$R,Data!$B:$B,Data!$V$3,Data!$D:$D,$A33,Data!$Q:$Q,"Y")/3</f>
        <v>4931.2513333335392</v>
      </c>
      <c r="O33" s="464">
        <f t="shared" si="1"/>
        <v>0.36724654202035956</v>
      </c>
    </row>
    <row r="34" spans="1:15" s="123" customFormat="1" ht="12" customHeight="1">
      <c r="A34" s="340" t="s">
        <v>25</v>
      </c>
      <c r="B34" s="213">
        <v>0</v>
      </c>
      <c r="C34" s="279">
        <v>447.97595300000131</v>
      </c>
      <c r="D34" s="229">
        <v>538.63293100000362</v>
      </c>
      <c r="E34" s="229">
        <v>365.13403533333394</v>
      </c>
      <c r="F34" s="229">
        <v>1351.7429193333389</v>
      </c>
      <c r="G34" s="229">
        <v>5193.010614333688</v>
      </c>
      <c r="H34" s="460">
        <v>0.26030043451139379</v>
      </c>
      <c r="I34" s="213">
        <f>SUMIFS(Data!$R:$R,Data!$B:$B,Data!$V$3,Data!$D:$D,$A34,Data!$O:$O,"Y")/3</f>
        <v>0</v>
      </c>
      <c r="J34" s="279">
        <f>SUMIFS(Data!$R:$R,Data!$B:$B,Data!$V$3,Data!$D:$D,$A34,Data!$N:$N,"Y")/3</f>
        <v>179.20633333333296</v>
      </c>
      <c r="K34" s="229">
        <f>SUMIFS(Data!$R:$R,Data!$B:$B,Data!$V$3,Data!$D:$D,$A34,Data!$M:$M,"Y",Data!$N:$N,"N",Data!$O:$O,"N")/3</f>
        <v>207.73033333333433</v>
      </c>
      <c r="L34" s="229">
        <f>SUMIFS(Data!$R:$R,Data!$B:$B,Data!$V$3,Data!$D:$D,$A34,Data!$P:$P,"Y")/3</f>
        <v>131.36099999999999</v>
      </c>
      <c r="M34" s="229">
        <f t="shared" si="0"/>
        <v>518.29766666666728</v>
      </c>
      <c r="N34" s="229">
        <f>SUMIFS(Data!$R:$R,Data!$B:$B,Data!$V$3,Data!$D:$D,$A34,Data!$Q:$Q,"Y")/3</f>
        <v>1987.5866666667764</v>
      </c>
      <c r="O34" s="464">
        <f t="shared" si="1"/>
        <v>0.26076732922336571</v>
      </c>
    </row>
    <row r="35" spans="1:15" s="123" customFormat="1" ht="12" customHeight="1">
      <c r="A35" s="341" t="s">
        <v>26</v>
      </c>
      <c r="B35" s="216">
        <v>0</v>
      </c>
      <c r="C35" s="278">
        <v>63.48882233333353</v>
      </c>
      <c r="D35" s="194">
        <v>603.86377633332802</v>
      </c>
      <c r="E35" s="194">
        <v>369.0439486666657</v>
      </c>
      <c r="F35" s="194">
        <v>1036.3965473333274</v>
      </c>
      <c r="G35" s="194">
        <v>3066.175843666766</v>
      </c>
      <c r="H35" s="460">
        <v>0.33800949461982771</v>
      </c>
      <c r="I35" s="216">
        <f>SUMIFS(Data!$R:$R,Data!$B:$B,Data!$V$3,Data!$D:$D,$A35,Data!$O:$O,"Y")/3</f>
        <v>0</v>
      </c>
      <c r="J35" s="278">
        <f>SUMIFS(Data!$R:$R,Data!$B:$B,Data!$V$3,Data!$D:$D,$A35,Data!$N:$N,"Y")/3</f>
        <v>21.111090333333401</v>
      </c>
      <c r="K35" s="194">
        <f>SUMIFS(Data!$R:$R,Data!$B:$B,Data!$V$3,Data!$D:$D,$A35,Data!$M:$M,"Y",Data!$N:$N,"N",Data!$O:$O,"N")/3</f>
        <v>220.75747633333162</v>
      </c>
      <c r="L35" s="194">
        <f>SUMIFS(Data!$R:$R,Data!$B:$B,Data!$V$3,Data!$D:$D,$A35,Data!$P:$P,"Y")/3</f>
        <v>108.25759933333303</v>
      </c>
      <c r="M35" s="194">
        <f t="shared" si="0"/>
        <v>350.12616599999808</v>
      </c>
      <c r="N35" s="194">
        <f>SUMIFS(Data!$R:$R,Data!$B:$B,Data!$V$3,Data!$D:$D,$A35,Data!$Q:$Q,"Y")/3</f>
        <v>1124.7450190000295</v>
      </c>
      <c r="O35" s="464">
        <f t="shared" si="1"/>
        <v>0.31129381334027395</v>
      </c>
    </row>
    <row r="36" spans="1:15" s="123" customFormat="1" ht="12" customHeight="1">
      <c r="A36" s="340" t="s">
        <v>27</v>
      </c>
      <c r="B36" s="213">
        <v>0</v>
      </c>
      <c r="C36" s="279">
        <v>110.73322566666671</v>
      </c>
      <c r="D36" s="229">
        <v>330.72625766666704</v>
      </c>
      <c r="E36" s="229">
        <v>247.43970266666634</v>
      </c>
      <c r="F36" s="229">
        <v>688.8991860000001</v>
      </c>
      <c r="G36" s="229">
        <v>2530.3395470001083</v>
      </c>
      <c r="H36" s="460">
        <v>0.27225562941413833</v>
      </c>
      <c r="I36" s="213">
        <f>SUMIFS(Data!$R:$R,Data!$B:$B,Data!$V$3,Data!$D:$D,$A36,Data!$O:$O,"Y")/3</f>
        <v>0</v>
      </c>
      <c r="J36" s="279">
        <f>SUMIFS(Data!$R:$R,Data!$B:$B,Data!$V$3,Data!$D:$D,$A36,Data!$N:$N,"Y")/3</f>
        <v>49.288841333333323</v>
      </c>
      <c r="K36" s="229">
        <f>SUMIFS(Data!$R:$R,Data!$B:$B,Data!$V$3,Data!$D:$D,$A36,Data!$M:$M,"Y",Data!$N:$N,"N",Data!$O:$O,"N")/3</f>
        <v>148.64425500000007</v>
      </c>
      <c r="L36" s="229">
        <f>SUMIFS(Data!$R:$R,Data!$B:$B,Data!$V$3,Data!$D:$D,$A36,Data!$P:$P,"Y")/3</f>
        <v>88.437644999999677</v>
      </c>
      <c r="M36" s="229">
        <f t="shared" si="0"/>
        <v>286.37074133333306</v>
      </c>
      <c r="N36" s="229">
        <f>SUMIFS(Data!$R:$R,Data!$B:$B,Data!$V$3,Data!$D:$D,$A36,Data!$Q:$Q,"Y")/3</f>
        <v>1051.6300126667049</v>
      </c>
      <c r="O36" s="464">
        <f t="shared" si="1"/>
        <v>0.27231130519673852</v>
      </c>
    </row>
    <row r="37" spans="1:15" s="123" customFormat="1" ht="12" customHeight="1">
      <c r="A37" s="341" t="s">
        <v>28</v>
      </c>
      <c r="B37" s="216">
        <v>0</v>
      </c>
      <c r="C37" s="278">
        <v>248.88863500000207</v>
      </c>
      <c r="D37" s="194">
        <v>235.93314866666648</v>
      </c>
      <c r="E37" s="194">
        <v>222.75977433333401</v>
      </c>
      <c r="F37" s="194">
        <v>707.58155800000259</v>
      </c>
      <c r="G37" s="194">
        <v>2394.2998566667789</v>
      </c>
      <c r="H37" s="460">
        <v>0.29552754473496118</v>
      </c>
      <c r="I37" s="216">
        <f>SUMIFS(Data!$R:$R,Data!$B:$B,Data!$V$3,Data!$D:$D,$A37,Data!$O:$O,"Y")/3</f>
        <v>0</v>
      </c>
      <c r="J37" s="278">
        <f>SUMIFS(Data!$R:$R,Data!$B:$B,Data!$V$3,Data!$D:$D,$A37,Data!$N:$N,"Y")/3</f>
        <v>104.88878400000073</v>
      </c>
      <c r="K37" s="194">
        <f>SUMIFS(Data!$R:$R,Data!$B:$B,Data!$V$3,Data!$D:$D,$A37,Data!$M:$M,"Y",Data!$N:$N,"N",Data!$O:$O,"N")/3</f>
        <v>87.777695666666702</v>
      </c>
      <c r="L37" s="194">
        <f>SUMIFS(Data!$R:$R,Data!$B:$B,Data!$V$3,Data!$D:$D,$A37,Data!$P:$P,"Y")/3</f>
        <v>80.808805333333666</v>
      </c>
      <c r="M37" s="194">
        <f t="shared" si="0"/>
        <v>273.47528500000112</v>
      </c>
      <c r="N37" s="194">
        <f>SUMIFS(Data!$R:$R,Data!$B:$B,Data!$V$3,Data!$D:$D,$A37,Data!$Q:$Q,"Y")/3</f>
        <v>957.57235466670761</v>
      </c>
      <c r="O37" s="464">
        <f t="shared" si="1"/>
        <v>0.28559229354024829</v>
      </c>
    </row>
    <row r="38" spans="1:15" s="123" customFormat="1" ht="12" customHeight="1" thickBot="1">
      <c r="A38" s="343" t="s">
        <v>29</v>
      </c>
      <c r="B38" s="262">
        <v>46.33328700000002</v>
      </c>
      <c r="C38" s="281">
        <v>141.48874733333332</v>
      </c>
      <c r="D38" s="282">
        <v>488.67719199999488</v>
      </c>
      <c r="E38" s="282">
        <v>776.53887999998926</v>
      </c>
      <c r="F38" s="282">
        <v>1453.0381063333175</v>
      </c>
      <c r="G38" s="282">
        <v>3941.9086636668239</v>
      </c>
      <c r="H38" s="461">
        <v>0.36861282954782598</v>
      </c>
      <c r="I38" s="262">
        <f>SUMIFS(Data!$R:$R,Data!$B:$B,Data!$V$3,Data!$D:$D,$A38,Data!$O:$O,"Y")/3</f>
        <v>31.733296000000028</v>
      </c>
      <c r="J38" s="281">
        <f>SUMIFS(Data!$R:$R,Data!$B:$B,Data!$V$3,Data!$D:$D,$A38,Data!$N:$N,"Y")/3</f>
        <v>42.933287333333304</v>
      </c>
      <c r="K38" s="282">
        <f>SUMIFS(Data!$R:$R,Data!$B:$B,Data!$V$3,Data!$D:$D,$A38,Data!$M:$M,"Y",Data!$N:$N,"N",Data!$O:$O,"N")/3</f>
        <v>116.228767</v>
      </c>
      <c r="L38" s="282">
        <f>SUMIFS(Data!$R:$R,Data!$B:$B,Data!$V$3,Data!$D:$D,$A38,Data!$P:$P,"Y")/3</f>
        <v>290.39295166666432</v>
      </c>
      <c r="M38" s="282">
        <f t="shared" si="0"/>
        <v>481.28830199999766</v>
      </c>
      <c r="N38" s="282">
        <f>SUMIFS(Data!$R:$R,Data!$B:$B,Data!$V$3,Data!$D:$D,$A38,Data!$Q:$Q,"Y")/3</f>
        <v>1494.1627840000619</v>
      </c>
      <c r="O38" s="465">
        <f t="shared" si="1"/>
        <v>0.32211236095141405</v>
      </c>
    </row>
    <row r="39" spans="1:15" s="123" customFormat="1" ht="12" customHeight="1" thickBot="1">
      <c r="A39" s="344" t="s">
        <v>32</v>
      </c>
      <c r="B39" s="254">
        <v>868.30167233333452</v>
      </c>
      <c r="C39" s="254">
        <v>8387.33874033334</v>
      </c>
      <c r="D39" s="254">
        <v>19404.051809333301</v>
      </c>
      <c r="E39" s="254">
        <v>19684.552290666739</v>
      </c>
      <c r="F39" s="254">
        <v>48344.244512666715</v>
      </c>
      <c r="G39" s="254">
        <v>131911.56544133771</v>
      </c>
      <c r="H39" s="462">
        <v>0.36648980967605793</v>
      </c>
      <c r="I39" s="254">
        <f>SUM(I9:I38)</f>
        <v>403.7211170000005</v>
      </c>
      <c r="J39" s="254">
        <f t="shared" ref="J39:N39" si="2">SUM(J9:J38)</f>
        <v>3483.2198526666675</v>
      </c>
      <c r="K39" s="254">
        <f t="shared" si="2"/>
        <v>7763.1292493333167</v>
      </c>
      <c r="L39" s="254">
        <f t="shared" si="2"/>
        <v>8213.211999333349</v>
      </c>
      <c r="M39" s="254">
        <f t="shared" si="2"/>
        <v>19863.282218333326</v>
      </c>
      <c r="N39" s="254">
        <f t="shared" si="2"/>
        <v>54396.12855133487</v>
      </c>
      <c r="O39" s="466">
        <f>M39/N39</f>
        <v>0.36515985139618701</v>
      </c>
    </row>
    <row r="40" spans="1:15" s="123" customFormat="1" ht="12" customHeight="1" thickTop="1">
      <c r="A40" s="118" t="s">
        <v>96</v>
      </c>
      <c r="B40" s="118"/>
      <c r="C40" s="118"/>
      <c r="D40" s="118"/>
      <c r="E40" s="118"/>
      <c r="F40" s="118"/>
      <c r="G40" s="118"/>
      <c r="H40" s="118"/>
      <c r="I40" s="118"/>
      <c r="J40" s="118"/>
      <c r="K40" s="118"/>
      <c r="L40" s="118"/>
      <c r="N40" s="118"/>
      <c r="O40" s="133" t="str">
        <f>Data!$U$1</f>
        <v>ddupree</v>
      </c>
    </row>
    <row r="41" spans="1:15" s="123" customFormat="1" ht="12" customHeight="1">
      <c r="A41" s="124" t="s">
        <v>252</v>
      </c>
      <c r="B41" s="118"/>
      <c r="C41" s="118"/>
      <c r="D41" s="118"/>
      <c r="E41" s="118"/>
      <c r="F41" s="118"/>
      <c r="G41" s="118"/>
      <c r="H41" s="118"/>
      <c r="I41" s="118"/>
      <c r="J41" s="118"/>
      <c r="K41" s="118"/>
      <c r="L41" s="118"/>
      <c r="N41" s="118"/>
      <c r="O41" s="120">
        <f>Data!$U$2</f>
        <v>42774.509060416669</v>
      </c>
    </row>
    <row r="42" spans="1:15" s="123" customFormat="1" ht="12" customHeight="1">
      <c r="A42" s="481" t="s">
        <v>254</v>
      </c>
      <c r="B42" s="118"/>
      <c r="C42" s="118"/>
      <c r="D42" s="118"/>
      <c r="E42" s="118"/>
      <c r="F42" s="118"/>
      <c r="G42" s="124"/>
      <c r="H42" s="118"/>
      <c r="I42" s="118"/>
      <c r="J42" s="118"/>
      <c r="K42" s="118"/>
      <c r="L42" s="118"/>
      <c r="N42" s="124"/>
      <c r="O42" s="120"/>
    </row>
    <row r="43" spans="1:15" s="123" customFormat="1" ht="12" customHeight="1">
      <c r="A43" s="124"/>
      <c r="B43" s="92"/>
      <c r="C43" s="92"/>
      <c r="D43" s="92"/>
      <c r="E43" s="92"/>
      <c r="F43" s="92"/>
      <c r="G43" s="124"/>
      <c r="H43" s="92"/>
      <c r="I43" s="92"/>
      <c r="J43" s="92"/>
      <c r="K43" s="92"/>
      <c r="L43" s="92"/>
      <c r="M43" s="92"/>
      <c r="N43" s="124"/>
      <c r="O43" s="92"/>
    </row>
    <row r="44" spans="1:15" s="123" customFormat="1" ht="12" customHeight="1">
      <c r="A44" s="77" t="s">
        <v>228</v>
      </c>
      <c r="G44" s="77"/>
      <c r="N44" s="77"/>
    </row>
    <row r="45" spans="1:15" ht="12" customHeight="1">
      <c r="A45" s="360" t="s">
        <v>232</v>
      </c>
      <c r="B45" s="361"/>
      <c r="C45" s="361"/>
      <c r="D45" s="361"/>
      <c r="E45" s="361"/>
      <c r="F45" s="361"/>
      <c r="G45" s="360"/>
      <c r="H45" s="361"/>
      <c r="I45" s="361"/>
      <c r="J45" s="361"/>
      <c r="K45" s="361"/>
      <c r="L45" s="361"/>
      <c r="N45" s="360"/>
    </row>
    <row r="46" spans="1:15" s="123" customFormat="1" ht="12" customHeight="1">
      <c r="A46" s="360" t="s">
        <v>231</v>
      </c>
      <c r="B46" s="118"/>
      <c r="C46" s="118"/>
      <c r="D46" s="118"/>
      <c r="E46" s="118"/>
      <c r="F46" s="118"/>
      <c r="H46" s="118"/>
      <c r="I46" s="118"/>
      <c r="J46" s="118"/>
      <c r="K46" s="118"/>
      <c r="L46" s="118"/>
      <c r="M46" s="118"/>
      <c r="O46" s="118"/>
    </row>
    <row r="47" spans="1:15" s="123" customFormat="1" ht="12" customHeight="1">
      <c r="A47" s="360" t="s">
        <v>230</v>
      </c>
      <c r="B47" s="118"/>
      <c r="C47" s="118"/>
      <c r="D47" s="118"/>
      <c r="E47" s="118"/>
      <c r="F47" s="118"/>
      <c r="G47" s="118"/>
      <c r="H47" s="118"/>
      <c r="I47" s="118"/>
      <c r="J47" s="118"/>
      <c r="K47" s="118"/>
      <c r="L47" s="118"/>
      <c r="M47" s="118"/>
      <c r="N47" s="118"/>
      <c r="O47" s="118"/>
    </row>
    <row r="48" spans="1:15">
      <c r="A48" s="360" t="s">
        <v>229</v>
      </c>
      <c r="G48" s="123"/>
      <c r="H48" s="126"/>
      <c r="N48" s="123"/>
      <c r="O48" s="126"/>
    </row>
  </sheetData>
  <pageMargins left="0.7" right="0.7" top="0.75" bottom="0.75" header="0.3" footer="0.3"/>
  <pageSetup scale="76" orientation="landscape" r:id="rId1"/>
  <headerFooter>
    <oddFooter>&amp;CPage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8"/>
  <sheetViews>
    <sheetView workbookViewId="0">
      <selection activeCell="S1066" sqref="S1066"/>
    </sheetView>
  </sheetViews>
  <sheetFormatPr defaultRowHeight="12.75"/>
  <cols>
    <col min="1" max="1" width="11.42578125" style="426" bestFit="1" customWidth="1"/>
    <col min="2" max="2" width="10.140625" style="426" bestFit="1" customWidth="1"/>
    <col min="3" max="19" width="9.140625" style="426"/>
    <col min="20" max="20" width="11.42578125" style="426" bestFit="1" customWidth="1"/>
    <col min="21" max="21" width="10.140625" style="426" bestFit="1" customWidth="1"/>
    <col min="22" max="16384" width="9.140625" style="426"/>
  </cols>
  <sheetData>
    <row r="1" spans="1:22">
      <c r="A1" s="426" t="s">
        <v>174</v>
      </c>
      <c r="B1" s="426" t="s">
        <v>175</v>
      </c>
      <c r="C1" s="426" t="s">
        <v>176</v>
      </c>
      <c r="D1" s="426" t="s">
        <v>177</v>
      </c>
      <c r="E1" s="426" t="s">
        <v>178</v>
      </c>
      <c r="F1" s="426" t="s">
        <v>179</v>
      </c>
      <c r="G1" s="426" t="s">
        <v>180</v>
      </c>
      <c r="H1" s="426" t="s">
        <v>181</v>
      </c>
      <c r="I1" s="426" t="s">
        <v>182</v>
      </c>
      <c r="J1" s="426" t="s">
        <v>183</v>
      </c>
      <c r="K1" s="426" t="s">
        <v>184</v>
      </c>
      <c r="L1" s="426" t="s">
        <v>223</v>
      </c>
      <c r="M1" s="426" t="s">
        <v>224</v>
      </c>
      <c r="N1" s="426" t="s">
        <v>225</v>
      </c>
      <c r="O1" s="426" t="s">
        <v>226</v>
      </c>
      <c r="P1" s="426" t="s">
        <v>227</v>
      </c>
      <c r="Q1" s="426" t="s">
        <v>246</v>
      </c>
      <c r="R1" s="426" t="s">
        <v>188</v>
      </c>
      <c r="T1" s="467" t="s">
        <v>170</v>
      </c>
      <c r="U1" s="467" t="s">
        <v>64</v>
      </c>
    </row>
    <row r="2" spans="1:22">
      <c r="A2" s="428">
        <v>42774.509060416669</v>
      </c>
      <c r="B2" s="426" t="s">
        <v>189</v>
      </c>
      <c r="C2" s="426">
        <v>1</v>
      </c>
      <c r="D2" s="426" t="s">
        <v>1</v>
      </c>
      <c r="E2" s="426" t="s">
        <v>1</v>
      </c>
      <c r="F2" s="426" t="s">
        <v>186</v>
      </c>
      <c r="G2" s="426" t="s">
        <v>186</v>
      </c>
      <c r="H2" s="426" t="s">
        <v>186</v>
      </c>
      <c r="I2" s="426" t="s">
        <v>186</v>
      </c>
      <c r="J2" s="426" t="s">
        <v>186</v>
      </c>
      <c r="K2" s="426" t="s">
        <v>186</v>
      </c>
      <c r="L2" s="426" t="s">
        <v>186</v>
      </c>
      <c r="M2" s="426" t="s">
        <v>186</v>
      </c>
      <c r="N2" s="426" t="s">
        <v>186</v>
      </c>
      <c r="O2" s="426" t="s">
        <v>186</v>
      </c>
      <c r="P2" s="426" t="s">
        <v>186</v>
      </c>
      <c r="Q2" s="426" t="s">
        <v>186</v>
      </c>
      <c r="R2" s="426">
        <v>159.966477</v>
      </c>
      <c r="T2" s="426" t="s">
        <v>171</v>
      </c>
      <c r="U2" s="427">
        <f>A2</f>
        <v>42774.509060416669</v>
      </c>
    </row>
    <row r="3" spans="1:22">
      <c r="A3" s="428">
        <v>42774.509060416669</v>
      </c>
      <c r="B3" s="426" t="s">
        <v>189</v>
      </c>
      <c r="C3" s="426">
        <v>1</v>
      </c>
      <c r="D3" s="426" t="s">
        <v>1</v>
      </c>
      <c r="E3" s="426" t="s">
        <v>1</v>
      </c>
      <c r="F3" s="426" t="s">
        <v>187</v>
      </c>
      <c r="G3" s="426" t="s">
        <v>186</v>
      </c>
      <c r="H3" s="426" t="s">
        <v>186</v>
      </c>
      <c r="I3" s="426" t="s">
        <v>186</v>
      </c>
      <c r="J3" s="426" t="s">
        <v>186</v>
      </c>
      <c r="K3" s="426" t="s">
        <v>186</v>
      </c>
      <c r="L3" s="426" t="s">
        <v>186</v>
      </c>
      <c r="M3" s="426" t="s">
        <v>186</v>
      </c>
      <c r="N3" s="426" t="s">
        <v>186</v>
      </c>
      <c r="O3" s="426" t="s">
        <v>186</v>
      </c>
      <c r="P3" s="426" t="s">
        <v>186</v>
      </c>
      <c r="Q3" s="426" t="s">
        <v>187</v>
      </c>
      <c r="R3" s="426">
        <v>897.74566100001198</v>
      </c>
      <c r="T3" s="467" t="s">
        <v>172</v>
      </c>
      <c r="U3" s="467" t="s">
        <v>88</v>
      </c>
      <c r="V3" s="426" t="str">
        <f>B2</f>
        <v>B67</v>
      </c>
    </row>
    <row r="4" spans="1:22">
      <c r="A4" s="428">
        <v>42774.509060416669</v>
      </c>
      <c r="B4" s="426" t="s">
        <v>189</v>
      </c>
      <c r="C4" s="426">
        <v>1</v>
      </c>
      <c r="D4" s="426" t="s">
        <v>1</v>
      </c>
      <c r="E4" s="426" t="s">
        <v>1</v>
      </c>
      <c r="F4" s="426" t="s">
        <v>187</v>
      </c>
      <c r="G4" s="426" t="s">
        <v>186</v>
      </c>
      <c r="H4" s="426" t="s">
        <v>186</v>
      </c>
      <c r="I4" s="426" t="s">
        <v>186</v>
      </c>
      <c r="J4" s="426" t="s">
        <v>186</v>
      </c>
      <c r="K4" s="426" t="s">
        <v>186</v>
      </c>
      <c r="L4" s="426" t="s">
        <v>187</v>
      </c>
      <c r="M4" s="426" t="s">
        <v>186</v>
      </c>
      <c r="N4" s="426" t="s">
        <v>186</v>
      </c>
      <c r="O4" s="426" t="s">
        <v>186</v>
      </c>
      <c r="P4" s="426" t="s">
        <v>187</v>
      </c>
      <c r="Q4" s="426" t="s">
        <v>187</v>
      </c>
      <c r="R4" s="426">
        <v>286.63314600000098</v>
      </c>
      <c r="T4" s="467" t="s">
        <v>173</v>
      </c>
      <c r="U4" s="467" t="s">
        <v>83</v>
      </c>
      <c r="V4" s="467" t="s">
        <v>185</v>
      </c>
    </row>
    <row r="5" spans="1:22">
      <c r="A5" s="428">
        <v>42774.509060416669</v>
      </c>
      <c r="B5" s="426" t="s">
        <v>189</v>
      </c>
      <c r="C5" s="426">
        <v>1</v>
      </c>
      <c r="D5" s="426" t="s">
        <v>1</v>
      </c>
      <c r="E5" s="426" t="s">
        <v>1</v>
      </c>
      <c r="F5" s="426" t="s">
        <v>187</v>
      </c>
      <c r="G5" s="426" t="s">
        <v>186</v>
      </c>
      <c r="H5" s="426" t="s">
        <v>186</v>
      </c>
      <c r="I5" s="426" t="s">
        <v>186</v>
      </c>
      <c r="J5" s="426" t="s">
        <v>186</v>
      </c>
      <c r="K5" s="426" t="s">
        <v>186</v>
      </c>
      <c r="L5" s="426" t="s">
        <v>187</v>
      </c>
      <c r="M5" s="426" t="s">
        <v>186</v>
      </c>
      <c r="N5" s="426" t="s">
        <v>187</v>
      </c>
      <c r="O5" s="426" t="s">
        <v>186</v>
      </c>
      <c r="P5" s="426" t="s">
        <v>186</v>
      </c>
      <c r="Q5" s="426" t="s">
        <v>187</v>
      </c>
      <c r="R5" s="426">
        <v>11.333322000000001</v>
      </c>
    </row>
    <row r="6" spans="1:22">
      <c r="A6" s="428">
        <v>42774.509060416669</v>
      </c>
      <c r="B6" s="426" t="s">
        <v>189</v>
      </c>
      <c r="C6" s="426">
        <v>1</v>
      </c>
      <c r="D6" s="426" t="s">
        <v>1</v>
      </c>
      <c r="E6" s="426" t="s">
        <v>1</v>
      </c>
      <c r="F6" s="426" t="s">
        <v>187</v>
      </c>
      <c r="G6" s="426" t="s">
        <v>186</v>
      </c>
      <c r="H6" s="426" t="s">
        <v>186</v>
      </c>
      <c r="I6" s="426" t="s">
        <v>186</v>
      </c>
      <c r="J6" s="426" t="s">
        <v>186</v>
      </c>
      <c r="K6" s="426" t="s">
        <v>186</v>
      </c>
      <c r="L6" s="426" t="s">
        <v>187</v>
      </c>
      <c r="M6" s="426" t="s">
        <v>187</v>
      </c>
      <c r="N6" s="426" t="s">
        <v>186</v>
      </c>
      <c r="O6" s="426" t="s">
        <v>186</v>
      </c>
      <c r="P6" s="426" t="s">
        <v>186</v>
      </c>
      <c r="Q6" s="426" t="s">
        <v>187</v>
      </c>
      <c r="R6" s="426">
        <v>323.81290599999602</v>
      </c>
    </row>
    <row r="7" spans="1:22">
      <c r="A7" s="428">
        <v>42774.509060416669</v>
      </c>
      <c r="B7" s="426" t="s">
        <v>189</v>
      </c>
      <c r="C7" s="426">
        <v>1</v>
      </c>
      <c r="D7" s="426" t="s">
        <v>1</v>
      </c>
      <c r="E7" s="426" t="s">
        <v>1</v>
      </c>
      <c r="F7" s="426" t="s">
        <v>187</v>
      </c>
      <c r="G7" s="426" t="s">
        <v>186</v>
      </c>
      <c r="H7" s="426" t="s">
        <v>186</v>
      </c>
      <c r="I7" s="426" t="s">
        <v>186</v>
      </c>
      <c r="J7" s="426" t="s">
        <v>186</v>
      </c>
      <c r="K7" s="426" t="s">
        <v>186</v>
      </c>
      <c r="L7" s="426" t="s">
        <v>187</v>
      </c>
      <c r="M7" s="426" t="s">
        <v>187</v>
      </c>
      <c r="N7" s="426" t="s">
        <v>187</v>
      </c>
      <c r="O7" s="426" t="s">
        <v>186</v>
      </c>
      <c r="P7" s="426" t="s">
        <v>186</v>
      </c>
      <c r="Q7" s="426" t="s">
        <v>187</v>
      </c>
      <c r="R7" s="426">
        <v>1.333332</v>
      </c>
    </row>
    <row r="8" spans="1:22">
      <c r="A8" s="428">
        <v>42774.509060416669</v>
      </c>
      <c r="B8" s="426" t="s">
        <v>189</v>
      </c>
      <c r="C8" s="426">
        <v>1</v>
      </c>
      <c r="D8" s="426" t="s">
        <v>1</v>
      </c>
      <c r="E8" s="426" t="s">
        <v>1</v>
      </c>
      <c r="F8" s="426" t="s">
        <v>187</v>
      </c>
      <c r="G8" s="426" t="s">
        <v>186</v>
      </c>
      <c r="H8" s="426" t="s">
        <v>186</v>
      </c>
      <c r="I8" s="426" t="s">
        <v>186</v>
      </c>
      <c r="J8" s="426" t="s">
        <v>186</v>
      </c>
      <c r="K8" s="426" t="s">
        <v>187</v>
      </c>
      <c r="L8" s="426" t="s">
        <v>186</v>
      </c>
      <c r="M8" s="426" t="s">
        <v>186</v>
      </c>
      <c r="N8" s="426" t="s">
        <v>186</v>
      </c>
      <c r="O8" s="426" t="s">
        <v>186</v>
      </c>
      <c r="P8" s="426" t="s">
        <v>186</v>
      </c>
      <c r="Q8" s="426" t="s">
        <v>186</v>
      </c>
      <c r="R8" s="426">
        <v>3.9333279999999999</v>
      </c>
    </row>
    <row r="9" spans="1:22">
      <c r="A9" s="428">
        <v>42774.509060416669</v>
      </c>
      <c r="B9" s="426" t="s">
        <v>189</v>
      </c>
      <c r="C9" s="426">
        <v>1</v>
      </c>
      <c r="D9" s="426" t="s">
        <v>1</v>
      </c>
      <c r="E9" s="426" t="s">
        <v>1</v>
      </c>
      <c r="F9" s="426" t="s">
        <v>187</v>
      </c>
      <c r="G9" s="426" t="s">
        <v>186</v>
      </c>
      <c r="H9" s="426" t="s">
        <v>186</v>
      </c>
      <c r="I9" s="426" t="s">
        <v>186</v>
      </c>
      <c r="J9" s="426" t="s">
        <v>187</v>
      </c>
      <c r="K9" s="426" t="s">
        <v>186</v>
      </c>
      <c r="L9" s="426" t="s">
        <v>186</v>
      </c>
      <c r="M9" s="426" t="s">
        <v>186</v>
      </c>
      <c r="N9" s="426" t="s">
        <v>186</v>
      </c>
      <c r="O9" s="426" t="s">
        <v>186</v>
      </c>
      <c r="P9" s="426" t="s">
        <v>186</v>
      </c>
      <c r="Q9" s="426" t="s">
        <v>187</v>
      </c>
      <c r="R9" s="426">
        <v>176.43309300000001</v>
      </c>
    </row>
    <row r="10" spans="1:22">
      <c r="A10" s="428">
        <v>42774.509060416669</v>
      </c>
      <c r="B10" s="426" t="s">
        <v>189</v>
      </c>
      <c r="C10" s="426">
        <v>1</v>
      </c>
      <c r="D10" s="426" t="s">
        <v>1</v>
      </c>
      <c r="E10" s="426" t="s">
        <v>1</v>
      </c>
      <c r="F10" s="426" t="s">
        <v>187</v>
      </c>
      <c r="G10" s="426" t="s">
        <v>186</v>
      </c>
      <c r="H10" s="426" t="s">
        <v>186</v>
      </c>
      <c r="I10" s="426" t="s">
        <v>186</v>
      </c>
      <c r="J10" s="426" t="s">
        <v>187</v>
      </c>
      <c r="K10" s="426" t="s">
        <v>186</v>
      </c>
      <c r="L10" s="426" t="s">
        <v>187</v>
      </c>
      <c r="M10" s="426" t="s">
        <v>186</v>
      </c>
      <c r="N10" s="426" t="s">
        <v>186</v>
      </c>
      <c r="O10" s="426" t="s">
        <v>186</v>
      </c>
      <c r="P10" s="426" t="s">
        <v>187</v>
      </c>
      <c r="Q10" s="426" t="s">
        <v>187</v>
      </c>
      <c r="R10" s="426">
        <v>23.806647999999999</v>
      </c>
    </row>
    <row r="11" spans="1:22">
      <c r="A11" s="428">
        <v>42774.509060416669</v>
      </c>
      <c r="B11" s="426" t="s">
        <v>189</v>
      </c>
      <c r="C11" s="426">
        <v>1</v>
      </c>
      <c r="D11" s="426" t="s">
        <v>1</v>
      </c>
      <c r="E11" s="426" t="s">
        <v>1</v>
      </c>
      <c r="F11" s="426" t="s">
        <v>187</v>
      </c>
      <c r="G11" s="426" t="s">
        <v>186</v>
      </c>
      <c r="H11" s="426" t="s">
        <v>186</v>
      </c>
      <c r="I11" s="426" t="s">
        <v>186</v>
      </c>
      <c r="J11" s="426" t="s">
        <v>187</v>
      </c>
      <c r="K11" s="426" t="s">
        <v>186</v>
      </c>
      <c r="L11" s="426" t="s">
        <v>187</v>
      </c>
      <c r="M11" s="426" t="s">
        <v>186</v>
      </c>
      <c r="N11" s="426" t="s">
        <v>187</v>
      </c>
      <c r="O11" s="426" t="s">
        <v>186</v>
      </c>
      <c r="P11" s="426" t="s">
        <v>186</v>
      </c>
      <c r="Q11" s="426" t="s">
        <v>187</v>
      </c>
      <c r="R11" s="426">
        <v>3.9999959999999999</v>
      </c>
    </row>
    <row r="12" spans="1:22">
      <c r="A12" s="428">
        <v>42774.509060416669</v>
      </c>
      <c r="B12" s="426" t="s">
        <v>189</v>
      </c>
      <c r="C12" s="426">
        <v>1</v>
      </c>
      <c r="D12" s="426" t="s">
        <v>1</v>
      </c>
      <c r="E12" s="426" t="s">
        <v>1</v>
      </c>
      <c r="F12" s="426" t="s">
        <v>187</v>
      </c>
      <c r="G12" s="426" t="s">
        <v>186</v>
      </c>
      <c r="H12" s="426" t="s">
        <v>186</v>
      </c>
      <c r="I12" s="426" t="s">
        <v>186</v>
      </c>
      <c r="J12" s="426" t="s">
        <v>187</v>
      </c>
      <c r="K12" s="426" t="s">
        <v>186</v>
      </c>
      <c r="L12" s="426" t="s">
        <v>187</v>
      </c>
      <c r="M12" s="426" t="s">
        <v>187</v>
      </c>
      <c r="N12" s="426" t="s">
        <v>186</v>
      </c>
      <c r="O12" s="426" t="s">
        <v>186</v>
      </c>
      <c r="P12" s="426" t="s">
        <v>186</v>
      </c>
      <c r="Q12" s="426" t="s">
        <v>187</v>
      </c>
      <c r="R12" s="426">
        <v>107.29320199999999</v>
      </c>
    </row>
    <row r="13" spans="1:22">
      <c r="A13" s="428">
        <v>42774.509060416669</v>
      </c>
      <c r="B13" s="426" t="s">
        <v>189</v>
      </c>
      <c r="C13" s="426">
        <v>1</v>
      </c>
      <c r="D13" s="426" t="s">
        <v>1</v>
      </c>
      <c r="E13" s="426" t="s">
        <v>1</v>
      </c>
      <c r="F13" s="426" t="s">
        <v>187</v>
      </c>
      <c r="G13" s="426" t="s">
        <v>186</v>
      </c>
      <c r="H13" s="426" t="s">
        <v>186</v>
      </c>
      <c r="I13" s="426" t="s">
        <v>186</v>
      </c>
      <c r="J13" s="426" t="s">
        <v>187</v>
      </c>
      <c r="K13" s="426" t="s">
        <v>186</v>
      </c>
      <c r="L13" s="426" t="s">
        <v>187</v>
      </c>
      <c r="M13" s="426" t="s">
        <v>187</v>
      </c>
      <c r="N13" s="426" t="s">
        <v>187</v>
      </c>
      <c r="O13" s="426" t="s">
        <v>186</v>
      </c>
      <c r="P13" s="426" t="s">
        <v>186</v>
      </c>
      <c r="Q13" s="426" t="s">
        <v>187</v>
      </c>
      <c r="R13" s="426">
        <v>0.33333299999999999</v>
      </c>
    </row>
    <row r="14" spans="1:22">
      <c r="A14" s="428">
        <v>42774.509060416669</v>
      </c>
      <c r="B14" s="426" t="s">
        <v>189</v>
      </c>
      <c r="C14" s="426">
        <v>1</v>
      </c>
      <c r="D14" s="426" t="s">
        <v>1</v>
      </c>
      <c r="E14" s="426" t="s">
        <v>1</v>
      </c>
      <c r="F14" s="426" t="s">
        <v>187</v>
      </c>
      <c r="G14" s="426" t="s">
        <v>187</v>
      </c>
      <c r="H14" s="426" t="s">
        <v>186</v>
      </c>
      <c r="I14" s="426" t="s">
        <v>186</v>
      </c>
      <c r="J14" s="426" t="s">
        <v>186</v>
      </c>
      <c r="K14" s="426" t="s">
        <v>186</v>
      </c>
      <c r="L14" s="426" t="s">
        <v>186</v>
      </c>
      <c r="M14" s="426" t="s">
        <v>186</v>
      </c>
      <c r="N14" s="426" t="s">
        <v>186</v>
      </c>
      <c r="O14" s="426" t="s">
        <v>186</v>
      </c>
      <c r="P14" s="426" t="s">
        <v>186</v>
      </c>
      <c r="Q14" s="426" t="s">
        <v>187</v>
      </c>
      <c r="R14" s="426">
        <v>4.6666619999999996</v>
      </c>
    </row>
    <row r="15" spans="1:22">
      <c r="A15" s="428">
        <v>42774.509060416669</v>
      </c>
      <c r="B15" s="426" t="s">
        <v>189</v>
      </c>
      <c r="C15" s="426">
        <v>1</v>
      </c>
      <c r="D15" s="426" t="s">
        <v>1</v>
      </c>
      <c r="E15" s="426" t="s">
        <v>1</v>
      </c>
      <c r="F15" s="426" t="s">
        <v>187</v>
      </c>
      <c r="G15" s="426" t="s">
        <v>187</v>
      </c>
      <c r="H15" s="426" t="s">
        <v>186</v>
      </c>
      <c r="I15" s="426" t="s">
        <v>186</v>
      </c>
      <c r="J15" s="426" t="s">
        <v>186</v>
      </c>
      <c r="K15" s="426" t="s">
        <v>186</v>
      </c>
      <c r="L15" s="426" t="s">
        <v>187</v>
      </c>
      <c r="M15" s="426" t="s">
        <v>186</v>
      </c>
      <c r="N15" s="426" t="s">
        <v>186</v>
      </c>
      <c r="O15" s="426" t="s">
        <v>186</v>
      </c>
      <c r="P15" s="426" t="s">
        <v>187</v>
      </c>
      <c r="Q15" s="426" t="s">
        <v>187</v>
      </c>
      <c r="R15" s="426">
        <v>2.733333</v>
      </c>
    </row>
    <row r="16" spans="1:22">
      <c r="A16" s="428">
        <v>42774.509060416669</v>
      </c>
      <c r="B16" s="426" t="s">
        <v>189</v>
      </c>
      <c r="C16" s="426">
        <v>1</v>
      </c>
      <c r="D16" s="426" t="s">
        <v>1</v>
      </c>
      <c r="E16" s="426" t="s">
        <v>1</v>
      </c>
      <c r="F16" s="426" t="s">
        <v>187</v>
      </c>
      <c r="G16" s="426" t="s">
        <v>187</v>
      </c>
      <c r="H16" s="426" t="s">
        <v>186</v>
      </c>
      <c r="I16" s="426" t="s">
        <v>186</v>
      </c>
      <c r="J16" s="426" t="s">
        <v>186</v>
      </c>
      <c r="K16" s="426" t="s">
        <v>186</v>
      </c>
      <c r="L16" s="426" t="s">
        <v>187</v>
      </c>
      <c r="M16" s="426" t="s">
        <v>187</v>
      </c>
      <c r="N16" s="426" t="s">
        <v>186</v>
      </c>
      <c r="O16" s="426" t="s">
        <v>186</v>
      </c>
      <c r="P16" s="426" t="s">
        <v>186</v>
      </c>
      <c r="Q16" s="426" t="s">
        <v>187</v>
      </c>
      <c r="R16" s="426">
        <v>48.0399320000001</v>
      </c>
    </row>
    <row r="17" spans="1:18">
      <c r="A17" s="428">
        <v>42774.509060416669</v>
      </c>
      <c r="B17" s="426" t="s">
        <v>189</v>
      </c>
      <c r="C17" s="426">
        <v>1</v>
      </c>
      <c r="D17" s="426" t="s">
        <v>1</v>
      </c>
      <c r="E17" s="426" t="s">
        <v>1</v>
      </c>
      <c r="F17" s="426" t="s">
        <v>187</v>
      </c>
      <c r="G17" s="426" t="s">
        <v>187</v>
      </c>
      <c r="H17" s="426" t="s">
        <v>186</v>
      </c>
      <c r="I17" s="426" t="s">
        <v>186</v>
      </c>
      <c r="J17" s="426" t="s">
        <v>187</v>
      </c>
      <c r="K17" s="426" t="s">
        <v>186</v>
      </c>
      <c r="L17" s="426" t="s">
        <v>186</v>
      </c>
      <c r="M17" s="426" t="s">
        <v>186</v>
      </c>
      <c r="N17" s="426" t="s">
        <v>186</v>
      </c>
      <c r="O17" s="426" t="s">
        <v>186</v>
      </c>
      <c r="P17" s="426" t="s">
        <v>186</v>
      </c>
      <c r="Q17" s="426" t="s">
        <v>187</v>
      </c>
      <c r="R17" s="426">
        <v>1.9333309999999999</v>
      </c>
    </row>
    <row r="18" spans="1:18">
      <c r="A18" s="428">
        <v>42774.509060416669</v>
      </c>
      <c r="B18" s="426" t="s">
        <v>189</v>
      </c>
      <c r="C18" s="426">
        <v>1</v>
      </c>
      <c r="D18" s="426" t="s">
        <v>1</v>
      </c>
      <c r="E18" s="426" t="s">
        <v>1</v>
      </c>
      <c r="F18" s="426" t="s">
        <v>187</v>
      </c>
      <c r="G18" s="426" t="s">
        <v>187</v>
      </c>
      <c r="H18" s="426" t="s">
        <v>186</v>
      </c>
      <c r="I18" s="426" t="s">
        <v>186</v>
      </c>
      <c r="J18" s="426" t="s">
        <v>187</v>
      </c>
      <c r="K18" s="426" t="s">
        <v>186</v>
      </c>
      <c r="L18" s="426" t="s">
        <v>187</v>
      </c>
      <c r="M18" s="426" t="s">
        <v>186</v>
      </c>
      <c r="N18" s="426" t="s">
        <v>186</v>
      </c>
      <c r="O18" s="426" t="s">
        <v>186</v>
      </c>
      <c r="P18" s="426" t="s">
        <v>187</v>
      </c>
      <c r="Q18" s="426" t="s">
        <v>187</v>
      </c>
      <c r="R18" s="426">
        <v>0.8</v>
      </c>
    </row>
    <row r="19" spans="1:18">
      <c r="A19" s="428">
        <v>42774.509060416669</v>
      </c>
      <c r="B19" s="426" t="s">
        <v>189</v>
      </c>
      <c r="C19" s="426">
        <v>1</v>
      </c>
      <c r="D19" s="426" t="s">
        <v>1</v>
      </c>
      <c r="E19" s="426" t="s">
        <v>1</v>
      </c>
      <c r="F19" s="426" t="s">
        <v>187</v>
      </c>
      <c r="G19" s="426" t="s">
        <v>187</v>
      </c>
      <c r="H19" s="426" t="s">
        <v>186</v>
      </c>
      <c r="I19" s="426" t="s">
        <v>186</v>
      </c>
      <c r="J19" s="426" t="s">
        <v>187</v>
      </c>
      <c r="K19" s="426" t="s">
        <v>186</v>
      </c>
      <c r="L19" s="426" t="s">
        <v>187</v>
      </c>
      <c r="M19" s="426" t="s">
        <v>187</v>
      </c>
      <c r="N19" s="426" t="s">
        <v>186</v>
      </c>
      <c r="O19" s="426" t="s">
        <v>186</v>
      </c>
      <c r="P19" s="426" t="s">
        <v>186</v>
      </c>
      <c r="Q19" s="426" t="s">
        <v>187</v>
      </c>
      <c r="R19" s="426">
        <v>18.399977</v>
      </c>
    </row>
    <row r="20" spans="1:18">
      <c r="A20" s="428">
        <v>42774.509060416669</v>
      </c>
      <c r="B20" s="426" t="s">
        <v>189</v>
      </c>
      <c r="C20" s="426">
        <v>1</v>
      </c>
      <c r="D20" s="426" t="s">
        <v>2</v>
      </c>
      <c r="E20" s="426" t="s">
        <v>2</v>
      </c>
      <c r="F20" s="426" t="s">
        <v>186</v>
      </c>
      <c r="G20" s="426" t="s">
        <v>186</v>
      </c>
      <c r="H20" s="426" t="s">
        <v>186</v>
      </c>
      <c r="I20" s="426" t="s">
        <v>186</v>
      </c>
      <c r="J20" s="426" t="s">
        <v>186</v>
      </c>
      <c r="K20" s="426" t="s">
        <v>186</v>
      </c>
      <c r="L20" s="426" t="s">
        <v>186</v>
      </c>
      <c r="M20" s="426" t="s">
        <v>186</v>
      </c>
      <c r="N20" s="426" t="s">
        <v>186</v>
      </c>
      <c r="O20" s="426" t="s">
        <v>186</v>
      </c>
      <c r="P20" s="426" t="s">
        <v>186</v>
      </c>
      <c r="Q20" s="426" t="s">
        <v>186</v>
      </c>
      <c r="R20" s="426">
        <v>1082.3850680000201</v>
      </c>
    </row>
    <row r="21" spans="1:18">
      <c r="A21" s="428">
        <v>42774.509060416669</v>
      </c>
      <c r="B21" s="426" t="s">
        <v>189</v>
      </c>
      <c r="C21" s="426">
        <v>1</v>
      </c>
      <c r="D21" s="426" t="s">
        <v>2</v>
      </c>
      <c r="E21" s="426" t="s">
        <v>2</v>
      </c>
      <c r="F21" s="426" t="s">
        <v>187</v>
      </c>
      <c r="G21" s="426" t="s">
        <v>186</v>
      </c>
      <c r="H21" s="426" t="s">
        <v>186</v>
      </c>
      <c r="I21" s="426" t="s">
        <v>186</v>
      </c>
      <c r="J21" s="426" t="s">
        <v>186</v>
      </c>
      <c r="K21" s="426" t="s">
        <v>186</v>
      </c>
      <c r="L21" s="426" t="s">
        <v>186</v>
      </c>
      <c r="M21" s="426" t="s">
        <v>186</v>
      </c>
      <c r="N21" s="426" t="s">
        <v>186</v>
      </c>
      <c r="O21" s="426" t="s">
        <v>186</v>
      </c>
      <c r="P21" s="426" t="s">
        <v>186</v>
      </c>
      <c r="Q21" s="426" t="s">
        <v>187</v>
      </c>
      <c r="R21" s="426">
        <v>1932.22494700015</v>
      </c>
    </row>
    <row r="22" spans="1:18">
      <c r="A22" s="428">
        <v>42774.509060416669</v>
      </c>
      <c r="B22" s="426" t="s">
        <v>189</v>
      </c>
      <c r="C22" s="426">
        <v>1</v>
      </c>
      <c r="D22" s="426" t="s">
        <v>2</v>
      </c>
      <c r="E22" s="426" t="s">
        <v>2</v>
      </c>
      <c r="F22" s="426" t="s">
        <v>187</v>
      </c>
      <c r="G22" s="426" t="s">
        <v>186</v>
      </c>
      <c r="H22" s="426" t="s">
        <v>186</v>
      </c>
      <c r="I22" s="426" t="s">
        <v>186</v>
      </c>
      <c r="J22" s="426" t="s">
        <v>186</v>
      </c>
      <c r="K22" s="426" t="s">
        <v>186</v>
      </c>
      <c r="L22" s="426" t="s">
        <v>187</v>
      </c>
      <c r="M22" s="426" t="s">
        <v>186</v>
      </c>
      <c r="N22" s="426" t="s">
        <v>186</v>
      </c>
      <c r="O22" s="426" t="s">
        <v>186</v>
      </c>
      <c r="P22" s="426" t="s">
        <v>187</v>
      </c>
      <c r="Q22" s="426" t="s">
        <v>187</v>
      </c>
      <c r="R22" s="426">
        <v>85.533157000000202</v>
      </c>
    </row>
    <row r="23" spans="1:18">
      <c r="A23" s="428">
        <v>42774.509060416669</v>
      </c>
      <c r="B23" s="426" t="s">
        <v>189</v>
      </c>
      <c r="C23" s="426">
        <v>1</v>
      </c>
      <c r="D23" s="426" t="s">
        <v>2</v>
      </c>
      <c r="E23" s="426" t="s">
        <v>2</v>
      </c>
      <c r="F23" s="426" t="s">
        <v>187</v>
      </c>
      <c r="G23" s="426" t="s">
        <v>186</v>
      </c>
      <c r="H23" s="426" t="s">
        <v>186</v>
      </c>
      <c r="I23" s="426" t="s">
        <v>186</v>
      </c>
      <c r="J23" s="426" t="s">
        <v>186</v>
      </c>
      <c r="K23" s="426" t="s">
        <v>186</v>
      </c>
      <c r="L23" s="426" t="s">
        <v>187</v>
      </c>
      <c r="M23" s="426" t="s">
        <v>186</v>
      </c>
      <c r="N23" s="426" t="s">
        <v>187</v>
      </c>
      <c r="O23" s="426" t="s">
        <v>186</v>
      </c>
      <c r="P23" s="426" t="s">
        <v>186</v>
      </c>
      <c r="Q23" s="426" t="s">
        <v>187</v>
      </c>
      <c r="R23" s="426">
        <v>364.79985399999703</v>
      </c>
    </row>
    <row r="24" spans="1:18">
      <c r="A24" s="428">
        <v>42774.509060416669</v>
      </c>
      <c r="B24" s="426" t="s">
        <v>189</v>
      </c>
      <c r="C24" s="426">
        <v>1</v>
      </c>
      <c r="D24" s="426" t="s">
        <v>2</v>
      </c>
      <c r="E24" s="426" t="s">
        <v>2</v>
      </c>
      <c r="F24" s="426" t="s">
        <v>187</v>
      </c>
      <c r="G24" s="426" t="s">
        <v>186</v>
      </c>
      <c r="H24" s="426" t="s">
        <v>186</v>
      </c>
      <c r="I24" s="426" t="s">
        <v>186</v>
      </c>
      <c r="J24" s="426" t="s">
        <v>186</v>
      </c>
      <c r="K24" s="426" t="s">
        <v>186</v>
      </c>
      <c r="L24" s="426" t="s">
        <v>187</v>
      </c>
      <c r="M24" s="426" t="s">
        <v>187</v>
      </c>
      <c r="N24" s="426" t="s">
        <v>186</v>
      </c>
      <c r="O24" s="426" t="s">
        <v>186</v>
      </c>
      <c r="P24" s="426" t="s">
        <v>186</v>
      </c>
      <c r="Q24" s="426" t="s">
        <v>187</v>
      </c>
      <c r="R24" s="426">
        <v>285.53306199999997</v>
      </c>
    </row>
    <row r="25" spans="1:18">
      <c r="A25" s="428">
        <v>42774.509060416669</v>
      </c>
      <c r="B25" s="426" t="s">
        <v>189</v>
      </c>
      <c r="C25" s="426">
        <v>1</v>
      </c>
      <c r="D25" s="426" t="s">
        <v>2</v>
      </c>
      <c r="E25" s="426" t="s">
        <v>2</v>
      </c>
      <c r="F25" s="426" t="s">
        <v>187</v>
      </c>
      <c r="G25" s="426" t="s">
        <v>186</v>
      </c>
      <c r="H25" s="426" t="s">
        <v>186</v>
      </c>
      <c r="I25" s="426" t="s">
        <v>186</v>
      </c>
      <c r="J25" s="426" t="s">
        <v>186</v>
      </c>
      <c r="K25" s="426" t="s">
        <v>186</v>
      </c>
      <c r="L25" s="426" t="s">
        <v>187</v>
      </c>
      <c r="M25" s="426" t="s">
        <v>187</v>
      </c>
      <c r="N25" s="426" t="s">
        <v>186</v>
      </c>
      <c r="O25" s="426" t="s">
        <v>187</v>
      </c>
      <c r="P25" s="426" t="s">
        <v>186</v>
      </c>
      <c r="Q25" s="426" t="s">
        <v>187</v>
      </c>
      <c r="R25" s="426">
        <v>8.1999949999999995</v>
      </c>
    </row>
    <row r="26" spans="1:18">
      <c r="A26" s="428">
        <v>42774.509060416669</v>
      </c>
      <c r="B26" s="426" t="s">
        <v>189</v>
      </c>
      <c r="C26" s="426">
        <v>1</v>
      </c>
      <c r="D26" s="426" t="s">
        <v>2</v>
      </c>
      <c r="E26" s="426" t="s">
        <v>2</v>
      </c>
      <c r="F26" s="426" t="s">
        <v>187</v>
      </c>
      <c r="G26" s="426" t="s">
        <v>186</v>
      </c>
      <c r="H26" s="426" t="s">
        <v>186</v>
      </c>
      <c r="I26" s="426" t="s">
        <v>186</v>
      </c>
      <c r="J26" s="426" t="s">
        <v>186</v>
      </c>
      <c r="K26" s="426" t="s">
        <v>186</v>
      </c>
      <c r="L26" s="426" t="s">
        <v>187</v>
      </c>
      <c r="M26" s="426" t="s">
        <v>187</v>
      </c>
      <c r="N26" s="426" t="s">
        <v>187</v>
      </c>
      <c r="O26" s="426" t="s">
        <v>186</v>
      </c>
      <c r="P26" s="426" t="s">
        <v>186</v>
      </c>
      <c r="Q26" s="426" t="s">
        <v>187</v>
      </c>
      <c r="R26" s="426">
        <v>13.333320000000001</v>
      </c>
    </row>
    <row r="27" spans="1:18">
      <c r="A27" s="428">
        <v>42774.509060416669</v>
      </c>
      <c r="B27" s="426" t="s">
        <v>189</v>
      </c>
      <c r="C27" s="426">
        <v>1</v>
      </c>
      <c r="D27" s="426" t="s">
        <v>2</v>
      </c>
      <c r="E27" s="426" t="s">
        <v>2</v>
      </c>
      <c r="F27" s="426" t="s">
        <v>187</v>
      </c>
      <c r="G27" s="426" t="s">
        <v>186</v>
      </c>
      <c r="H27" s="426" t="s">
        <v>186</v>
      </c>
      <c r="I27" s="426" t="s">
        <v>186</v>
      </c>
      <c r="J27" s="426" t="s">
        <v>186</v>
      </c>
      <c r="K27" s="426" t="s">
        <v>187</v>
      </c>
      <c r="L27" s="426" t="s">
        <v>186</v>
      </c>
      <c r="M27" s="426" t="s">
        <v>186</v>
      </c>
      <c r="N27" s="426" t="s">
        <v>186</v>
      </c>
      <c r="O27" s="426" t="s">
        <v>186</v>
      </c>
      <c r="P27" s="426" t="s">
        <v>186</v>
      </c>
      <c r="Q27" s="426" t="s">
        <v>186</v>
      </c>
      <c r="R27" s="426">
        <v>6.0133270000000003</v>
      </c>
    </row>
    <row r="28" spans="1:18">
      <c r="A28" s="428">
        <v>42774.509060416669</v>
      </c>
      <c r="B28" s="426" t="s">
        <v>189</v>
      </c>
      <c r="C28" s="426">
        <v>1</v>
      </c>
      <c r="D28" s="426" t="s">
        <v>2</v>
      </c>
      <c r="E28" s="426" t="s">
        <v>2</v>
      </c>
      <c r="F28" s="426" t="s">
        <v>187</v>
      </c>
      <c r="G28" s="426" t="s">
        <v>186</v>
      </c>
      <c r="H28" s="426" t="s">
        <v>186</v>
      </c>
      <c r="I28" s="426" t="s">
        <v>186</v>
      </c>
      <c r="J28" s="426" t="s">
        <v>187</v>
      </c>
      <c r="K28" s="426" t="s">
        <v>186</v>
      </c>
      <c r="L28" s="426" t="s">
        <v>186</v>
      </c>
      <c r="M28" s="426" t="s">
        <v>186</v>
      </c>
      <c r="N28" s="426" t="s">
        <v>186</v>
      </c>
      <c r="O28" s="426" t="s">
        <v>186</v>
      </c>
      <c r="P28" s="426" t="s">
        <v>186</v>
      </c>
      <c r="Q28" s="426" t="s">
        <v>187</v>
      </c>
      <c r="R28" s="426">
        <v>87.279893999999899</v>
      </c>
    </row>
    <row r="29" spans="1:18">
      <c r="A29" s="428">
        <v>42774.509060416669</v>
      </c>
      <c r="B29" s="426" t="s">
        <v>189</v>
      </c>
      <c r="C29" s="426">
        <v>1</v>
      </c>
      <c r="D29" s="426" t="s">
        <v>2</v>
      </c>
      <c r="E29" s="426" t="s">
        <v>2</v>
      </c>
      <c r="F29" s="426" t="s">
        <v>187</v>
      </c>
      <c r="G29" s="426" t="s">
        <v>186</v>
      </c>
      <c r="H29" s="426" t="s">
        <v>186</v>
      </c>
      <c r="I29" s="426" t="s">
        <v>186</v>
      </c>
      <c r="J29" s="426" t="s">
        <v>187</v>
      </c>
      <c r="K29" s="426" t="s">
        <v>186</v>
      </c>
      <c r="L29" s="426" t="s">
        <v>187</v>
      </c>
      <c r="M29" s="426" t="s">
        <v>186</v>
      </c>
      <c r="N29" s="426" t="s">
        <v>186</v>
      </c>
      <c r="O29" s="426" t="s">
        <v>186</v>
      </c>
      <c r="P29" s="426" t="s">
        <v>187</v>
      </c>
      <c r="Q29" s="426" t="s">
        <v>187</v>
      </c>
      <c r="R29" s="426">
        <v>0.53333200000000003</v>
      </c>
    </row>
    <row r="30" spans="1:18">
      <c r="A30" s="428">
        <v>42774.509060416669</v>
      </c>
      <c r="B30" s="426" t="s">
        <v>189</v>
      </c>
      <c r="C30" s="426">
        <v>1</v>
      </c>
      <c r="D30" s="426" t="s">
        <v>2</v>
      </c>
      <c r="E30" s="426" t="s">
        <v>2</v>
      </c>
      <c r="F30" s="426" t="s">
        <v>187</v>
      </c>
      <c r="G30" s="426" t="s">
        <v>186</v>
      </c>
      <c r="H30" s="426" t="s">
        <v>186</v>
      </c>
      <c r="I30" s="426" t="s">
        <v>186</v>
      </c>
      <c r="J30" s="426" t="s">
        <v>187</v>
      </c>
      <c r="K30" s="426" t="s">
        <v>186</v>
      </c>
      <c r="L30" s="426" t="s">
        <v>187</v>
      </c>
      <c r="M30" s="426" t="s">
        <v>187</v>
      </c>
      <c r="N30" s="426" t="s">
        <v>186</v>
      </c>
      <c r="O30" s="426" t="s">
        <v>186</v>
      </c>
      <c r="P30" s="426" t="s">
        <v>186</v>
      </c>
      <c r="Q30" s="426" t="s">
        <v>187</v>
      </c>
      <c r="R30" s="426">
        <v>25.199974000000001</v>
      </c>
    </row>
    <row r="31" spans="1:18">
      <c r="A31" s="428">
        <v>42774.509060416669</v>
      </c>
      <c r="B31" s="426" t="s">
        <v>189</v>
      </c>
      <c r="C31" s="426">
        <v>1</v>
      </c>
      <c r="D31" s="426" t="s">
        <v>3</v>
      </c>
      <c r="E31" s="426" t="s">
        <v>3</v>
      </c>
      <c r="F31" s="426" t="s">
        <v>186</v>
      </c>
      <c r="G31" s="426" t="s">
        <v>186</v>
      </c>
      <c r="H31" s="426" t="s">
        <v>186</v>
      </c>
      <c r="I31" s="426" t="s">
        <v>186</v>
      </c>
      <c r="J31" s="426" t="s">
        <v>186</v>
      </c>
      <c r="K31" s="426" t="s">
        <v>186</v>
      </c>
      <c r="L31" s="426" t="s">
        <v>186</v>
      </c>
      <c r="M31" s="426" t="s">
        <v>186</v>
      </c>
      <c r="N31" s="426" t="s">
        <v>186</v>
      </c>
      <c r="O31" s="426" t="s">
        <v>186</v>
      </c>
      <c r="P31" s="426" t="s">
        <v>186</v>
      </c>
      <c r="Q31" s="426" t="s">
        <v>186</v>
      </c>
      <c r="R31" s="426">
        <v>21.69989</v>
      </c>
    </row>
    <row r="32" spans="1:18">
      <c r="A32" s="428">
        <v>42774.509060416669</v>
      </c>
      <c r="B32" s="426" t="s">
        <v>189</v>
      </c>
      <c r="C32" s="426">
        <v>1</v>
      </c>
      <c r="D32" s="426" t="s">
        <v>3</v>
      </c>
      <c r="E32" s="426" t="s">
        <v>3</v>
      </c>
      <c r="F32" s="426" t="s">
        <v>187</v>
      </c>
      <c r="G32" s="426" t="s">
        <v>186</v>
      </c>
      <c r="H32" s="426" t="s">
        <v>186</v>
      </c>
      <c r="I32" s="426" t="s">
        <v>186</v>
      </c>
      <c r="J32" s="426" t="s">
        <v>186</v>
      </c>
      <c r="K32" s="426" t="s">
        <v>186</v>
      </c>
      <c r="L32" s="426" t="s">
        <v>186</v>
      </c>
      <c r="M32" s="426" t="s">
        <v>186</v>
      </c>
      <c r="N32" s="426" t="s">
        <v>186</v>
      </c>
      <c r="O32" s="426" t="s">
        <v>186</v>
      </c>
      <c r="P32" s="426" t="s">
        <v>186</v>
      </c>
      <c r="Q32" s="426" t="s">
        <v>187</v>
      </c>
      <c r="R32" s="426">
        <v>191.16637900000001</v>
      </c>
    </row>
    <row r="33" spans="1:18">
      <c r="A33" s="428">
        <v>42774.509060416669</v>
      </c>
      <c r="B33" s="426" t="s">
        <v>189</v>
      </c>
      <c r="C33" s="426">
        <v>1</v>
      </c>
      <c r="D33" s="426" t="s">
        <v>3</v>
      </c>
      <c r="E33" s="426" t="s">
        <v>3</v>
      </c>
      <c r="F33" s="426" t="s">
        <v>187</v>
      </c>
      <c r="G33" s="426" t="s">
        <v>186</v>
      </c>
      <c r="H33" s="426" t="s">
        <v>186</v>
      </c>
      <c r="I33" s="426" t="s">
        <v>186</v>
      </c>
      <c r="J33" s="426" t="s">
        <v>186</v>
      </c>
      <c r="K33" s="426" t="s">
        <v>186</v>
      </c>
      <c r="L33" s="426" t="s">
        <v>187</v>
      </c>
      <c r="M33" s="426" t="s">
        <v>186</v>
      </c>
      <c r="N33" s="426" t="s">
        <v>186</v>
      </c>
      <c r="O33" s="426" t="s">
        <v>186</v>
      </c>
      <c r="P33" s="426" t="s">
        <v>187</v>
      </c>
      <c r="Q33" s="426" t="s">
        <v>187</v>
      </c>
      <c r="R33" s="426">
        <v>35.666625000000003</v>
      </c>
    </row>
    <row r="34" spans="1:18">
      <c r="A34" s="428">
        <v>42774.509060416669</v>
      </c>
      <c r="B34" s="426" t="s">
        <v>189</v>
      </c>
      <c r="C34" s="426">
        <v>1</v>
      </c>
      <c r="D34" s="426" t="s">
        <v>3</v>
      </c>
      <c r="E34" s="426" t="s">
        <v>3</v>
      </c>
      <c r="F34" s="426" t="s">
        <v>187</v>
      </c>
      <c r="G34" s="426" t="s">
        <v>186</v>
      </c>
      <c r="H34" s="426" t="s">
        <v>186</v>
      </c>
      <c r="I34" s="426" t="s">
        <v>186</v>
      </c>
      <c r="J34" s="426" t="s">
        <v>186</v>
      </c>
      <c r="K34" s="426" t="s">
        <v>186</v>
      </c>
      <c r="L34" s="426" t="s">
        <v>187</v>
      </c>
      <c r="M34" s="426" t="s">
        <v>186</v>
      </c>
      <c r="N34" s="426" t="s">
        <v>187</v>
      </c>
      <c r="O34" s="426" t="s">
        <v>186</v>
      </c>
      <c r="P34" s="426" t="s">
        <v>186</v>
      </c>
      <c r="Q34" s="426" t="s">
        <v>187</v>
      </c>
      <c r="R34" s="426">
        <v>7.6666590000000001</v>
      </c>
    </row>
    <row r="35" spans="1:18">
      <c r="A35" s="428">
        <v>42774.509060416669</v>
      </c>
      <c r="B35" s="426" t="s">
        <v>189</v>
      </c>
      <c r="C35" s="426">
        <v>1</v>
      </c>
      <c r="D35" s="426" t="s">
        <v>3</v>
      </c>
      <c r="E35" s="426" t="s">
        <v>3</v>
      </c>
      <c r="F35" s="426" t="s">
        <v>187</v>
      </c>
      <c r="G35" s="426" t="s">
        <v>186</v>
      </c>
      <c r="H35" s="426" t="s">
        <v>186</v>
      </c>
      <c r="I35" s="426" t="s">
        <v>186</v>
      </c>
      <c r="J35" s="426" t="s">
        <v>186</v>
      </c>
      <c r="K35" s="426" t="s">
        <v>186</v>
      </c>
      <c r="L35" s="426" t="s">
        <v>187</v>
      </c>
      <c r="M35" s="426" t="s">
        <v>187</v>
      </c>
      <c r="N35" s="426" t="s">
        <v>186</v>
      </c>
      <c r="O35" s="426" t="s">
        <v>186</v>
      </c>
      <c r="P35" s="426" t="s">
        <v>186</v>
      </c>
      <c r="Q35" s="426" t="s">
        <v>187</v>
      </c>
      <c r="R35" s="426">
        <v>107.266631</v>
      </c>
    </row>
    <row r="36" spans="1:18">
      <c r="A36" s="428">
        <v>42774.509060416669</v>
      </c>
      <c r="B36" s="426" t="s">
        <v>189</v>
      </c>
      <c r="C36" s="426">
        <v>1</v>
      </c>
      <c r="D36" s="426" t="s">
        <v>3</v>
      </c>
      <c r="E36" s="426" t="s">
        <v>3</v>
      </c>
      <c r="F36" s="426" t="s">
        <v>187</v>
      </c>
      <c r="G36" s="426" t="s">
        <v>186</v>
      </c>
      <c r="H36" s="426" t="s">
        <v>186</v>
      </c>
      <c r="I36" s="426" t="s">
        <v>186</v>
      </c>
      <c r="J36" s="426" t="s">
        <v>186</v>
      </c>
      <c r="K36" s="426" t="s">
        <v>187</v>
      </c>
      <c r="L36" s="426" t="s">
        <v>186</v>
      </c>
      <c r="M36" s="426" t="s">
        <v>186</v>
      </c>
      <c r="N36" s="426" t="s">
        <v>186</v>
      </c>
      <c r="O36" s="426" t="s">
        <v>186</v>
      </c>
      <c r="P36" s="426" t="s">
        <v>186</v>
      </c>
      <c r="Q36" s="426" t="s">
        <v>186</v>
      </c>
      <c r="R36" s="426">
        <v>0.79999900000000002</v>
      </c>
    </row>
    <row r="37" spans="1:18">
      <c r="A37" s="428">
        <v>42774.509060416669</v>
      </c>
      <c r="B37" s="426" t="s">
        <v>189</v>
      </c>
      <c r="C37" s="426">
        <v>1</v>
      </c>
      <c r="D37" s="426" t="s">
        <v>3</v>
      </c>
      <c r="E37" s="426" t="s">
        <v>3</v>
      </c>
      <c r="F37" s="426" t="s">
        <v>187</v>
      </c>
      <c r="G37" s="426" t="s">
        <v>186</v>
      </c>
      <c r="H37" s="426" t="s">
        <v>186</v>
      </c>
      <c r="I37" s="426" t="s">
        <v>186</v>
      </c>
      <c r="J37" s="426" t="s">
        <v>187</v>
      </c>
      <c r="K37" s="426" t="s">
        <v>186</v>
      </c>
      <c r="L37" s="426" t="s">
        <v>186</v>
      </c>
      <c r="M37" s="426" t="s">
        <v>186</v>
      </c>
      <c r="N37" s="426" t="s">
        <v>186</v>
      </c>
      <c r="O37" s="426" t="s">
        <v>186</v>
      </c>
      <c r="P37" s="426" t="s">
        <v>186</v>
      </c>
      <c r="Q37" s="426" t="s">
        <v>187</v>
      </c>
      <c r="R37" s="426">
        <v>21.266639999999999</v>
      </c>
    </row>
    <row r="38" spans="1:18">
      <c r="A38" s="428">
        <v>42774.509060416669</v>
      </c>
      <c r="B38" s="426" t="s">
        <v>189</v>
      </c>
      <c r="C38" s="426">
        <v>1</v>
      </c>
      <c r="D38" s="426" t="s">
        <v>3</v>
      </c>
      <c r="E38" s="426" t="s">
        <v>3</v>
      </c>
      <c r="F38" s="426" t="s">
        <v>187</v>
      </c>
      <c r="G38" s="426" t="s">
        <v>186</v>
      </c>
      <c r="H38" s="426" t="s">
        <v>186</v>
      </c>
      <c r="I38" s="426" t="s">
        <v>186</v>
      </c>
      <c r="J38" s="426" t="s">
        <v>187</v>
      </c>
      <c r="K38" s="426" t="s">
        <v>186</v>
      </c>
      <c r="L38" s="426" t="s">
        <v>187</v>
      </c>
      <c r="M38" s="426" t="s">
        <v>186</v>
      </c>
      <c r="N38" s="426" t="s">
        <v>187</v>
      </c>
      <c r="O38" s="426" t="s">
        <v>186</v>
      </c>
      <c r="P38" s="426" t="s">
        <v>186</v>
      </c>
      <c r="Q38" s="426" t="s">
        <v>187</v>
      </c>
      <c r="R38" s="426">
        <v>0.66666599999999998</v>
      </c>
    </row>
    <row r="39" spans="1:18">
      <c r="A39" s="428">
        <v>42774.509060416669</v>
      </c>
      <c r="B39" s="426" t="s">
        <v>189</v>
      </c>
      <c r="C39" s="426">
        <v>1</v>
      </c>
      <c r="D39" s="426" t="s">
        <v>3</v>
      </c>
      <c r="E39" s="426" t="s">
        <v>3</v>
      </c>
      <c r="F39" s="426" t="s">
        <v>187</v>
      </c>
      <c r="G39" s="426" t="s">
        <v>186</v>
      </c>
      <c r="H39" s="426" t="s">
        <v>186</v>
      </c>
      <c r="I39" s="426" t="s">
        <v>186</v>
      </c>
      <c r="J39" s="426" t="s">
        <v>187</v>
      </c>
      <c r="K39" s="426" t="s">
        <v>186</v>
      </c>
      <c r="L39" s="426" t="s">
        <v>187</v>
      </c>
      <c r="M39" s="426" t="s">
        <v>187</v>
      </c>
      <c r="N39" s="426" t="s">
        <v>186</v>
      </c>
      <c r="O39" s="426" t="s">
        <v>186</v>
      </c>
      <c r="P39" s="426" t="s">
        <v>186</v>
      </c>
      <c r="Q39" s="426" t="s">
        <v>187</v>
      </c>
      <c r="R39" s="426">
        <v>14.466661999999999</v>
      </c>
    </row>
    <row r="40" spans="1:18">
      <c r="A40" s="428">
        <v>42774.509060416669</v>
      </c>
      <c r="B40" s="426" t="s">
        <v>189</v>
      </c>
      <c r="C40" s="426">
        <v>1</v>
      </c>
      <c r="D40" s="426" t="s">
        <v>3</v>
      </c>
      <c r="E40" s="426" t="s">
        <v>3</v>
      </c>
      <c r="F40" s="426" t="s">
        <v>187</v>
      </c>
      <c r="G40" s="426" t="s">
        <v>187</v>
      </c>
      <c r="H40" s="426" t="s">
        <v>186</v>
      </c>
      <c r="I40" s="426" t="s">
        <v>186</v>
      </c>
      <c r="J40" s="426" t="s">
        <v>186</v>
      </c>
      <c r="K40" s="426" t="s">
        <v>186</v>
      </c>
      <c r="L40" s="426" t="s">
        <v>186</v>
      </c>
      <c r="M40" s="426" t="s">
        <v>186</v>
      </c>
      <c r="N40" s="426" t="s">
        <v>186</v>
      </c>
      <c r="O40" s="426" t="s">
        <v>186</v>
      </c>
      <c r="P40" s="426" t="s">
        <v>186</v>
      </c>
      <c r="Q40" s="426" t="s">
        <v>187</v>
      </c>
      <c r="R40" s="426">
        <v>13.066653000000001</v>
      </c>
    </row>
    <row r="41" spans="1:18">
      <c r="A41" s="428">
        <v>42774.509060416669</v>
      </c>
      <c r="B41" s="426" t="s">
        <v>189</v>
      </c>
      <c r="C41" s="426">
        <v>1</v>
      </c>
      <c r="D41" s="426" t="s">
        <v>3</v>
      </c>
      <c r="E41" s="426" t="s">
        <v>3</v>
      </c>
      <c r="F41" s="426" t="s">
        <v>187</v>
      </c>
      <c r="G41" s="426" t="s">
        <v>187</v>
      </c>
      <c r="H41" s="426" t="s">
        <v>186</v>
      </c>
      <c r="I41" s="426" t="s">
        <v>186</v>
      </c>
      <c r="J41" s="426" t="s">
        <v>186</v>
      </c>
      <c r="K41" s="426" t="s">
        <v>186</v>
      </c>
      <c r="L41" s="426" t="s">
        <v>187</v>
      </c>
      <c r="M41" s="426" t="s">
        <v>186</v>
      </c>
      <c r="N41" s="426" t="s">
        <v>186</v>
      </c>
      <c r="O41" s="426" t="s">
        <v>186</v>
      </c>
      <c r="P41" s="426" t="s">
        <v>187</v>
      </c>
      <c r="Q41" s="426" t="s">
        <v>187</v>
      </c>
      <c r="R41" s="426">
        <v>0.66666599999999998</v>
      </c>
    </row>
    <row r="42" spans="1:18">
      <c r="A42" s="428">
        <v>42774.509060416669</v>
      </c>
      <c r="B42" s="426" t="s">
        <v>189</v>
      </c>
      <c r="C42" s="426">
        <v>1</v>
      </c>
      <c r="D42" s="426" t="s">
        <v>3</v>
      </c>
      <c r="E42" s="426" t="s">
        <v>3</v>
      </c>
      <c r="F42" s="426" t="s">
        <v>187</v>
      </c>
      <c r="G42" s="426" t="s">
        <v>187</v>
      </c>
      <c r="H42" s="426" t="s">
        <v>186</v>
      </c>
      <c r="I42" s="426" t="s">
        <v>186</v>
      </c>
      <c r="J42" s="426" t="s">
        <v>186</v>
      </c>
      <c r="K42" s="426" t="s">
        <v>186</v>
      </c>
      <c r="L42" s="426" t="s">
        <v>187</v>
      </c>
      <c r="M42" s="426" t="s">
        <v>186</v>
      </c>
      <c r="N42" s="426" t="s">
        <v>187</v>
      </c>
      <c r="O42" s="426" t="s">
        <v>186</v>
      </c>
      <c r="P42" s="426" t="s">
        <v>186</v>
      </c>
      <c r="Q42" s="426" t="s">
        <v>187</v>
      </c>
      <c r="R42" s="426">
        <v>0.99999899999999997</v>
      </c>
    </row>
    <row r="43" spans="1:18">
      <c r="A43" s="428">
        <v>42774.509060416669</v>
      </c>
      <c r="B43" s="426" t="s">
        <v>189</v>
      </c>
      <c r="C43" s="426">
        <v>1</v>
      </c>
      <c r="D43" s="426" t="s">
        <v>3</v>
      </c>
      <c r="E43" s="426" t="s">
        <v>3</v>
      </c>
      <c r="F43" s="426" t="s">
        <v>187</v>
      </c>
      <c r="G43" s="426" t="s">
        <v>187</v>
      </c>
      <c r="H43" s="426" t="s">
        <v>186</v>
      </c>
      <c r="I43" s="426" t="s">
        <v>186</v>
      </c>
      <c r="J43" s="426" t="s">
        <v>186</v>
      </c>
      <c r="K43" s="426" t="s">
        <v>186</v>
      </c>
      <c r="L43" s="426" t="s">
        <v>187</v>
      </c>
      <c r="M43" s="426" t="s">
        <v>187</v>
      </c>
      <c r="N43" s="426" t="s">
        <v>186</v>
      </c>
      <c r="O43" s="426" t="s">
        <v>186</v>
      </c>
      <c r="P43" s="426" t="s">
        <v>186</v>
      </c>
      <c r="Q43" s="426" t="s">
        <v>187</v>
      </c>
      <c r="R43" s="426">
        <v>2.9333309999999999</v>
      </c>
    </row>
    <row r="44" spans="1:18">
      <c r="A44" s="428">
        <v>42774.509060416669</v>
      </c>
      <c r="B44" s="426" t="s">
        <v>189</v>
      </c>
      <c r="C44" s="426">
        <v>1</v>
      </c>
      <c r="D44" s="426" t="s">
        <v>3</v>
      </c>
      <c r="E44" s="426" t="s">
        <v>3</v>
      </c>
      <c r="F44" s="426" t="s">
        <v>187</v>
      </c>
      <c r="G44" s="426" t="s">
        <v>187</v>
      </c>
      <c r="H44" s="426" t="s">
        <v>186</v>
      </c>
      <c r="I44" s="426" t="s">
        <v>186</v>
      </c>
      <c r="J44" s="426" t="s">
        <v>187</v>
      </c>
      <c r="K44" s="426" t="s">
        <v>186</v>
      </c>
      <c r="L44" s="426" t="s">
        <v>186</v>
      </c>
      <c r="M44" s="426" t="s">
        <v>186</v>
      </c>
      <c r="N44" s="426" t="s">
        <v>186</v>
      </c>
      <c r="O44" s="426" t="s">
        <v>186</v>
      </c>
      <c r="P44" s="426" t="s">
        <v>186</v>
      </c>
      <c r="Q44" s="426" t="s">
        <v>187</v>
      </c>
      <c r="R44" s="426">
        <v>2.9333309999999999</v>
      </c>
    </row>
    <row r="45" spans="1:18">
      <c r="A45" s="428">
        <v>42774.509060416669</v>
      </c>
      <c r="B45" s="426" t="s">
        <v>189</v>
      </c>
      <c r="C45" s="426">
        <v>1</v>
      </c>
      <c r="D45" s="426" t="s">
        <v>3</v>
      </c>
      <c r="E45" s="426" t="s">
        <v>3</v>
      </c>
      <c r="F45" s="426" t="s">
        <v>187</v>
      </c>
      <c r="G45" s="426" t="s">
        <v>187</v>
      </c>
      <c r="H45" s="426" t="s">
        <v>186</v>
      </c>
      <c r="I45" s="426" t="s">
        <v>186</v>
      </c>
      <c r="J45" s="426" t="s">
        <v>187</v>
      </c>
      <c r="K45" s="426" t="s">
        <v>186</v>
      </c>
      <c r="L45" s="426" t="s">
        <v>187</v>
      </c>
      <c r="M45" s="426" t="s">
        <v>186</v>
      </c>
      <c r="N45" s="426" t="s">
        <v>187</v>
      </c>
      <c r="O45" s="426" t="s">
        <v>186</v>
      </c>
      <c r="P45" s="426" t="s">
        <v>186</v>
      </c>
      <c r="Q45" s="426" t="s">
        <v>187</v>
      </c>
      <c r="R45" s="426">
        <v>0.33333299999999999</v>
      </c>
    </row>
    <row r="46" spans="1:18">
      <c r="A46" s="428">
        <v>42774.509060416669</v>
      </c>
      <c r="B46" s="426" t="s">
        <v>189</v>
      </c>
      <c r="C46" s="426">
        <v>1</v>
      </c>
      <c r="D46" s="426" t="s">
        <v>3</v>
      </c>
      <c r="E46" s="426" t="s">
        <v>3</v>
      </c>
      <c r="F46" s="426" t="s">
        <v>187</v>
      </c>
      <c r="G46" s="426" t="s">
        <v>187</v>
      </c>
      <c r="H46" s="426" t="s">
        <v>186</v>
      </c>
      <c r="I46" s="426" t="s">
        <v>186</v>
      </c>
      <c r="J46" s="426" t="s">
        <v>187</v>
      </c>
      <c r="K46" s="426" t="s">
        <v>186</v>
      </c>
      <c r="L46" s="426" t="s">
        <v>187</v>
      </c>
      <c r="M46" s="426" t="s">
        <v>187</v>
      </c>
      <c r="N46" s="426" t="s">
        <v>186</v>
      </c>
      <c r="O46" s="426" t="s">
        <v>186</v>
      </c>
      <c r="P46" s="426" t="s">
        <v>186</v>
      </c>
      <c r="Q46" s="426" t="s">
        <v>187</v>
      </c>
      <c r="R46" s="426">
        <v>0.66666599999999998</v>
      </c>
    </row>
    <row r="47" spans="1:18">
      <c r="A47" s="428">
        <v>42774.509060416669</v>
      </c>
      <c r="B47" s="426" t="s">
        <v>189</v>
      </c>
      <c r="C47" s="426">
        <v>1</v>
      </c>
      <c r="D47" s="426" t="s">
        <v>4</v>
      </c>
      <c r="E47" s="426" t="s">
        <v>4</v>
      </c>
      <c r="F47" s="426" t="s">
        <v>186</v>
      </c>
      <c r="G47" s="426" t="s">
        <v>186</v>
      </c>
      <c r="H47" s="426" t="s">
        <v>186</v>
      </c>
      <c r="I47" s="426" t="s">
        <v>186</v>
      </c>
      <c r="J47" s="426" t="s">
        <v>186</v>
      </c>
      <c r="K47" s="426" t="s">
        <v>186</v>
      </c>
      <c r="L47" s="426" t="s">
        <v>186</v>
      </c>
      <c r="M47" s="426" t="s">
        <v>186</v>
      </c>
      <c r="N47" s="426" t="s">
        <v>186</v>
      </c>
      <c r="O47" s="426" t="s">
        <v>186</v>
      </c>
      <c r="P47" s="426" t="s">
        <v>186</v>
      </c>
      <c r="Q47" s="426" t="s">
        <v>186</v>
      </c>
      <c r="R47" s="426">
        <v>3.92665</v>
      </c>
    </row>
    <row r="48" spans="1:18">
      <c r="A48" s="428">
        <v>42774.509060416669</v>
      </c>
      <c r="B48" s="426" t="s">
        <v>189</v>
      </c>
      <c r="C48" s="426">
        <v>1</v>
      </c>
      <c r="D48" s="426" t="s">
        <v>4</v>
      </c>
      <c r="E48" s="426" t="s">
        <v>4</v>
      </c>
      <c r="F48" s="426" t="s">
        <v>187</v>
      </c>
      <c r="G48" s="426" t="s">
        <v>186</v>
      </c>
      <c r="H48" s="426" t="s">
        <v>186</v>
      </c>
      <c r="I48" s="426" t="s">
        <v>186</v>
      </c>
      <c r="J48" s="426" t="s">
        <v>186</v>
      </c>
      <c r="K48" s="426" t="s">
        <v>186</v>
      </c>
      <c r="L48" s="426" t="s">
        <v>186</v>
      </c>
      <c r="M48" s="426" t="s">
        <v>186</v>
      </c>
      <c r="N48" s="426" t="s">
        <v>186</v>
      </c>
      <c r="O48" s="426" t="s">
        <v>186</v>
      </c>
      <c r="P48" s="426" t="s">
        <v>186</v>
      </c>
      <c r="Q48" s="426" t="s">
        <v>187</v>
      </c>
      <c r="R48" s="426">
        <v>268.02637900000201</v>
      </c>
    </row>
    <row r="49" spans="1:18">
      <c r="A49" s="428">
        <v>42774.509060416669</v>
      </c>
      <c r="B49" s="426" t="s">
        <v>189</v>
      </c>
      <c r="C49" s="426">
        <v>1</v>
      </c>
      <c r="D49" s="426" t="s">
        <v>4</v>
      </c>
      <c r="E49" s="426" t="s">
        <v>4</v>
      </c>
      <c r="F49" s="426" t="s">
        <v>187</v>
      </c>
      <c r="G49" s="426" t="s">
        <v>186</v>
      </c>
      <c r="H49" s="426" t="s">
        <v>186</v>
      </c>
      <c r="I49" s="426" t="s">
        <v>186</v>
      </c>
      <c r="J49" s="426" t="s">
        <v>186</v>
      </c>
      <c r="K49" s="426" t="s">
        <v>186</v>
      </c>
      <c r="L49" s="426" t="s">
        <v>187</v>
      </c>
      <c r="M49" s="426" t="s">
        <v>186</v>
      </c>
      <c r="N49" s="426" t="s">
        <v>186</v>
      </c>
      <c r="O49" s="426" t="s">
        <v>186</v>
      </c>
      <c r="P49" s="426" t="s">
        <v>187</v>
      </c>
      <c r="Q49" s="426" t="s">
        <v>187</v>
      </c>
      <c r="R49" s="426">
        <v>35.519908000000001</v>
      </c>
    </row>
    <row r="50" spans="1:18">
      <c r="A50" s="428">
        <v>42774.509060416669</v>
      </c>
      <c r="B50" s="426" t="s">
        <v>189</v>
      </c>
      <c r="C50" s="426">
        <v>1</v>
      </c>
      <c r="D50" s="426" t="s">
        <v>4</v>
      </c>
      <c r="E50" s="426" t="s">
        <v>4</v>
      </c>
      <c r="F50" s="426" t="s">
        <v>187</v>
      </c>
      <c r="G50" s="426" t="s">
        <v>186</v>
      </c>
      <c r="H50" s="426" t="s">
        <v>186</v>
      </c>
      <c r="I50" s="426" t="s">
        <v>186</v>
      </c>
      <c r="J50" s="426" t="s">
        <v>186</v>
      </c>
      <c r="K50" s="426" t="s">
        <v>186</v>
      </c>
      <c r="L50" s="426" t="s">
        <v>187</v>
      </c>
      <c r="M50" s="426" t="s">
        <v>186</v>
      </c>
      <c r="N50" s="426" t="s">
        <v>187</v>
      </c>
      <c r="O50" s="426" t="s">
        <v>186</v>
      </c>
      <c r="P50" s="426" t="s">
        <v>186</v>
      </c>
      <c r="Q50" s="426" t="s">
        <v>187</v>
      </c>
      <c r="R50" s="426">
        <v>8.9999909999999996</v>
      </c>
    </row>
    <row r="51" spans="1:18">
      <c r="A51" s="428">
        <v>42774.509060416669</v>
      </c>
      <c r="B51" s="426" t="s">
        <v>189</v>
      </c>
      <c r="C51" s="426">
        <v>1</v>
      </c>
      <c r="D51" s="426" t="s">
        <v>4</v>
      </c>
      <c r="E51" s="426" t="s">
        <v>4</v>
      </c>
      <c r="F51" s="426" t="s">
        <v>187</v>
      </c>
      <c r="G51" s="426" t="s">
        <v>186</v>
      </c>
      <c r="H51" s="426" t="s">
        <v>186</v>
      </c>
      <c r="I51" s="426" t="s">
        <v>186</v>
      </c>
      <c r="J51" s="426" t="s">
        <v>186</v>
      </c>
      <c r="K51" s="426" t="s">
        <v>186</v>
      </c>
      <c r="L51" s="426" t="s">
        <v>187</v>
      </c>
      <c r="M51" s="426" t="s">
        <v>187</v>
      </c>
      <c r="N51" s="426" t="s">
        <v>186</v>
      </c>
      <c r="O51" s="426" t="s">
        <v>186</v>
      </c>
      <c r="P51" s="426" t="s">
        <v>186</v>
      </c>
      <c r="Q51" s="426" t="s">
        <v>187</v>
      </c>
      <c r="R51" s="426">
        <v>3.96</v>
      </c>
    </row>
    <row r="52" spans="1:18">
      <c r="A52" s="428">
        <v>42774.509060416669</v>
      </c>
      <c r="B52" s="426" t="s">
        <v>189</v>
      </c>
      <c r="C52" s="426">
        <v>1</v>
      </c>
      <c r="D52" s="426" t="s">
        <v>4</v>
      </c>
      <c r="E52" s="426" t="s">
        <v>4</v>
      </c>
      <c r="F52" s="426" t="s">
        <v>187</v>
      </c>
      <c r="G52" s="426" t="s">
        <v>186</v>
      </c>
      <c r="H52" s="426" t="s">
        <v>186</v>
      </c>
      <c r="I52" s="426" t="s">
        <v>186</v>
      </c>
      <c r="J52" s="426" t="s">
        <v>186</v>
      </c>
      <c r="K52" s="426" t="s">
        <v>187</v>
      </c>
      <c r="L52" s="426" t="s">
        <v>186</v>
      </c>
      <c r="M52" s="426" t="s">
        <v>186</v>
      </c>
      <c r="N52" s="426" t="s">
        <v>186</v>
      </c>
      <c r="O52" s="426" t="s">
        <v>186</v>
      </c>
      <c r="P52" s="426" t="s">
        <v>186</v>
      </c>
      <c r="Q52" s="426" t="s">
        <v>186</v>
      </c>
      <c r="R52" s="426">
        <v>4.3533270000000002</v>
      </c>
    </row>
    <row r="53" spans="1:18">
      <c r="A53" s="428">
        <v>42774.509060416669</v>
      </c>
      <c r="B53" s="426" t="s">
        <v>189</v>
      </c>
      <c r="C53" s="426">
        <v>1</v>
      </c>
      <c r="D53" s="426" t="s">
        <v>4</v>
      </c>
      <c r="E53" s="426" t="s">
        <v>4</v>
      </c>
      <c r="F53" s="426" t="s">
        <v>187</v>
      </c>
      <c r="G53" s="426" t="s">
        <v>186</v>
      </c>
      <c r="H53" s="426" t="s">
        <v>186</v>
      </c>
      <c r="I53" s="426" t="s">
        <v>186</v>
      </c>
      <c r="J53" s="426" t="s">
        <v>187</v>
      </c>
      <c r="K53" s="426" t="s">
        <v>186</v>
      </c>
      <c r="L53" s="426" t="s">
        <v>186</v>
      </c>
      <c r="M53" s="426" t="s">
        <v>186</v>
      </c>
      <c r="N53" s="426" t="s">
        <v>186</v>
      </c>
      <c r="O53" s="426" t="s">
        <v>186</v>
      </c>
      <c r="P53" s="426" t="s">
        <v>186</v>
      </c>
      <c r="Q53" s="426" t="s">
        <v>187</v>
      </c>
      <c r="R53" s="426">
        <v>34.946629999999999</v>
      </c>
    </row>
    <row r="54" spans="1:18">
      <c r="A54" s="428">
        <v>42774.509060416669</v>
      </c>
      <c r="B54" s="426" t="s">
        <v>189</v>
      </c>
      <c r="C54" s="426">
        <v>1</v>
      </c>
      <c r="D54" s="426" t="s">
        <v>4</v>
      </c>
      <c r="E54" s="426" t="s">
        <v>4</v>
      </c>
      <c r="F54" s="426" t="s">
        <v>187</v>
      </c>
      <c r="G54" s="426" t="s">
        <v>186</v>
      </c>
      <c r="H54" s="426" t="s">
        <v>186</v>
      </c>
      <c r="I54" s="426" t="s">
        <v>186</v>
      </c>
      <c r="J54" s="426" t="s">
        <v>187</v>
      </c>
      <c r="K54" s="426" t="s">
        <v>186</v>
      </c>
      <c r="L54" s="426" t="s">
        <v>187</v>
      </c>
      <c r="M54" s="426" t="s">
        <v>186</v>
      </c>
      <c r="N54" s="426" t="s">
        <v>186</v>
      </c>
      <c r="O54" s="426" t="s">
        <v>186</v>
      </c>
      <c r="P54" s="426" t="s">
        <v>187</v>
      </c>
      <c r="Q54" s="426" t="s">
        <v>187</v>
      </c>
      <c r="R54" s="426">
        <v>0.30666599999999999</v>
      </c>
    </row>
    <row r="55" spans="1:18">
      <c r="A55" s="428">
        <v>42774.509060416669</v>
      </c>
      <c r="B55" s="426" t="s">
        <v>189</v>
      </c>
      <c r="C55" s="426">
        <v>1</v>
      </c>
      <c r="D55" s="426" t="s">
        <v>4</v>
      </c>
      <c r="E55" s="426" t="s">
        <v>4</v>
      </c>
      <c r="F55" s="426" t="s">
        <v>187</v>
      </c>
      <c r="G55" s="426" t="s">
        <v>186</v>
      </c>
      <c r="H55" s="426" t="s">
        <v>186</v>
      </c>
      <c r="I55" s="426" t="s">
        <v>186</v>
      </c>
      <c r="J55" s="426" t="s">
        <v>187</v>
      </c>
      <c r="K55" s="426" t="s">
        <v>186</v>
      </c>
      <c r="L55" s="426" t="s">
        <v>187</v>
      </c>
      <c r="M55" s="426" t="s">
        <v>187</v>
      </c>
      <c r="N55" s="426" t="s">
        <v>186</v>
      </c>
      <c r="O55" s="426" t="s">
        <v>186</v>
      </c>
      <c r="P55" s="426" t="s">
        <v>186</v>
      </c>
      <c r="Q55" s="426" t="s">
        <v>187</v>
      </c>
      <c r="R55" s="426">
        <v>0.69333199999999995</v>
      </c>
    </row>
    <row r="56" spans="1:18">
      <c r="A56" s="428">
        <v>42774.509060416669</v>
      </c>
      <c r="B56" s="426" t="s">
        <v>189</v>
      </c>
      <c r="C56" s="426">
        <v>1</v>
      </c>
      <c r="D56" s="426" t="s">
        <v>4</v>
      </c>
      <c r="E56" s="426" t="s">
        <v>4</v>
      </c>
      <c r="F56" s="426" t="s">
        <v>187</v>
      </c>
      <c r="G56" s="426" t="s">
        <v>187</v>
      </c>
      <c r="H56" s="426" t="s">
        <v>186</v>
      </c>
      <c r="I56" s="426" t="s">
        <v>186</v>
      </c>
      <c r="J56" s="426" t="s">
        <v>186</v>
      </c>
      <c r="K56" s="426" t="s">
        <v>186</v>
      </c>
      <c r="L56" s="426" t="s">
        <v>187</v>
      </c>
      <c r="M56" s="426" t="s">
        <v>187</v>
      </c>
      <c r="N56" s="426" t="s">
        <v>186</v>
      </c>
      <c r="O56" s="426" t="s">
        <v>186</v>
      </c>
      <c r="P56" s="426" t="s">
        <v>186</v>
      </c>
      <c r="Q56" s="426" t="s">
        <v>187</v>
      </c>
      <c r="R56" s="426">
        <v>8.906663</v>
      </c>
    </row>
    <row r="57" spans="1:18">
      <c r="A57" s="428">
        <v>42774.509060416669</v>
      </c>
      <c r="B57" s="426" t="s">
        <v>189</v>
      </c>
      <c r="C57" s="426">
        <v>1</v>
      </c>
      <c r="D57" s="426" t="s">
        <v>4</v>
      </c>
      <c r="E57" s="426" t="s">
        <v>4</v>
      </c>
      <c r="F57" s="426" t="s">
        <v>187</v>
      </c>
      <c r="G57" s="426" t="s">
        <v>187</v>
      </c>
      <c r="H57" s="426" t="s">
        <v>186</v>
      </c>
      <c r="I57" s="426" t="s">
        <v>186</v>
      </c>
      <c r="J57" s="426" t="s">
        <v>187</v>
      </c>
      <c r="K57" s="426" t="s">
        <v>186</v>
      </c>
      <c r="L57" s="426" t="s">
        <v>186</v>
      </c>
      <c r="M57" s="426" t="s">
        <v>186</v>
      </c>
      <c r="N57" s="426" t="s">
        <v>186</v>
      </c>
      <c r="O57" s="426" t="s">
        <v>186</v>
      </c>
      <c r="P57" s="426" t="s">
        <v>186</v>
      </c>
      <c r="Q57" s="426" t="s">
        <v>187</v>
      </c>
      <c r="R57" s="426">
        <v>0.46666600000000003</v>
      </c>
    </row>
    <row r="58" spans="1:18">
      <c r="A58" s="428">
        <v>42774.509060416669</v>
      </c>
      <c r="B58" s="426" t="s">
        <v>189</v>
      </c>
      <c r="C58" s="426">
        <v>1</v>
      </c>
      <c r="D58" s="426" t="s">
        <v>4</v>
      </c>
      <c r="E58" s="426" t="s">
        <v>4</v>
      </c>
      <c r="F58" s="426" t="s">
        <v>187</v>
      </c>
      <c r="G58" s="426" t="s">
        <v>187</v>
      </c>
      <c r="H58" s="426" t="s">
        <v>186</v>
      </c>
      <c r="I58" s="426" t="s">
        <v>186</v>
      </c>
      <c r="J58" s="426" t="s">
        <v>187</v>
      </c>
      <c r="K58" s="426" t="s">
        <v>186</v>
      </c>
      <c r="L58" s="426" t="s">
        <v>187</v>
      </c>
      <c r="M58" s="426" t="s">
        <v>187</v>
      </c>
      <c r="N58" s="426" t="s">
        <v>186</v>
      </c>
      <c r="O58" s="426" t="s">
        <v>186</v>
      </c>
      <c r="P58" s="426" t="s">
        <v>186</v>
      </c>
      <c r="Q58" s="426" t="s">
        <v>187</v>
      </c>
      <c r="R58" s="426">
        <v>1.1066659999999999</v>
      </c>
    </row>
    <row r="59" spans="1:18">
      <c r="A59" s="428">
        <v>42774.509060416669</v>
      </c>
      <c r="B59" s="426" t="s">
        <v>189</v>
      </c>
      <c r="C59" s="426">
        <v>1</v>
      </c>
      <c r="D59" s="426" t="s">
        <v>5</v>
      </c>
      <c r="E59" s="426" t="s">
        <v>5</v>
      </c>
      <c r="F59" s="426" t="s">
        <v>186</v>
      </c>
      <c r="G59" s="426" t="s">
        <v>186</v>
      </c>
      <c r="H59" s="426" t="s">
        <v>186</v>
      </c>
      <c r="I59" s="426" t="s">
        <v>186</v>
      </c>
      <c r="J59" s="426" t="s">
        <v>186</v>
      </c>
      <c r="K59" s="426" t="s">
        <v>186</v>
      </c>
      <c r="L59" s="426" t="s">
        <v>186</v>
      </c>
      <c r="M59" s="426" t="s">
        <v>186</v>
      </c>
      <c r="N59" s="426" t="s">
        <v>186</v>
      </c>
      <c r="O59" s="426" t="s">
        <v>186</v>
      </c>
      <c r="P59" s="426" t="s">
        <v>186</v>
      </c>
      <c r="Q59" s="426" t="s">
        <v>186</v>
      </c>
      <c r="R59" s="426">
        <v>228.93310800000299</v>
      </c>
    </row>
    <row r="60" spans="1:18">
      <c r="A60" s="428">
        <v>42774.509060416669</v>
      </c>
      <c r="B60" s="426" t="s">
        <v>189</v>
      </c>
      <c r="C60" s="426">
        <v>1</v>
      </c>
      <c r="D60" s="426" t="s">
        <v>5</v>
      </c>
      <c r="E60" s="426" t="s">
        <v>5</v>
      </c>
      <c r="F60" s="426" t="s">
        <v>187</v>
      </c>
      <c r="G60" s="426" t="s">
        <v>186</v>
      </c>
      <c r="H60" s="426" t="s">
        <v>186</v>
      </c>
      <c r="I60" s="426" t="s">
        <v>186</v>
      </c>
      <c r="J60" s="426" t="s">
        <v>186</v>
      </c>
      <c r="K60" s="426" t="s">
        <v>186</v>
      </c>
      <c r="L60" s="426" t="s">
        <v>186</v>
      </c>
      <c r="M60" s="426" t="s">
        <v>186</v>
      </c>
      <c r="N60" s="426" t="s">
        <v>186</v>
      </c>
      <c r="O60" s="426" t="s">
        <v>186</v>
      </c>
      <c r="P60" s="426" t="s">
        <v>186</v>
      </c>
      <c r="Q60" s="426" t="s">
        <v>187</v>
      </c>
      <c r="R60" s="426">
        <v>397.93292499999598</v>
      </c>
    </row>
    <row r="61" spans="1:18">
      <c r="A61" s="428">
        <v>42774.509060416669</v>
      </c>
      <c r="B61" s="426" t="s">
        <v>189</v>
      </c>
      <c r="C61" s="426">
        <v>1</v>
      </c>
      <c r="D61" s="426" t="s">
        <v>5</v>
      </c>
      <c r="E61" s="426" t="s">
        <v>5</v>
      </c>
      <c r="F61" s="426" t="s">
        <v>187</v>
      </c>
      <c r="G61" s="426" t="s">
        <v>186</v>
      </c>
      <c r="H61" s="426" t="s">
        <v>186</v>
      </c>
      <c r="I61" s="426" t="s">
        <v>186</v>
      </c>
      <c r="J61" s="426" t="s">
        <v>186</v>
      </c>
      <c r="K61" s="426" t="s">
        <v>186</v>
      </c>
      <c r="L61" s="426" t="s">
        <v>187</v>
      </c>
      <c r="M61" s="426" t="s">
        <v>186</v>
      </c>
      <c r="N61" s="426" t="s">
        <v>186</v>
      </c>
      <c r="O61" s="426" t="s">
        <v>186</v>
      </c>
      <c r="P61" s="426" t="s">
        <v>187</v>
      </c>
      <c r="Q61" s="426" t="s">
        <v>187</v>
      </c>
      <c r="R61" s="426">
        <v>68.399865000000204</v>
      </c>
    </row>
    <row r="62" spans="1:18">
      <c r="A62" s="428">
        <v>42774.509060416669</v>
      </c>
      <c r="B62" s="426" t="s">
        <v>189</v>
      </c>
      <c r="C62" s="426">
        <v>1</v>
      </c>
      <c r="D62" s="426" t="s">
        <v>5</v>
      </c>
      <c r="E62" s="426" t="s">
        <v>5</v>
      </c>
      <c r="F62" s="426" t="s">
        <v>187</v>
      </c>
      <c r="G62" s="426" t="s">
        <v>186</v>
      </c>
      <c r="H62" s="426" t="s">
        <v>186</v>
      </c>
      <c r="I62" s="426" t="s">
        <v>186</v>
      </c>
      <c r="J62" s="426" t="s">
        <v>186</v>
      </c>
      <c r="K62" s="426" t="s">
        <v>186</v>
      </c>
      <c r="L62" s="426" t="s">
        <v>187</v>
      </c>
      <c r="M62" s="426" t="s">
        <v>186</v>
      </c>
      <c r="N62" s="426" t="s">
        <v>187</v>
      </c>
      <c r="O62" s="426" t="s">
        <v>186</v>
      </c>
      <c r="P62" s="426" t="s">
        <v>186</v>
      </c>
      <c r="Q62" s="426" t="s">
        <v>187</v>
      </c>
      <c r="R62" s="426">
        <v>78.799937999999997</v>
      </c>
    </row>
    <row r="63" spans="1:18">
      <c r="A63" s="428">
        <v>42774.509060416669</v>
      </c>
      <c r="B63" s="426" t="s">
        <v>189</v>
      </c>
      <c r="C63" s="426">
        <v>1</v>
      </c>
      <c r="D63" s="426" t="s">
        <v>5</v>
      </c>
      <c r="E63" s="426" t="s">
        <v>5</v>
      </c>
      <c r="F63" s="426" t="s">
        <v>187</v>
      </c>
      <c r="G63" s="426" t="s">
        <v>186</v>
      </c>
      <c r="H63" s="426" t="s">
        <v>186</v>
      </c>
      <c r="I63" s="426" t="s">
        <v>186</v>
      </c>
      <c r="J63" s="426" t="s">
        <v>186</v>
      </c>
      <c r="K63" s="426" t="s">
        <v>186</v>
      </c>
      <c r="L63" s="426" t="s">
        <v>187</v>
      </c>
      <c r="M63" s="426" t="s">
        <v>187</v>
      </c>
      <c r="N63" s="426" t="s">
        <v>186</v>
      </c>
      <c r="O63" s="426" t="s">
        <v>186</v>
      </c>
      <c r="P63" s="426" t="s">
        <v>186</v>
      </c>
      <c r="Q63" s="426" t="s">
        <v>187</v>
      </c>
      <c r="R63" s="426">
        <v>16.299980999999999</v>
      </c>
    </row>
    <row r="64" spans="1:18">
      <c r="A64" s="428">
        <v>42774.509060416669</v>
      </c>
      <c r="B64" s="426" t="s">
        <v>189</v>
      </c>
      <c r="C64" s="426">
        <v>1</v>
      </c>
      <c r="D64" s="426" t="s">
        <v>5</v>
      </c>
      <c r="E64" s="426" t="s">
        <v>5</v>
      </c>
      <c r="F64" s="426" t="s">
        <v>187</v>
      </c>
      <c r="G64" s="426" t="s">
        <v>186</v>
      </c>
      <c r="H64" s="426" t="s">
        <v>186</v>
      </c>
      <c r="I64" s="426" t="s">
        <v>186</v>
      </c>
      <c r="J64" s="426" t="s">
        <v>186</v>
      </c>
      <c r="K64" s="426" t="s">
        <v>186</v>
      </c>
      <c r="L64" s="426" t="s">
        <v>187</v>
      </c>
      <c r="M64" s="426" t="s">
        <v>187</v>
      </c>
      <c r="N64" s="426" t="s">
        <v>186</v>
      </c>
      <c r="O64" s="426" t="s">
        <v>187</v>
      </c>
      <c r="P64" s="426" t="s">
        <v>186</v>
      </c>
      <c r="Q64" s="426" t="s">
        <v>187</v>
      </c>
      <c r="R64" s="426">
        <v>1.2666649999999999</v>
      </c>
    </row>
    <row r="65" spans="1:18">
      <c r="A65" s="428">
        <v>42774.509060416669</v>
      </c>
      <c r="B65" s="426" t="s">
        <v>189</v>
      </c>
      <c r="C65" s="426">
        <v>1</v>
      </c>
      <c r="D65" s="426" t="s">
        <v>5</v>
      </c>
      <c r="E65" s="426" t="s">
        <v>5</v>
      </c>
      <c r="F65" s="426" t="s">
        <v>187</v>
      </c>
      <c r="G65" s="426" t="s">
        <v>186</v>
      </c>
      <c r="H65" s="426" t="s">
        <v>186</v>
      </c>
      <c r="I65" s="426" t="s">
        <v>186</v>
      </c>
      <c r="J65" s="426" t="s">
        <v>187</v>
      </c>
      <c r="K65" s="426" t="s">
        <v>186</v>
      </c>
      <c r="L65" s="426" t="s">
        <v>186</v>
      </c>
      <c r="M65" s="426" t="s">
        <v>186</v>
      </c>
      <c r="N65" s="426" t="s">
        <v>186</v>
      </c>
      <c r="O65" s="426" t="s">
        <v>186</v>
      </c>
      <c r="P65" s="426" t="s">
        <v>186</v>
      </c>
      <c r="Q65" s="426" t="s">
        <v>187</v>
      </c>
      <c r="R65" s="426">
        <v>9.9333179999999892</v>
      </c>
    </row>
    <row r="66" spans="1:18">
      <c r="A66" s="428">
        <v>42774.509060416669</v>
      </c>
      <c r="B66" s="426" t="s">
        <v>189</v>
      </c>
      <c r="C66" s="426">
        <v>1</v>
      </c>
      <c r="D66" s="426" t="s">
        <v>5</v>
      </c>
      <c r="E66" s="426" t="s">
        <v>5</v>
      </c>
      <c r="F66" s="426" t="s">
        <v>187</v>
      </c>
      <c r="G66" s="426" t="s">
        <v>186</v>
      </c>
      <c r="H66" s="426" t="s">
        <v>186</v>
      </c>
      <c r="I66" s="426" t="s">
        <v>186</v>
      </c>
      <c r="J66" s="426" t="s">
        <v>187</v>
      </c>
      <c r="K66" s="426" t="s">
        <v>186</v>
      </c>
      <c r="L66" s="426" t="s">
        <v>187</v>
      </c>
      <c r="M66" s="426" t="s">
        <v>186</v>
      </c>
      <c r="N66" s="426" t="s">
        <v>187</v>
      </c>
      <c r="O66" s="426" t="s">
        <v>186</v>
      </c>
      <c r="P66" s="426" t="s">
        <v>186</v>
      </c>
      <c r="Q66" s="426" t="s">
        <v>187</v>
      </c>
      <c r="R66" s="426">
        <v>0.33333299999999999</v>
      </c>
    </row>
    <row r="67" spans="1:18">
      <c r="A67" s="428">
        <v>42774.509060416669</v>
      </c>
      <c r="B67" s="426" t="s">
        <v>189</v>
      </c>
      <c r="C67" s="426">
        <v>1</v>
      </c>
      <c r="D67" s="426" t="s">
        <v>5</v>
      </c>
      <c r="E67" s="426" t="s">
        <v>5</v>
      </c>
      <c r="F67" s="426" t="s">
        <v>187</v>
      </c>
      <c r="G67" s="426" t="s">
        <v>186</v>
      </c>
      <c r="H67" s="426" t="s">
        <v>186</v>
      </c>
      <c r="I67" s="426" t="s">
        <v>186</v>
      </c>
      <c r="J67" s="426" t="s">
        <v>187</v>
      </c>
      <c r="K67" s="426" t="s">
        <v>186</v>
      </c>
      <c r="L67" s="426" t="s">
        <v>187</v>
      </c>
      <c r="M67" s="426" t="s">
        <v>187</v>
      </c>
      <c r="N67" s="426" t="s">
        <v>186</v>
      </c>
      <c r="O67" s="426" t="s">
        <v>186</v>
      </c>
      <c r="P67" s="426" t="s">
        <v>186</v>
      </c>
      <c r="Q67" s="426" t="s">
        <v>187</v>
      </c>
      <c r="R67" s="426">
        <v>7.2333210000000001</v>
      </c>
    </row>
    <row r="68" spans="1:18">
      <c r="A68" s="428">
        <v>42774.509060416669</v>
      </c>
      <c r="B68" s="426" t="s">
        <v>189</v>
      </c>
      <c r="C68" s="426">
        <v>1</v>
      </c>
      <c r="D68" s="426" t="s">
        <v>6</v>
      </c>
      <c r="E68" s="426" t="s">
        <v>6</v>
      </c>
      <c r="F68" s="426" t="s">
        <v>186</v>
      </c>
      <c r="G68" s="426" t="s">
        <v>186</v>
      </c>
      <c r="H68" s="426" t="s">
        <v>186</v>
      </c>
      <c r="I68" s="426" t="s">
        <v>186</v>
      </c>
      <c r="J68" s="426" t="s">
        <v>186</v>
      </c>
      <c r="K68" s="426" t="s">
        <v>186</v>
      </c>
      <c r="L68" s="426" t="s">
        <v>186</v>
      </c>
      <c r="M68" s="426" t="s">
        <v>186</v>
      </c>
      <c r="N68" s="426" t="s">
        <v>186</v>
      </c>
      <c r="O68" s="426" t="s">
        <v>186</v>
      </c>
      <c r="P68" s="426" t="s">
        <v>186</v>
      </c>
      <c r="Q68" s="426" t="s">
        <v>186</v>
      </c>
      <c r="R68" s="426">
        <v>225.76635799999801</v>
      </c>
    </row>
    <row r="69" spans="1:18">
      <c r="A69" s="428">
        <v>42774.509060416669</v>
      </c>
      <c r="B69" s="426" t="s">
        <v>189</v>
      </c>
      <c r="C69" s="426">
        <v>1</v>
      </c>
      <c r="D69" s="426" t="s">
        <v>6</v>
      </c>
      <c r="E69" s="426" t="s">
        <v>6</v>
      </c>
      <c r="F69" s="426" t="s">
        <v>187</v>
      </c>
      <c r="G69" s="426" t="s">
        <v>186</v>
      </c>
      <c r="H69" s="426" t="s">
        <v>186</v>
      </c>
      <c r="I69" s="426" t="s">
        <v>186</v>
      </c>
      <c r="J69" s="426" t="s">
        <v>186</v>
      </c>
      <c r="K69" s="426" t="s">
        <v>186</v>
      </c>
      <c r="L69" s="426" t="s">
        <v>186</v>
      </c>
      <c r="M69" s="426" t="s">
        <v>186</v>
      </c>
      <c r="N69" s="426" t="s">
        <v>186</v>
      </c>
      <c r="O69" s="426" t="s">
        <v>186</v>
      </c>
      <c r="P69" s="426" t="s">
        <v>186</v>
      </c>
      <c r="Q69" s="426" t="s">
        <v>187</v>
      </c>
      <c r="R69" s="426">
        <v>324.82623099999802</v>
      </c>
    </row>
    <row r="70" spans="1:18">
      <c r="A70" s="428">
        <v>42774.509060416669</v>
      </c>
      <c r="B70" s="426" t="s">
        <v>189</v>
      </c>
      <c r="C70" s="426">
        <v>1</v>
      </c>
      <c r="D70" s="426" t="s">
        <v>6</v>
      </c>
      <c r="E70" s="426" t="s">
        <v>6</v>
      </c>
      <c r="F70" s="426" t="s">
        <v>187</v>
      </c>
      <c r="G70" s="426" t="s">
        <v>186</v>
      </c>
      <c r="H70" s="426" t="s">
        <v>186</v>
      </c>
      <c r="I70" s="426" t="s">
        <v>186</v>
      </c>
      <c r="J70" s="426" t="s">
        <v>186</v>
      </c>
      <c r="K70" s="426" t="s">
        <v>186</v>
      </c>
      <c r="L70" s="426" t="s">
        <v>187</v>
      </c>
      <c r="M70" s="426" t="s">
        <v>186</v>
      </c>
      <c r="N70" s="426" t="s">
        <v>186</v>
      </c>
      <c r="O70" s="426" t="s">
        <v>186</v>
      </c>
      <c r="P70" s="426" t="s">
        <v>187</v>
      </c>
      <c r="Q70" s="426" t="s">
        <v>187</v>
      </c>
      <c r="R70" s="426">
        <v>105.173186</v>
      </c>
    </row>
    <row r="71" spans="1:18">
      <c r="A71" s="428">
        <v>42774.509060416669</v>
      </c>
      <c r="B71" s="426" t="s">
        <v>189</v>
      </c>
      <c r="C71" s="426">
        <v>1</v>
      </c>
      <c r="D71" s="426" t="s">
        <v>6</v>
      </c>
      <c r="E71" s="426" t="s">
        <v>6</v>
      </c>
      <c r="F71" s="426" t="s">
        <v>187</v>
      </c>
      <c r="G71" s="426" t="s">
        <v>186</v>
      </c>
      <c r="H71" s="426" t="s">
        <v>186</v>
      </c>
      <c r="I71" s="426" t="s">
        <v>186</v>
      </c>
      <c r="J71" s="426" t="s">
        <v>186</v>
      </c>
      <c r="K71" s="426" t="s">
        <v>186</v>
      </c>
      <c r="L71" s="426" t="s">
        <v>187</v>
      </c>
      <c r="M71" s="426" t="s">
        <v>186</v>
      </c>
      <c r="N71" s="426" t="s">
        <v>187</v>
      </c>
      <c r="O71" s="426" t="s">
        <v>186</v>
      </c>
      <c r="P71" s="426" t="s">
        <v>186</v>
      </c>
      <c r="Q71" s="426" t="s">
        <v>187</v>
      </c>
      <c r="R71" s="426">
        <v>26.333307000000001</v>
      </c>
    </row>
    <row r="72" spans="1:18">
      <c r="A72" s="428">
        <v>42774.509060416669</v>
      </c>
      <c r="B72" s="426" t="s">
        <v>189</v>
      </c>
      <c r="C72" s="426">
        <v>1</v>
      </c>
      <c r="D72" s="426" t="s">
        <v>6</v>
      </c>
      <c r="E72" s="426" t="s">
        <v>6</v>
      </c>
      <c r="F72" s="426" t="s">
        <v>187</v>
      </c>
      <c r="G72" s="426" t="s">
        <v>186</v>
      </c>
      <c r="H72" s="426" t="s">
        <v>186</v>
      </c>
      <c r="I72" s="426" t="s">
        <v>186</v>
      </c>
      <c r="J72" s="426" t="s">
        <v>186</v>
      </c>
      <c r="K72" s="426" t="s">
        <v>186</v>
      </c>
      <c r="L72" s="426" t="s">
        <v>187</v>
      </c>
      <c r="M72" s="426" t="s">
        <v>187</v>
      </c>
      <c r="N72" s="426" t="s">
        <v>186</v>
      </c>
      <c r="O72" s="426" t="s">
        <v>186</v>
      </c>
      <c r="P72" s="426" t="s">
        <v>186</v>
      </c>
      <c r="Q72" s="426" t="s">
        <v>187</v>
      </c>
      <c r="R72" s="426">
        <v>45.533287000000101</v>
      </c>
    </row>
    <row r="73" spans="1:18">
      <c r="A73" s="428">
        <v>42774.509060416669</v>
      </c>
      <c r="B73" s="426" t="s">
        <v>189</v>
      </c>
      <c r="C73" s="426">
        <v>1</v>
      </c>
      <c r="D73" s="426" t="s">
        <v>6</v>
      </c>
      <c r="E73" s="426" t="s">
        <v>6</v>
      </c>
      <c r="F73" s="426" t="s">
        <v>187</v>
      </c>
      <c r="G73" s="426" t="s">
        <v>186</v>
      </c>
      <c r="H73" s="426" t="s">
        <v>186</v>
      </c>
      <c r="I73" s="426" t="s">
        <v>186</v>
      </c>
      <c r="J73" s="426" t="s">
        <v>186</v>
      </c>
      <c r="K73" s="426" t="s">
        <v>186</v>
      </c>
      <c r="L73" s="426" t="s">
        <v>187</v>
      </c>
      <c r="M73" s="426" t="s">
        <v>187</v>
      </c>
      <c r="N73" s="426" t="s">
        <v>187</v>
      </c>
      <c r="O73" s="426" t="s">
        <v>186</v>
      </c>
      <c r="P73" s="426" t="s">
        <v>186</v>
      </c>
      <c r="Q73" s="426" t="s">
        <v>187</v>
      </c>
      <c r="R73" s="426">
        <v>1.6666650000000001</v>
      </c>
    </row>
    <row r="74" spans="1:18">
      <c r="A74" s="428">
        <v>42774.509060416669</v>
      </c>
      <c r="B74" s="426" t="s">
        <v>189</v>
      </c>
      <c r="C74" s="426">
        <v>1</v>
      </c>
      <c r="D74" s="426" t="s">
        <v>6</v>
      </c>
      <c r="E74" s="426" t="s">
        <v>6</v>
      </c>
      <c r="F74" s="426" t="s">
        <v>187</v>
      </c>
      <c r="G74" s="426" t="s">
        <v>186</v>
      </c>
      <c r="H74" s="426" t="s">
        <v>186</v>
      </c>
      <c r="I74" s="426" t="s">
        <v>186</v>
      </c>
      <c r="J74" s="426" t="s">
        <v>186</v>
      </c>
      <c r="K74" s="426" t="s">
        <v>187</v>
      </c>
      <c r="L74" s="426" t="s">
        <v>186</v>
      </c>
      <c r="M74" s="426" t="s">
        <v>186</v>
      </c>
      <c r="N74" s="426" t="s">
        <v>186</v>
      </c>
      <c r="O74" s="426" t="s">
        <v>186</v>
      </c>
      <c r="P74" s="426" t="s">
        <v>186</v>
      </c>
      <c r="Q74" s="426" t="s">
        <v>186</v>
      </c>
      <c r="R74" s="426">
        <v>18.113313999999999</v>
      </c>
    </row>
    <row r="75" spans="1:18">
      <c r="A75" s="428">
        <v>42774.509060416669</v>
      </c>
      <c r="B75" s="426" t="s">
        <v>189</v>
      </c>
      <c r="C75" s="426">
        <v>1</v>
      </c>
      <c r="D75" s="426" t="s">
        <v>6</v>
      </c>
      <c r="E75" s="426" t="s">
        <v>6</v>
      </c>
      <c r="F75" s="426" t="s">
        <v>187</v>
      </c>
      <c r="G75" s="426" t="s">
        <v>186</v>
      </c>
      <c r="H75" s="426" t="s">
        <v>186</v>
      </c>
      <c r="I75" s="426" t="s">
        <v>186</v>
      </c>
      <c r="J75" s="426" t="s">
        <v>187</v>
      </c>
      <c r="K75" s="426" t="s">
        <v>186</v>
      </c>
      <c r="L75" s="426" t="s">
        <v>186</v>
      </c>
      <c r="M75" s="426" t="s">
        <v>186</v>
      </c>
      <c r="N75" s="426" t="s">
        <v>186</v>
      </c>
      <c r="O75" s="426" t="s">
        <v>186</v>
      </c>
      <c r="P75" s="426" t="s">
        <v>186</v>
      </c>
      <c r="Q75" s="426" t="s">
        <v>187</v>
      </c>
      <c r="R75" s="426">
        <v>57.446607000000199</v>
      </c>
    </row>
    <row r="76" spans="1:18">
      <c r="A76" s="428">
        <v>42774.509060416669</v>
      </c>
      <c r="B76" s="426" t="s">
        <v>189</v>
      </c>
      <c r="C76" s="426">
        <v>1</v>
      </c>
      <c r="D76" s="426" t="s">
        <v>6</v>
      </c>
      <c r="E76" s="426" t="s">
        <v>6</v>
      </c>
      <c r="F76" s="426" t="s">
        <v>187</v>
      </c>
      <c r="G76" s="426" t="s">
        <v>186</v>
      </c>
      <c r="H76" s="426" t="s">
        <v>186</v>
      </c>
      <c r="I76" s="426" t="s">
        <v>186</v>
      </c>
      <c r="J76" s="426" t="s">
        <v>187</v>
      </c>
      <c r="K76" s="426" t="s">
        <v>186</v>
      </c>
      <c r="L76" s="426" t="s">
        <v>187</v>
      </c>
      <c r="M76" s="426" t="s">
        <v>186</v>
      </c>
      <c r="N76" s="426" t="s">
        <v>186</v>
      </c>
      <c r="O76" s="426" t="s">
        <v>186</v>
      </c>
      <c r="P76" s="426" t="s">
        <v>187</v>
      </c>
      <c r="Q76" s="426" t="s">
        <v>187</v>
      </c>
      <c r="R76" s="426">
        <v>7.3266590000000003</v>
      </c>
    </row>
    <row r="77" spans="1:18">
      <c r="A77" s="428">
        <v>42774.509060416669</v>
      </c>
      <c r="B77" s="426" t="s">
        <v>189</v>
      </c>
      <c r="C77" s="426">
        <v>1</v>
      </c>
      <c r="D77" s="426" t="s">
        <v>6</v>
      </c>
      <c r="E77" s="426" t="s">
        <v>6</v>
      </c>
      <c r="F77" s="426" t="s">
        <v>187</v>
      </c>
      <c r="G77" s="426" t="s">
        <v>186</v>
      </c>
      <c r="H77" s="426" t="s">
        <v>186</v>
      </c>
      <c r="I77" s="426" t="s">
        <v>186</v>
      </c>
      <c r="J77" s="426" t="s">
        <v>187</v>
      </c>
      <c r="K77" s="426" t="s">
        <v>186</v>
      </c>
      <c r="L77" s="426" t="s">
        <v>187</v>
      </c>
      <c r="M77" s="426" t="s">
        <v>186</v>
      </c>
      <c r="N77" s="426" t="s">
        <v>187</v>
      </c>
      <c r="O77" s="426" t="s">
        <v>186</v>
      </c>
      <c r="P77" s="426" t="s">
        <v>186</v>
      </c>
      <c r="Q77" s="426" t="s">
        <v>187</v>
      </c>
      <c r="R77" s="426">
        <v>0.99999899999999997</v>
      </c>
    </row>
    <row r="78" spans="1:18">
      <c r="A78" s="428">
        <v>42774.509060416669</v>
      </c>
      <c r="B78" s="426" t="s">
        <v>189</v>
      </c>
      <c r="C78" s="426">
        <v>1</v>
      </c>
      <c r="D78" s="426" t="s">
        <v>6</v>
      </c>
      <c r="E78" s="426" t="s">
        <v>6</v>
      </c>
      <c r="F78" s="426" t="s">
        <v>187</v>
      </c>
      <c r="G78" s="426" t="s">
        <v>186</v>
      </c>
      <c r="H78" s="426" t="s">
        <v>186</v>
      </c>
      <c r="I78" s="426" t="s">
        <v>186</v>
      </c>
      <c r="J78" s="426" t="s">
        <v>187</v>
      </c>
      <c r="K78" s="426" t="s">
        <v>186</v>
      </c>
      <c r="L78" s="426" t="s">
        <v>187</v>
      </c>
      <c r="M78" s="426" t="s">
        <v>187</v>
      </c>
      <c r="N78" s="426" t="s">
        <v>186</v>
      </c>
      <c r="O78" s="426" t="s">
        <v>186</v>
      </c>
      <c r="P78" s="426" t="s">
        <v>186</v>
      </c>
      <c r="Q78" s="426" t="s">
        <v>187</v>
      </c>
      <c r="R78" s="426">
        <v>10.866656000000001</v>
      </c>
    </row>
    <row r="79" spans="1:18">
      <c r="A79" s="428">
        <v>42774.509060416669</v>
      </c>
      <c r="B79" s="426" t="s">
        <v>189</v>
      </c>
      <c r="C79" s="426">
        <v>1</v>
      </c>
      <c r="D79" s="426" t="s">
        <v>7</v>
      </c>
      <c r="E79" s="426" t="s">
        <v>7</v>
      </c>
      <c r="F79" s="426" t="s">
        <v>186</v>
      </c>
      <c r="G79" s="426" t="s">
        <v>186</v>
      </c>
      <c r="H79" s="426" t="s">
        <v>186</v>
      </c>
      <c r="I79" s="426" t="s">
        <v>186</v>
      </c>
      <c r="J79" s="426" t="s">
        <v>186</v>
      </c>
      <c r="K79" s="426" t="s">
        <v>186</v>
      </c>
      <c r="L79" s="426" t="s">
        <v>186</v>
      </c>
      <c r="M79" s="426" t="s">
        <v>186</v>
      </c>
      <c r="N79" s="426" t="s">
        <v>186</v>
      </c>
      <c r="O79" s="426" t="s">
        <v>186</v>
      </c>
      <c r="P79" s="426" t="s">
        <v>186</v>
      </c>
      <c r="Q79" s="426" t="s">
        <v>186</v>
      </c>
      <c r="R79" s="426">
        <v>645.36490600003106</v>
      </c>
    </row>
    <row r="80" spans="1:18">
      <c r="A80" s="428">
        <v>42774.509060416669</v>
      </c>
      <c r="B80" s="426" t="s">
        <v>189</v>
      </c>
      <c r="C80" s="426">
        <v>1</v>
      </c>
      <c r="D80" s="426" t="s">
        <v>7</v>
      </c>
      <c r="E80" s="426" t="s">
        <v>7</v>
      </c>
      <c r="F80" s="426" t="s">
        <v>187</v>
      </c>
      <c r="G80" s="426" t="s">
        <v>186</v>
      </c>
      <c r="H80" s="426" t="s">
        <v>186</v>
      </c>
      <c r="I80" s="426" t="s">
        <v>186</v>
      </c>
      <c r="J80" s="426" t="s">
        <v>186</v>
      </c>
      <c r="K80" s="426" t="s">
        <v>186</v>
      </c>
      <c r="L80" s="426" t="s">
        <v>186</v>
      </c>
      <c r="M80" s="426" t="s">
        <v>186</v>
      </c>
      <c r="N80" s="426" t="s">
        <v>186</v>
      </c>
      <c r="O80" s="426" t="s">
        <v>186</v>
      </c>
      <c r="P80" s="426" t="s">
        <v>186</v>
      </c>
      <c r="Q80" s="426" t="s">
        <v>187</v>
      </c>
      <c r="R80" s="426">
        <v>1669.0048260001199</v>
      </c>
    </row>
    <row r="81" spans="1:18">
      <c r="A81" s="428">
        <v>42774.509060416669</v>
      </c>
      <c r="B81" s="426" t="s">
        <v>189</v>
      </c>
      <c r="C81" s="426">
        <v>1</v>
      </c>
      <c r="D81" s="426" t="s">
        <v>7</v>
      </c>
      <c r="E81" s="426" t="s">
        <v>7</v>
      </c>
      <c r="F81" s="426" t="s">
        <v>187</v>
      </c>
      <c r="G81" s="426" t="s">
        <v>186</v>
      </c>
      <c r="H81" s="426" t="s">
        <v>186</v>
      </c>
      <c r="I81" s="426" t="s">
        <v>186</v>
      </c>
      <c r="J81" s="426" t="s">
        <v>186</v>
      </c>
      <c r="K81" s="426" t="s">
        <v>186</v>
      </c>
      <c r="L81" s="426" t="s">
        <v>187</v>
      </c>
      <c r="M81" s="426" t="s">
        <v>186</v>
      </c>
      <c r="N81" s="426" t="s">
        <v>186</v>
      </c>
      <c r="O81" s="426" t="s">
        <v>186</v>
      </c>
      <c r="P81" s="426" t="s">
        <v>187</v>
      </c>
      <c r="Q81" s="426" t="s">
        <v>187</v>
      </c>
      <c r="R81" s="426">
        <v>301.73308300000002</v>
      </c>
    </row>
    <row r="82" spans="1:18">
      <c r="A82" s="428">
        <v>42774.509060416669</v>
      </c>
      <c r="B82" s="426" t="s">
        <v>189</v>
      </c>
      <c r="C82" s="426">
        <v>1</v>
      </c>
      <c r="D82" s="426" t="s">
        <v>7</v>
      </c>
      <c r="E82" s="426" t="s">
        <v>7</v>
      </c>
      <c r="F82" s="426" t="s">
        <v>187</v>
      </c>
      <c r="G82" s="426" t="s">
        <v>186</v>
      </c>
      <c r="H82" s="426" t="s">
        <v>186</v>
      </c>
      <c r="I82" s="426" t="s">
        <v>186</v>
      </c>
      <c r="J82" s="426" t="s">
        <v>186</v>
      </c>
      <c r="K82" s="426" t="s">
        <v>186</v>
      </c>
      <c r="L82" s="426" t="s">
        <v>187</v>
      </c>
      <c r="M82" s="426" t="s">
        <v>186</v>
      </c>
      <c r="N82" s="426" t="s">
        <v>187</v>
      </c>
      <c r="O82" s="426" t="s">
        <v>186</v>
      </c>
      <c r="P82" s="426" t="s">
        <v>186</v>
      </c>
      <c r="Q82" s="426" t="s">
        <v>187</v>
      </c>
      <c r="R82" s="426">
        <v>143.93311299999999</v>
      </c>
    </row>
    <row r="83" spans="1:18">
      <c r="A83" s="428">
        <v>42774.509060416669</v>
      </c>
      <c r="B83" s="426" t="s">
        <v>189</v>
      </c>
      <c r="C83" s="426">
        <v>1</v>
      </c>
      <c r="D83" s="426" t="s">
        <v>7</v>
      </c>
      <c r="E83" s="426" t="s">
        <v>7</v>
      </c>
      <c r="F83" s="426" t="s">
        <v>187</v>
      </c>
      <c r="G83" s="426" t="s">
        <v>186</v>
      </c>
      <c r="H83" s="426" t="s">
        <v>186</v>
      </c>
      <c r="I83" s="426" t="s">
        <v>186</v>
      </c>
      <c r="J83" s="426" t="s">
        <v>186</v>
      </c>
      <c r="K83" s="426" t="s">
        <v>186</v>
      </c>
      <c r="L83" s="426" t="s">
        <v>187</v>
      </c>
      <c r="M83" s="426" t="s">
        <v>187</v>
      </c>
      <c r="N83" s="426" t="s">
        <v>186</v>
      </c>
      <c r="O83" s="426" t="s">
        <v>186</v>
      </c>
      <c r="P83" s="426" t="s">
        <v>186</v>
      </c>
      <c r="Q83" s="426" t="s">
        <v>187</v>
      </c>
      <c r="R83" s="426">
        <v>142.61983699999899</v>
      </c>
    </row>
    <row r="84" spans="1:18">
      <c r="A84" s="428">
        <v>42774.509060416669</v>
      </c>
      <c r="B84" s="426" t="s">
        <v>189</v>
      </c>
      <c r="C84" s="426">
        <v>1</v>
      </c>
      <c r="D84" s="426" t="s">
        <v>7</v>
      </c>
      <c r="E84" s="426" t="s">
        <v>7</v>
      </c>
      <c r="F84" s="426" t="s">
        <v>187</v>
      </c>
      <c r="G84" s="426" t="s">
        <v>186</v>
      </c>
      <c r="H84" s="426" t="s">
        <v>186</v>
      </c>
      <c r="I84" s="426" t="s">
        <v>186</v>
      </c>
      <c r="J84" s="426" t="s">
        <v>186</v>
      </c>
      <c r="K84" s="426" t="s">
        <v>186</v>
      </c>
      <c r="L84" s="426" t="s">
        <v>187</v>
      </c>
      <c r="M84" s="426" t="s">
        <v>187</v>
      </c>
      <c r="N84" s="426" t="s">
        <v>186</v>
      </c>
      <c r="O84" s="426" t="s">
        <v>187</v>
      </c>
      <c r="P84" s="426" t="s">
        <v>186</v>
      </c>
      <c r="Q84" s="426" t="s">
        <v>187</v>
      </c>
      <c r="R84" s="426">
        <v>21.666599999999999</v>
      </c>
    </row>
    <row r="85" spans="1:18">
      <c r="A85" s="428">
        <v>42774.509060416669</v>
      </c>
      <c r="B85" s="426" t="s">
        <v>189</v>
      </c>
      <c r="C85" s="426">
        <v>1</v>
      </c>
      <c r="D85" s="426" t="s">
        <v>7</v>
      </c>
      <c r="E85" s="426" t="s">
        <v>7</v>
      </c>
      <c r="F85" s="426" t="s">
        <v>187</v>
      </c>
      <c r="G85" s="426" t="s">
        <v>186</v>
      </c>
      <c r="H85" s="426" t="s">
        <v>186</v>
      </c>
      <c r="I85" s="426" t="s">
        <v>186</v>
      </c>
      <c r="J85" s="426" t="s">
        <v>186</v>
      </c>
      <c r="K85" s="426" t="s">
        <v>187</v>
      </c>
      <c r="L85" s="426" t="s">
        <v>186</v>
      </c>
      <c r="M85" s="426" t="s">
        <v>186</v>
      </c>
      <c r="N85" s="426" t="s">
        <v>186</v>
      </c>
      <c r="O85" s="426" t="s">
        <v>186</v>
      </c>
      <c r="P85" s="426" t="s">
        <v>186</v>
      </c>
      <c r="Q85" s="426" t="s">
        <v>186</v>
      </c>
      <c r="R85" s="426">
        <v>23.466640000000002</v>
      </c>
    </row>
    <row r="86" spans="1:18">
      <c r="A86" s="428">
        <v>42774.509060416669</v>
      </c>
      <c r="B86" s="426" t="s">
        <v>189</v>
      </c>
      <c r="C86" s="426">
        <v>1</v>
      </c>
      <c r="D86" s="426" t="s">
        <v>7</v>
      </c>
      <c r="E86" s="426" t="s">
        <v>7</v>
      </c>
      <c r="F86" s="426" t="s">
        <v>187</v>
      </c>
      <c r="G86" s="426" t="s">
        <v>186</v>
      </c>
      <c r="H86" s="426" t="s">
        <v>186</v>
      </c>
      <c r="I86" s="426" t="s">
        <v>186</v>
      </c>
      <c r="J86" s="426" t="s">
        <v>187</v>
      </c>
      <c r="K86" s="426" t="s">
        <v>186</v>
      </c>
      <c r="L86" s="426" t="s">
        <v>186</v>
      </c>
      <c r="M86" s="426" t="s">
        <v>186</v>
      </c>
      <c r="N86" s="426" t="s">
        <v>186</v>
      </c>
      <c r="O86" s="426" t="s">
        <v>186</v>
      </c>
      <c r="P86" s="426" t="s">
        <v>186</v>
      </c>
      <c r="Q86" s="426" t="s">
        <v>187</v>
      </c>
      <c r="R86" s="426">
        <v>79.473248000000197</v>
      </c>
    </row>
    <row r="87" spans="1:18">
      <c r="A87" s="428">
        <v>42774.509060416669</v>
      </c>
      <c r="B87" s="426" t="s">
        <v>189</v>
      </c>
      <c r="C87" s="426">
        <v>1</v>
      </c>
      <c r="D87" s="426" t="s">
        <v>7</v>
      </c>
      <c r="E87" s="426" t="s">
        <v>7</v>
      </c>
      <c r="F87" s="426" t="s">
        <v>187</v>
      </c>
      <c r="G87" s="426" t="s">
        <v>186</v>
      </c>
      <c r="H87" s="426" t="s">
        <v>186</v>
      </c>
      <c r="I87" s="426" t="s">
        <v>186</v>
      </c>
      <c r="J87" s="426" t="s">
        <v>187</v>
      </c>
      <c r="K87" s="426" t="s">
        <v>186</v>
      </c>
      <c r="L87" s="426" t="s">
        <v>187</v>
      </c>
      <c r="M87" s="426" t="s">
        <v>186</v>
      </c>
      <c r="N87" s="426" t="s">
        <v>186</v>
      </c>
      <c r="O87" s="426" t="s">
        <v>186</v>
      </c>
      <c r="P87" s="426" t="s">
        <v>187</v>
      </c>
      <c r="Q87" s="426" t="s">
        <v>187</v>
      </c>
      <c r="R87" s="426">
        <v>4.3999949999999997</v>
      </c>
    </row>
    <row r="88" spans="1:18">
      <c r="A88" s="428">
        <v>42774.509060416669</v>
      </c>
      <c r="B88" s="426" t="s">
        <v>189</v>
      </c>
      <c r="C88" s="426">
        <v>1</v>
      </c>
      <c r="D88" s="426" t="s">
        <v>7</v>
      </c>
      <c r="E88" s="426" t="s">
        <v>7</v>
      </c>
      <c r="F88" s="426" t="s">
        <v>187</v>
      </c>
      <c r="G88" s="426" t="s">
        <v>186</v>
      </c>
      <c r="H88" s="426" t="s">
        <v>186</v>
      </c>
      <c r="I88" s="426" t="s">
        <v>186</v>
      </c>
      <c r="J88" s="426" t="s">
        <v>187</v>
      </c>
      <c r="K88" s="426" t="s">
        <v>186</v>
      </c>
      <c r="L88" s="426" t="s">
        <v>187</v>
      </c>
      <c r="M88" s="426" t="s">
        <v>186</v>
      </c>
      <c r="N88" s="426" t="s">
        <v>187</v>
      </c>
      <c r="O88" s="426" t="s">
        <v>186</v>
      </c>
      <c r="P88" s="426" t="s">
        <v>186</v>
      </c>
      <c r="Q88" s="426" t="s">
        <v>187</v>
      </c>
      <c r="R88" s="426">
        <v>0.33333299999999999</v>
      </c>
    </row>
    <row r="89" spans="1:18">
      <c r="A89" s="428">
        <v>42774.509060416669</v>
      </c>
      <c r="B89" s="426" t="s">
        <v>189</v>
      </c>
      <c r="C89" s="426">
        <v>1</v>
      </c>
      <c r="D89" s="426" t="s">
        <v>7</v>
      </c>
      <c r="E89" s="426" t="s">
        <v>7</v>
      </c>
      <c r="F89" s="426" t="s">
        <v>187</v>
      </c>
      <c r="G89" s="426" t="s">
        <v>186</v>
      </c>
      <c r="H89" s="426" t="s">
        <v>186</v>
      </c>
      <c r="I89" s="426" t="s">
        <v>186</v>
      </c>
      <c r="J89" s="426" t="s">
        <v>187</v>
      </c>
      <c r="K89" s="426" t="s">
        <v>186</v>
      </c>
      <c r="L89" s="426" t="s">
        <v>187</v>
      </c>
      <c r="M89" s="426" t="s">
        <v>187</v>
      </c>
      <c r="N89" s="426" t="s">
        <v>186</v>
      </c>
      <c r="O89" s="426" t="s">
        <v>186</v>
      </c>
      <c r="P89" s="426" t="s">
        <v>186</v>
      </c>
      <c r="Q89" s="426" t="s">
        <v>187</v>
      </c>
      <c r="R89" s="426">
        <v>16.526648999999999</v>
      </c>
    </row>
    <row r="90" spans="1:18">
      <c r="A90" s="428">
        <v>42774.509060416669</v>
      </c>
      <c r="B90" s="426" t="s">
        <v>189</v>
      </c>
      <c r="C90" s="426">
        <v>1</v>
      </c>
      <c r="D90" s="426" t="s">
        <v>7</v>
      </c>
      <c r="E90" s="426" t="s">
        <v>7</v>
      </c>
      <c r="F90" s="426" t="s">
        <v>187</v>
      </c>
      <c r="G90" s="426" t="s">
        <v>187</v>
      </c>
      <c r="H90" s="426" t="s">
        <v>186</v>
      </c>
      <c r="I90" s="426" t="s">
        <v>186</v>
      </c>
      <c r="J90" s="426" t="s">
        <v>186</v>
      </c>
      <c r="K90" s="426" t="s">
        <v>186</v>
      </c>
      <c r="L90" s="426" t="s">
        <v>186</v>
      </c>
      <c r="M90" s="426" t="s">
        <v>186</v>
      </c>
      <c r="N90" s="426" t="s">
        <v>186</v>
      </c>
      <c r="O90" s="426" t="s">
        <v>186</v>
      </c>
      <c r="P90" s="426" t="s">
        <v>186</v>
      </c>
      <c r="Q90" s="426" t="s">
        <v>187</v>
      </c>
      <c r="R90" s="426">
        <v>5.7333259999999999</v>
      </c>
    </row>
    <row r="91" spans="1:18">
      <c r="A91" s="428">
        <v>42774.509060416669</v>
      </c>
      <c r="B91" s="426" t="s">
        <v>189</v>
      </c>
      <c r="C91" s="426">
        <v>1</v>
      </c>
      <c r="D91" s="426" t="s">
        <v>7</v>
      </c>
      <c r="E91" s="426" t="s">
        <v>7</v>
      </c>
      <c r="F91" s="426" t="s">
        <v>187</v>
      </c>
      <c r="G91" s="426" t="s">
        <v>187</v>
      </c>
      <c r="H91" s="426" t="s">
        <v>186</v>
      </c>
      <c r="I91" s="426" t="s">
        <v>186</v>
      </c>
      <c r="J91" s="426" t="s">
        <v>186</v>
      </c>
      <c r="K91" s="426" t="s">
        <v>186</v>
      </c>
      <c r="L91" s="426" t="s">
        <v>187</v>
      </c>
      <c r="M91" s="426" t="s">
        <v>186</v>
      </c>
      <c r="N91" s="426" t="s">
        <v>187</v>
      </c>
      <c r="O91" s="426" t="s">
        <v>186</v>
      </c>
      <c r="P91" s="426" t="s">
        <v>186</v>
      </c>
      <c r="Q91" s="426" t="s">
        <v>187</v>
      </c>
      <c r="R91" s="426">
        <v>0.26666600000000001</v>
      </c>
    </row>
    <row r="92" spans="1:18">
      <c r="A92" s="428">
        <v>42774.509060416669</v>
      </c>
      <c r="B92" s="426" t="s">
        <v>189</v>
      </c>
      <c r="C92" s="426">
        <v>1</v>
      </c>
      <c r="D92" s="426" t="s">
        <v>7</v>
      </c>
      <c r="E92" s="426" t="s">
        <v>7</v>
      </c>
      <c r="F92" s="426" t="s">
        <v>187</v>
      </c>
      <c r="G92" s="426" t="s">
        <v>187</v>
      </c>
      <c r="H92" s="426" t="s">
        <v>186</v>
      </c>
      <c r="I92" s="426" t="s">
        <v>186</v>
      </c>
      <c r="J92" s="426" t="s">
        <v>186</v>
      </c>
      <c r="K92" s="426" t="s">
        <v>186</v>
      </c>
      <c r="L92" s="426" t="s">
        <v>187</v>
      </c>
      <c r="M92" s="426" t="s">
        <v>187</v>
      </c>
      <c r="N92" s="426" t="s">
        <v>186</v>
      </c>
      <c r="O92" s="426" t="s">
        <v>186</v>
      </c>
      <c r="P92" s="426" t="s">
        <v>186</v>
      </c>
      <c r="Q92" s="426" t="s">
        <v>187</v>
      </c>
      <c r="R92" s="426">
        <v>11.966649</v>
      </c>
    </row>
    <row r="93" spans="1:18">
      <c r="A93" s="428">
        <v>42774.509060416669</v>
      </c>
      <c r="B93" s="426" t="s">
        <v>189</v>
      </c>
      <c r="C93" s="426">
        <v>1</v>
      </c>
      <c r="D93" s="426" t="s">
        <v>7</v>
      </c>
      <c r="E93" s="426" t="s">
        <v>7</v>
      </c>
      <c r="F93" s="426" t="s">
        <v>187</v>
      </c>
      <c r="G93" s="426" t="s">
        <v>187</v>
      </c>
      <c r="H93" s="426" t="s">
        <v>186</v>
      </c>
      <c r="I93" s="426" t="s">
        <v>186</v>
      </c>
      <c r="J93" s="426" t="s">
        <v>186</v>
      </c>
      <c r="K93" s="426" t="s">
        <v>187</v>
      </c>
      <c r="L93" s="426" t="s">
        <v>186</v>
      </c>
      <c r="M93" s="426" t="s">
        <v>186</v>
      </c>
      <c r="N93" s="426" t="s">
        <v>186</v>
      </c>
      <c r="O93" s="426" t="s">
        <v>186</v>
      </c>
      <c r="P93" s="426" t="s">
        <v>186</v>
      </c>
      <c r="Q93" s="426" t="s">
        <v>186</v>
      </c>
      <c r="R93" s="426">
        <v>0.79999900000000002</v>
      </c>
    </row>
    <row r="94" spans="1:18">
      <c r="A94" s="428">
        <v>42774.509060416669</v>
      </c>
      <c r="B94" s="426" t="s">
        <v>189</v>
      </c>
      <c r="C94" s="426">
        <v>1</v>
      </c>
      <c r="D94" s="426" t="s">
        <v>7</v>
      </c>
      <c r="E94" s="426" t="s">
        <v>7</v>
      </c>
      <c r="F94" s="426" t="s">
        <v>187</v>
      </c>
      <c r="G94" s="426" t="s">
        <v>187</v>
      </c>
      <c r="H94" s="426" t="s">
        <v>186</v>
      </c>
      <c r="I94" s="426" t="s">
        <v>186</v>
      </c>
      <c r="J94" s="426" t="s">
        <v>187</v>
      </c>
      <c r="K94" s="426" t="s">
        <v>186</v>
      </c>
      <c r="L94" s="426" t="s">
        <v>186</v>
      </c>
      <c r="M94" s="426" t="s">
        <v>186</v>
      </c>
      <c r="N94" s="426" t="s">
        <v>186</v>
      </c>
      <c r="O94" s="426" t="s">
        <v>186</v>
      </c>
      <c r="P94" s="426" t="s">
        <v>186</v>
      </c>
      <c r="Q94" s="426" t="s">
        <v>187</v>
      </c>
      <c r="R94" s="426">
        <v>1.313331</v>
      </c>
    </row>
    <row r="95" spans="1:18">
      <c r="A95" s="428">
        <v>42774.509060416669</v>
      </c>
      <c r="B95" s="426" t="s">
        <v>189</v>
      </c>
      <c r="C95" s="426">
        <v>1</v>
      </c>
      <c r="D95" s="426" t="s">
        <v>7</v>
      </c>
      <c r="E95" s="426" t="s">
        <v>7</v>
      </c>
      <c r="F95" s="426" t="s">
        <v>187</v>
      </c>
      <c r="G95" s="426" t="s">
        <v>187</v>
      </c>
      <c r="H95" s="426" t="s">
        <v>186</v>
      </c>
      <c r="I95" s="426" t="s">
        <v>186</v>
      </c>
      <c r="J95" s="426" t="s">
        <v>187</v>
      </c>
      <c r="K95" s="426" t="s">
        <v>186</v>
      </c>
      <c r="L95" s="426" t="s">
        <v>187</v>
      </c>
      <c r="M95" s="426" t="s">
        <v>186</v>
      </c>
      <c r="N95" s="426" t="s">
        <v>187</v>
      </c>
      <c r="O95" s="426" t="s">
        <v>186</v>
      </c>
      <c r="P95" s="426" t="s">
        <v>186</v>
      </c>
      <c r="Q95" s="426" t="s">
        <v>187</v>
      </c>
      <c r="R95" s="426">
        <v>0.26666600000000001</v>
      </c>
    </row>
    <row r="96" spans="1:18">
      <c r="A96" s="428">
        <v>42774.509060416669</v>
      </c>
      <c r="B96" s="426" t="s">
        <v>189</v>
      </c>
      <c r="C96" s="426">
        <v>1</v>
      </c>
      <c r="D96" s="426" t="s">
        <v>7</v>
      </c>
      <c r="E96" s="426" t="s">
        <v>7</v>
      </c>
      <c r="F96" s="426" t="s">
        <v>187</v>
      </c>
      <c r="G96" s="426" t="s">
        <v>187</v>
      </c>
      <c r="H96" s="426" t="s">
        <v>186</v>
      </c>
      <c r="I96" s="426" t="s">
        <v>186</v>
      </c>
      <c r="J96" s="426" t="s">
        <v>187</v>
      </c>
      <c r="K96" s="426" t="s">
        <v>186</v>
      </c>
      <c r="L96" s="426" t="s">
        <v>187</v>
      </c>
      <c r="M96" s="426" t="s">
        <v>187</v>
      </c>
      <c r="N96" s="426" t="s">
        <v>186</v>
      </c>
      <c r="O96" s="426" t="s">
        <v>186</v>
      </c>
      <c r="P96" s="426" t="s">
        <v>186</v>
      </c>
      <c r="Q96" s="426" t="s">
        <v>187</v>
      </c>
      <c r="R96" s="426">
        <v>4.2066600000000003</v>
      </c>
    </row>
    <row r="97" spans="1:18">
      <c r="A97" s="428">
        <v>42774.509060416669</v>
      </c>
      <c r="B97" s="426" t="s">
        <v>189</v>
      </c>
      <c r="C97" s="426">
        <v>1</v>
      </c>
      <c r="D97" s="426" t="s">
        <v>8</v>
      </c>
      <c r="E97" s="426" t="s">
        <v>8</v>
      </c>
      <c r="F97" s="426" t="s">
        <v>186</v>
      </c>
      <c r="G97" s="426" t="s">
        <v>186</v>
      </c>
      <c r="H97" s="426" t="s">
        <v>186</v>
      </c>
      <c r="I97" s="426" t="s">
        <v>186</v>
      </c>
      <c r="J97" s="426" t="s">
        <v>186</v>
      </c>
      <c r="K97" s="426" t="s">
        <v>186</v>
      </c>
      <c r="L97" s="426" t="s">
        <v>186</v>
      </c>
      <c r="M97" s="426" t="s">
        <v>186</v>
      </c>
      <c r="N97" s="426" t="s">
        <v>186</v>
      </c>
      <c r="O97" s="426" t="s">
        <v>186</v>
      </c>
      <c r="P97" s="426" t="s">
        <v>186</v>
      </c>
      <c r="Q97" s="426" t="s">
        <v>186</v>
      </c>
      <c r="R97" s="426">
        <v>16.833296000000001</v>
      </c>
    </row>
    <row r="98" spans="1:18">
      <c r="A98" s="428">
        <v>42774.509060416669</v>
      </c>
      <c r="B98" s="426" t="s">
        <v>189</v>
      </c>
      <c r="C98" s="426">
        <v>1</v>
      </c>
      <c r="D98" s="426" t="s">
        <v>8</v>
      </c>
      <c r="E98" s="426" t="s">
        <v>8</v>
      </c>
      <c r="F98" s="426" t="s">
        <v>187</v>
      </c>
      <c r="G98" s="426" t="s">
        <v>186</v>
      </c>
      <c r="H98" s="426" t="s">
        <v>186</v>
      </c>
      <c r="I98" s="426" t="s">
        <v>186</v>
      </c>
      <c r="J98" s="426" t="s">
        <v>186</v>
      </c>
      <c r="K98" s="426" t="s">
        <v>186</v>
      </c>
      <c r="L98" s="426" t="s">
        <v>186</v>
      </c>
      <c r="M98" s="426" t="s">
        <v>186</v>
      </c>
      <c r="N98" s="426" t="s">
        <v>186</v>
      </c>
      <c r="O98" s="426" t="s">
        <v>186</v>
      </c>
      <c r="P98" s="426" t="s">
        <v>186</v>
      </c>
      <c r="Q98" s="426" t="s">
        <v>187</v>
      </c>
      <c r="R98" s="426">
        <v>1456.01156900004</v>
      </c>
    </row>
    <row r="99" spans="1:18">
      <c r="A99" s="428">
        <v>42774.509060416669</v>
      </c>
      <c r="B99" s="426" t="s">
        <v>189</v>
      </c>
      <c r="C99" s="426">
        <v>1</v>
      </c>
      <c r="D99" s="426" t="s">
        <v>8</v>
      </c>
      <c r="E99" s="426" t="s">
        <v>8</v>
      </c>
      <c r="F99" s="426" t="s">
        <v>187</v>
      </c>
      <c r="G99" s="426" t="s">
        <v>186</v>
      </c>
      <c r="H99" s="426" t="s">
        <v>186</v>
      </c>
      <c r="I99" s="426" t="s">
        <v>186</v>
      </c>
      <c r="J99" s="426" t="s">
        <v>186</v>
      </c>
      <c r="K99" s="426" t="s">
        <v>186</v>
      </c>
      <c r="L99" s="426" t="s">
        <v>187</v>
      </c>
      <c r="M99" s="426" t="s">
        <v>186</v>
      </c>
      <c r="N99" s="426" t="s">
        <v>186</v>
      </c>
      <c r="O99" s="426" t="s">
        <v>186</v>
      </c>
      <c r="P99" s="426" t="s">
        <v>187</v>
      </c>
      <c r="Q99" s="426" t="s">
        <v>187</v>
      </c>
      <c r="R99" s="426">
        <v>140.86651000000001</v>
      </c>
    </row>
    <row r="100" spans="1:18">
      <c r="A100" s="428">
        <v>42774.509060416669</v>
      </c>
      <c r="B100" s="426" t="s">
        <v>189</v>
      </c>
      <c r="C100" s="426">
        <v>1</v>
      </c>
      <c r="D100" s="426" t="s">
        <v>8</v>
      </c>
      <c r="E100" s="426" t="s">
        <v>8</v>
      </c>
      <c r="F100" s="426" t="s">
        <v>187</v>
      </c>
      <c r="G100" s="426" t="s">
        <v>186</v>
      </c>
      <c r="H100" s="426" t="s">
        <v>186</v>
      </c>
      <c r="I100" s="426" t="s">
        <v>186</v>
      </c>
      <c r="J100" s="426" t="s">
        <v>186</v>
      </c>
      <c r="K100" s="426" t="s">
        <v>186</v>
      </c>
      <c r="L100" s="426" t="s">
        <v>187</v>
      </c>
      <c r="M100" s="426" t="s">
        <v>186</v>
      </c>
      <c r="N100" s="426" t="s">
        <v>186</v>
      </c>
      <c r="O100" s="426" t="s">
        <v>187</v>
      </c>
      <c r="P100" s="426" t="s">
        <v>186</v>
      </c>
      <c r="Q100" s="426" t="s">
        <v>187</v>
      </c>
      <c r="R100" s="426">
        <v>2.999997</v>
      </c>
    </row>
    <row r="101" spans="1:18">
      <c r="A101" s="428">
        <v>42774.509060416669</v>
      </c>
      <c r="B101" s="426" t="s">
        <v>189</v>
      </c>
      <c r="C101" s="426">
        <v>1</v>
      </c>
      <c r="D101" s="426" t="s">
        <v>8</v>
      </c>
      <c r="E101" s="426" t="s">
        <v>8</v>
      </c>
      <c r="F101" s="426" t="s">
        <v>187</v>
      </c>
      <c r="G101" s="426" t="s">
        <v>186</v>
      </c>
      <c r="H101" s="426" t="s">
        <v>186</v>
      </c>
      <c r="I101" s="426" t="s">
        <v>186</v>
      </c>
      <c r="J101" s="426" t="s">
        <v>186</v>
      </c>
      <c r="K101" s="426" t="s">
        <v>186</v>
      </c>
      <c r="L101" s="426" t="s">
        <v>187</v>
      </c>
      <c r="M101" s="426" t="s">
        <v>186</v>
      </c>
      <c r="N101" s="426" t="s">
        <v>187</v>
      </c>
      <c r="O101" s="426" t="s">
        <v>186</v>
      </c>
      <c r="P101" s="426" t="s">
        <v>186</v>
      </c>
      <c r="Q101" s="426" t="s">
        <v>187</v>
      </c>
      <c r="R101" s="426">
        <v>8.666658</v>
      </c>
    </row>
    <row r="102" spans="1:18">
      <c r="A102" s="428">
        <v>42774.509060416669</v>
      </c>
      <c r="B102" s="426" t="s">
        <v>189</v>
      </c>
      <c r="C102" s="426">
        <v>1</v>
      </c>
      <c r="D102" s="426" t="s">
        <v>8</v>
      </c>
      <c r="E102" s="426" t="s">
        <v>8</v>
      </c>
      <c r="F102" s="426" t="s">
        <v>187</v>
      </c>
      <c r="G102" s="426" t="s">
        <v>186</v>
      </c>
      <c r="H102" s="426" t="s">
        <v>186</v>
      </c>
      <c r="I102" s="426" t="s">
        <v>186</v>
      </c>
      <c r="J102" s="426" t="s">
        <v>186</v>
      </c>
      <c r="K102" s="426" t="s">
        <v>186</v>
      </c>
      <c r="L102" s="426" t="s">
        <v>187</v>
      </c>
      <c r="M102" s="426" t="s">
        <v>187</v>
      </c>
      <c r="N102" s="426" t="s">
        <v>186</v>
      </c>
      <c r="O102" s="426" t="s">
        <v>186</v>
      </c>
      <c r="P102" s="426" t="s">
        <v>186</v>
      </c>
      <c r="Q102" s="426" t="s">
        <v>187</v>
      </c>
      <c r="R102" s="426">
        <v>542.90601099998901</v>
      </c>
    </row>
    <row r="103" spans="1:18">
      <c r="A103" s="428">
        <v>42774.509060416669</v>
      </c>
      <c r="B103" s="426" t="s">
        <v>189</v>
      </c>
      <c r="C103" s="426">
        <v>1</v>
      </c>
      <c r="D103" s="426" t="s">
        <v>8</v>
      </c>
      <c r="E103" s="426" t="s">
        <v>8</v>
      </c>
      <c r="F103" s="426" t="s">
        <v>187</v>
      </c>
      <c r="G103" s="426" t="s">
        <v>186</v>
      </c>
      <c r="H103" s="426" t="s">
        <v>186</v>
      </c>
      <c r="I103" s="426" t="s">
        <v>186</v>
      </c>
      <c r="J103" s="426" t="s">
        <v>186</v>
      </c>
      <c r="K103" s="426" t="s">
        <v>187</v>
      </c>
      <c r="L103" s="426" t="s">
        <v>186</v>
      </c>
      <c r="M103" s="426" t="s">
        <v>186</v>
      </c>
      <c r="N103" s="426" t="s">
        <v>186</v>
      </c>
      <c r="O103" s="426" t="s">
        <v>186</v>
      </c>
      <c r="P103" s="426" t="s">
        <v>186</v>
      </c>
      <c r="Q103" s="426" t="s">
        <v>186</v>
      </c>
      <c r="R103" s="426">
        <v>21.599965999999998</v>
      </c>
    </row>
    <row r="104" spans="1:18">
      <c r="A104" s="428">
        <v>42774.509060416669</v>
      </c>
      <c r="B104" s="426" t="s">
        <v>189</v>
      </c>
      <c r="C104" s="426">
        <v>1</v>
      </c>
      <c r="D104" s="426" t="s">
        <v>8</v>
      </c>
      <c r="E104" s="426" t="s">
        <v>8</v>
      </c>
      <c r="F104" s="426" t="s">
        <v>187</v>
      </c>
      <c r="G104" s="426" t="s">
        <v>186</v>
      </c>
      <c r="H104" s="426" t="s">
        <v>186</v>
      </c>
      <c r="I104" s="426" t="s">
        <v>186</v>
      </c>
      <c r="J104" s="426" t="s">
        <v>187</v>
      </c>
      <c r="K104" s="426" t="s">
        <v>186</v>
      </c>
      <c r="L104" s="426" t="s">
        <v>186</v>
      </c>
      <c r="M104" s="426" t="s">
        <v>186</v>
      </c>
      <c r="N104" s="426" t="s">
        <v>186</v>
      </c>
      <c r="O104" s="426" t="s">
        <v>186</v>
      </c>
      <c r="P104" s="426" t="s">
        <v>186</v>
      </c>
      <c r="Q104" s="426" t="s">
        <v>187</v>
      </c>
      <c r="R104" s="426">
        <v>102.053213</v>
      </c>
    </row>
    <row r="105" spans="1:18">
      <c r="A105" s="428">
        <v>42774.509060416669</v>
      </c>
      <c r="B105" s="426" t="s">
        <v>189</v>
      </c>
      <c r="C105" s="426">
        <v>1</v>
      </c>
      <c r="D105" s="426" t="s">
        <v>8</v>
      </c>
      <c r="E105" s="426" t="s">
        <v>8</v>
      </c>
      <c r="F105" s="426" t="s">
        <v>187</v>
      </c>
      <c r="G105" s="426" t="s">
        <v>186</v>
      </c>
      <c r="H105" s="426" t="s">
        <v>186</v>
      </c>
      <c r="I105" s="426" t="s">
        <v>186</v>
      </c>
      <c r="J105" s="426" t="s">
        <v>187</v>
      </c>
      <c r="K105" s="426" t="s">
        <v>186</v>
      </c>
      <c r="L105" s="426" t="s">
        <v>187</v>
      </c>
      <c r="M105" s="426" t="s">
        <v>186</v>
      </c>
      <c r="N105" s="426" t="s">
        <v>186</v>
      </c>
      <c r="O105" s="426" t="s">
        <v>186</v>
      </c>
      <c r="P105" s="426" t="s">
        <v>187</v>
      </c>
      <c r="Q105" s="426" t="s">
        <v>187</v>
      </c>
      <c r="R105" s="426">
        <v>1.533331</v>
      </c>
    </row>
    <row r="106" spans="1:18">
      <c r="A106" s="428">
        <v>42774.509060416669</v>
      </c>
      <c r="B106" s="426" t="s">
        <v>189</v>
      </c>
      <c r="C106" s="426">
        <v>1</v>
      </c>
      <c r="D106" s="426" t="s">
        <v>8</v>
      </c>
      <c r="E106" s="426" t="s">
        <v>8</v>
      </c>
      <c r="F106" s="426" t="s">
        <v>187</v>
      </c>
      <c r="G106" s="426" t="s">
        <v>186</v>
      </c>
      <c r="H106" s="426" t="s">
        <v>186</v>
      </c>
      <c r="I106" s="426" t="s">
        <v>186</v>
      </c>
      <c r="J106" s="426" t="s">
        <v>187</v>
      </c>
      <c r="K106" s="426" t="s">
        <v>186</v>
      </c>
      <c r="L106" s="426" t="s">
        <v>187</v>
      </c>
      <c r="M106" s="426" t="s">
        <v>186</v>
      </c>
      <c r="N106" s="426" t="s">
        <v>186</v>
      </c>
      <c r="O106" s="426" t="s">
        <v>187</v>
      </c>
      <c r="P106" s="426" t="s">
        <v>186</v>
      </c>
      <c r="Q106" s="426" t="s">
        <v>187</v>
      </c>
      <c r="R106" s="426">
        <v>0.99999899999999997</v>
      </c>
    </row>
    <row r="107" spans="1:18">
      <c r="A107" s="428">
        <v>42774.509060416669</v>
      </c>
      <c r="B107" s="426" t="s">
        <v>189</v>
      </c>
      <c r="C107" s="426">
        <v>1</v>
      </c>
      <c r="D107" s="426" t="s">
        <v>8</v>
      </c>
      <c r="E107" s="426" t="s">
        <v>8</v>
      </c>
      <c r="F107" s="426" t="s">
        <v>187</v>
      </c>
      <c r="G107" s="426" t="s">
        <v>186</v>
      </c>
      <c r="H107" s="426" t="s">
        <v>186</v>
      </c>
      <c r="I107" s="426" t="s">
        <v>186</v>
      </c>
      <c r="J107" s="426" t="s">
        <v>187</v>
      </c>
      <c r="K107" s="426" t="s">
        <v>186</v>
      </c>
      <c r="L107" s="426" t="s">
        <v>187</v>
      </c>
      <c r="M107" s="426" t="s">
        <v>186</v>
      </c>
      <c r="N107" s="426" t="s">
        <v>187</v>
      </c>
      <c r="O107" s="426" t="s">
        <v>186</v>
      </c>
      <c r="P107" s="426" t="s">
        <v>186</v>
      </c>
      <c r="Q107" s="426" t="s">
        <v>187</v>
      </c>
      <c r="R107" s="426">
        <v>2.3333309999999998</v>
      </c>
    </row>
    <row r="108" spans="1:18">
      <c r="A108" s="428">
        <v>42774.509060416669</v>
      </c>
      <c r="B108" s="426" t="s">
        <v>189</v>
      </c>
      <c r="C108" s="426">
        <v>1</v>
      </c>
      <c r="D108" s="426" t="s">
        <v>8</v>
      </c>
      <c r="E108" s="426" t="s">
        <v>8</v>
      </c>
      <c r="F108" s="426" t="s">
        <v>187</v>
      </c>
      <c r="G108" s="426" t="s">
        <v>186</v>
      </c>
      <c r="H108" s="426" t="s">
        <v>186</v>
      </c>
      <c r="I108" s="426" t="s">
        <v>186</v>
      </c>
      <c r="J108" s="426" t="s">
        <v>187</v>
      </c>
      <c r="K108" s="426" t="s">
        <v>186</v>
      </c>
      <c r="L108" s="426" t="s">
        <v>187</v>
      </c>
      <c r="M108" s="426" t="s">
        <v>187</v>
      </c>
      <c r="N108" s="426" t="s">
        <v>186</v>
      </c>
      <c r="O108" s="426" t="s">
        <v>186</v>
      </c>
      <c r="P108" s="426" t="s">
        <v>186</v>
      </c>
      <c r="Q108" s="426" t="s">
        <v>187</v>
      </c>
      <c r="R108" s="426">
        <v>102.426529</v>
      </c>
    </row>
    <row r="109" spans="1:18">
      <c r="A109" s="428">
        <v>42774.509060416669</v>
      </c>
      <c r="B109" s="426" t="s">
        <v>189</v>
      </c>
      <c r="C109" s="426">
        <v>1</v>
      </c>
      <c r="D109" s="426" t="s">
        <v>8</v>
      </c>
      <c r="E109" s="426" t="s">
        <v>8</v>
      </c>
      <c r="F109" s="426" t="s">
        <v>187</v>
      </c>
      <c r="G109" s="426" t="s">
        <v>187</v>
      </c>
      <c r="H109" s="426" t="s">
        <v>186</v>
      </c>
      <c r="I109" s="426" t="s">
        <v>186</v>
      </c>
      <c r="J109" s="426" t="s">
        <v>186</v>
      </c>
      <c r="K109" s="426" t="s">
        <v>186</v>
      </c>
      <c r="L109" s="426" t="s">
        <v>186</v>
      </c>
      <c r="M109" s="426" t="s">
        <v>186</v>
      </c>
      <c r="N109" s="426" t="s">
        <v>186</v>
      </c>
      <c r="O109" s="426" t="s">
        <v>186</v>
      </c>
      <c r="P109" s="426" t="s">
        <v>186</v>
      </c>
      <c r="Q109" s="426" t="s">
        <v>187</v>
      </c>
      <c r="R109" s="426">
        <v>13.266652000000001</v>
      </c>
    </row>
    <row r="110" spans="1:18">
      <c r="A110" s="428">
        <v>42774.509060416669</v>
      </c>
      <c r="B110" s="426" t="s">
        <v>189</v>
      </c>
      <c r="C110" s="426">
        <v>1</v>
      </c>
      <c r="D110" s="426" t="s">
        <v>8</v>
      </c>
      <c r="E110" s="426" t="s">
        <v>8</v>
      </c>
      <c r="F110" s="426" t="s">
        <v>187</v>
      </c>
      <c r="G110" s="426" t="s">
        <v>187</v>
      </c>
      <c r="H110" s="426" t="s">
        <v>186</v>
      </c>
      <c r="I110" s="426" t="s">
        <v>186</v>
      </c>
      <c r="J110" s="426" t="s">
        <v>186</v>
      </c>
      <c r="K110" s="426" t="s">
        <v>186</v>
      </c>
      <c r="L110" s="426" t="s">
        <v>187</v>
      </c>
      <c r="M110" s="426" t="s">
        <v>186</v>
      </c>
      <c r="N110" s="426" t="s">
        <v>187</v>
      </c>
      <c r="O110" s="426" t="s">
        <v>186</v>
      </c>
      <c r="P110" s="426" t="s">
        <v>186</v>
      </c>
      <c r="Q110" s="426" t="s">
        <v>187</v>
      </c>
      <c r="R110" s="426">
        <v>2.6666639999999999</v>
      </c>
    </row>
    <row r="111" spans="1:18">
      <c r="A111" s="428">
        <v>42774.509060416669</v>
      </c>
      <c r="B111" s="426" t="s">
        <v>189</v>
      </c>
      <c r="C111" s="426">
        <v>1</v>
      </c>
      <c r="D111" s="426" t="s">
        <v>8</v>
      </c>
      <c r="E111" s="426" t="s">
        <v>8</v>
      </c>
      <c r="F111" s="426" t="s">
        <v>187</v>
      </c>
      <c r="G111" s="426" t="s">
        <v>187</v>
      </c>
      <c r="H111" s="426" t="s">
        <v>186</v>
      </c>
      <c r="I111" s="426" t="s">
        <v>186</v>
      </c>
      <c r="J111" s="426" t="s">
        <v>186</v>
      </c>
      <c r="K111" s="426" t="s">
        <v>186</v>
      </c>
      <c r="L111" s="426" t="s">
        <v>187</v>
      </c>
      <c r="M111" s="426" t="s">
        <v>187</v>
      </c>
      <c r="N111" s="426" t="s">
        <v>186</v>
      </c>
      <c r="O111" s="426" t="s">
        <v>186</v>
      </c>
      <c r="P111" s="426" t="s">
        <v>186</v>
      </c>
      <c r="Q111" s="426" t="s">
        <v>187</v>
      </c>
      <c r="R111" s="426">
        <v>46.713278000000102</v>
      </c>
    </row>
    <row r="112" spans="1:18">
      <c r="A112" s="428">
        <v>42774.509060416669</v>
      </c>
      <c r="B112" s="426" t="s">
        <v>189</v>
      </c>
      <c r="C112" s="426">
        <v>1</v>
      </c>
      <c r="D112" s="426" t="s">
        <v>8</v>
      </c>
      <c r="E112" s="426" t="s">
        <v>8</v>
      </c>
      <c r="F112" s="426" t="s">
        <v>187</v>
      </c>
      <c r="G112" s="426" t="s">
        <v>187</v>
      </c>
      <c r="H112" s="426" t="s">
        <v>186</v>
      </c>
      <c r="I112" s="426" t="s">
        <v>186</v>
      </c>
      <c r="J112" s="426" t="s">
        <v>187</v>
      </c>
      <c r="K112" s="426" t="s">
        <v>186</v>
      </c>
      <c r="L112" s="426" t="s">
        <v>186</v>
      </c>
      <c r="M112" s="426" t="s">
        <v>186</v>
      </c>
      <c r="N112" s="426" t="s">
        <v>186</v>
      </c>
      <c r="O112" s="426" t="s">
        <v>186</v>
      </c>
      <c r="P112" s="426" t="s">
        <v>186</v>
      </c>
      <c r="Q112" s="426" t="s">
        <v>187</v>
      </c>
      <c r="R112" s="426">
        <v>0.99999899999999997</v>
      </c>
    </row>
    <row r="113" spans="1:18">
      <c r="A113" s="428">
        <v>42774.509060416669</v>
      </c>
      <c r="B113" s="426" t="s">
        <v>189</v>
      </c>
      <c r="C113" s="426">
        <v>1</v>
      </c>
      <c r="D113" s="426" t="s">
        <v>8</v>
      </c>
      <c r="E113" s="426" t="s">
        <v>8</v>
      </c>
      <c r="F113" s="426" t="s">
        <v>187</v>
      </c>
      <c r="G113" s="426" t="s">
        <v>187</v>
      </c>
      <c r="H113" s="426" t="s">
        <v>186</v>
      </c>
      <c r="I113" s="426" t="s">
        <v>186</v>
      </c>
      <c r="J113" s="426" t="s">
        <v>187</v>
      </c>
      <c r="K113" s="426" t="s">
        <v>186</v>
      </c>
      <c r="L113" s="426" t="s">
        <v>187</v>
      </c>
      <c r="M113" s="426" t="s">
        <v>186</v>
      </c>
      <c r="N113" s="426" t="s">
        <v>187</v>
      </c>
      <c r="O113" s="426" t="s">
        <v>186</v>
      </c>
      <c r="P113" s="426" t="s">
        <v>186</v>
      </c>
      <c r="Q113" s="426" t="s">
        <v>187</v>
      </c>
      <c r="R113" s="426">
        <v>0.66666599999999998</v>
      </c>
    </row>
    <row r="114" spans="1:18">
      <c r="A114" s="428">
        <v>42774.509060416669</v>
      </c>
      <c r="B114" s="426" t="s">
        <v>189</v>
      </c>
      <c r="C114" s="426">
        <v>1</v>
      </c>
      <c r="D114" s="426" t="s">
        <v>8</v>
      </c>
      <c r="E114" s="426" t="s">
        <v>8</v>
      </c>
      <c r="F114" s="426" t="s">
        <v>187</v>
      </c>
      <c r="G114" s="426" t="s">
        <v>187</v>
      </c>
      <c r="H114" s="426" t="s">
        <v>186</v>
      </c>
      <c r="I114" s="426" t="s">
        <v>186</v>
      </c>
      <c r="J114" s="426" t="s">
        <v>187</v>
      </c>
      <c r="K114" s="426" t="s">
        <v>186</v>
      </c>
      <c r="L114" s="426" t="s">
        <v>187</v>
      </c>
      <c r="M114" s="426" t="s">
        <v>187</v>
      </c>
      <c r="N114" s="426" t="s">
        <v>186</v>
      </c>
      <c r="O114" s="426" t="s">
        <v>186</v>
      </c>
      <c r="P114" s="426" t="s">
        <v>186</v>
      </c>
      <c r="Q114" s="426" t="s">
        <v>187</v>
      </c>
      <c r="R114" s="426">
        <v>8.7333219999999994</v>
      </c>
    </row>
    <row r="115" spans="1:18">
      <c r="A115" s="428">
        <v>42774.509060416669</v>
      </c>
      <c r="B115" s="426" t="s">
        <v>189</v>
      </c>
      <c r="C115" s="426">
        <v>1</v>
      </c>
      <c r="D115" s="426" t="s">
        <v>9</v>
      </c>
      <c r="E115" s="426" t="s">
        <v>9</v>
      </c>
      <c r="F115" s="426" t="s">
        <v>186</v>
      </c>
      <c r="G115" s="426" t="s">
        <v>186</v>
      </c>
      <c r="H115" s="426" t="s">
        <v>186</v>
      </c>
      <c r="I115" s="426" t="s">
        <v>186</v>
      </c>
      <c r="J115" s="426" t="s">
        <v>186</v>
      </c>
      <c r="K115" s="426" t="s">
        <v>186</v>
      </c>
      <c r="L115" s="426" t="s">
        <v>186</v>
      </c>
      <c r="M115" s="426" t="s">
        <v>186</v>
      </c>
      <c r="N115" s="426" t="s">
        <v>186</v>
      </c>
      <c r="O115" s="426" t="s">
        <v>186</v>
      </c>
      <c r="P115" s="426" t="s">
        <v>186</v>
      </c>
      <c r="Q115" s="426" t="s">
        <v>186</v>
      </c>
      <c r="R115" s="426">
        <v>44.873199000000099</v>
      </c>
    </row>
    <row r="116" spans="1:18">
      <c r="A116" s="428">
        <v>42774.509060416669</v>
      </c>
      <c r="B116" s="426" t="s">
        <v>189</v>
      </c>
      <c r="C116" s="426">
        <v>1</v>
      </c>
      <c r="D116" s="426" t="s">
        <v>9</v>
      </c>
      <c r="E116" s="426" t="s">
        <v>9</v>
      </c>
      <c r="F116" s="426" t="s">
        <v>187</v>
      </c>
      <c r="G116" s="426" t="s">
        <v>186</v>
      </c>
      <c r="H116" s="426" t="s">
        <v>186</v>
      </c>
      <c r="I116" s="426" t="s">
        <v>186</v>
      </c>
      <c r="J116" s="426" t="s">
        <v>186</v>
      </c>
      <c r="K116" s="426" t="s">
        <v>186</v>
      </c>
      <c r="L116" s="426" t="s">
        <v>186</v>
      </c>
      <c r="M116" s="426" t="s">
        <v>186</v>
      </c>
      <c r="N116" s="426" t="s">
        <v>186</v>
      </c>
      <c r="O116" s="426" t="s">
        <v>186</v>
      </c>
      <c r="P116" s="426" t="s">
        <v>186</v>
      </c>
      <c r="Q116" s="426" t="s">
        <v>187</v>
      </c>
      <c r="R116" s="426">
        <v>907.91908700003501</v>
      </c>
    </row>
    <row r="117" spans="1:18">
      <c r="A117" s="428">
        <v>42774.509060416669</v>
      </c>
      <c r="B117" s="426" t="s">
        <v>189</v>
      </c>
      <c r="C117" s="426">
        <v>1</v>
      </c>
      <c r="D117" s="426" t="s">
        <v>9</v>
      </c>
      <c r="E117" s="426" t="s">
        <v>9</v>
      </c>
      <c r="F117" s="426" t="s">
        <v>187</v>
      </c>
      <c r="G117" s="426" t="s">
        <v>186</v>
      </c>
      <c r="H117" s="426" t="s">
        <v>186</v>
      </c>
      <c r="I117" s="426" t="s">
        <v>186</v>
      </c>
      <c r="J117" s="426" t="s">
        <v>186</v>
      </c>
      <c r="K117" s="426" t="s">
        <v>186</v>
      </c>
      <c r="L117" s="426" t="s">
        <v>187</v>
      </c>
      <c r="M117" s="426" t="s">
        <v>186</v>
      </c>
      <c r="N117" s="426" t="s">
        <v>186</v>
      </c>
      <c r="O117" s="426" t="s">
        <v>186</v>
      </c>
      <c r="P117" s="426" t="s">
        <v>187</v>
      </c>
      <c r="Q117" s="426" t="s">
        <v>187</v>
      </c>
      <c r="R117" s="426">
        <v>218.51976400000001</v>
      </c>
    </row>
    <row r="118" spans="1:18">
      <c r="A118" s="428">
        <v>42774.509060416669</v>
      </c>
      <c r="B118" s="426" t="s">
        <v>189</v>
      </c>
      <c r="C118" s="426">
        <v>1</v>
      </c>
      <c r="D118" s="426" t="s">
        <v>9</v>
      </c>
      <c r="E118" s="426" t="s">
        <v>9</v>
      </c>
      <c r="F118" s="426" t="s">
        <v>187</v>
      </c>
      <c r="G118" s="426" t="s">
        <v>186</v>
      </c>
      <c r="H118" s="426" t="s">
        <v>186</v>
      </c>
      <c r="I118" s="426" t="s">
        <v>186</v>
      </c>
      <c r="J118" s="426" t="s">
        <v>186</v>
      </c>
      <c r="K118" s="426" t="s">
        <v>186</v>
      </c>
      <c r="L118" s="426" t="s">
        <v>187</v>
      </c>
      <c r="M118" s="426" t="s">
        <v>186</v>
      </c>
      <c r="N118" s="426" t="s">
        <v>186</v>
      </c>
      <c r="O118" s="426" t="s">
        <v>187</v>
      </c>
      <c r="P118" s="426" t="s">
        <v>186</v>
      </c>
      <c r="Q118" s="426" t="s">
        <v>187</v>
      </c>
      <c r="R118" s="426">
        <v>14.466652</v>
      </c>
    </row>
    <row r="119" spans="1:18">
      <c r="A119" s="428">
        <v>42774.509060416669</v>
      </c>
      <c r="B119" s="426" t="s">
        <v>189</v>
      </c>
      <c r="C119" s="426">
        <v>1</v>
      </c>
      <c r="D119" s="426" t="s">
        <v>9</v>
      </c>
      <c r="E119" s="426" t="s">
        <v>9</v>
      </c>
      <c r="F119" s="426" t="s">
        <v>187</v>
      </c>
      <c r="G119" s="426" t="s">
        <v>186</v>
      </c>
      <c r="H119" s="426" t="s">
        <v>186</v>
      </c>
      <c r="I119" s="426" t="s">
        <v>186</v>
      </c>
      <c r="J119" s="426" t="s">
        <v>186</v>
      </c>
      <c r="K119" s="426" t="s">
        <v>186</v>
      </c>
      <c r="L119" s="426" t="s">
        <v>187</v>
      </c>
      <c r="M119" s="426" t="s">
        <v>186</v>
      </c>
      <c r="N119" s="426" t="s">
        <v>187</v>
      </c>
      <c r="O119" s="426" t="s">
        <v>186</v>
      </c>
      <c r="P119" s="426" t="s">
        <v>186</v>
      </c>
      <c r="Q119" s="426" t="s">
        <v>187</v>
      </c>
      <c r="R119" s="426">
        <v>92.333230999999898</v>
      </c>
    </row>
    <row r="120" spans="1:18">
      <c r="A120" s="428">
        <v>42774.509060416669</v>
      </c>
      <c r="B120" s="426" t="s">
        <v>189</v>
      </c>
      <c r="C120" s="426">
        <v>1</v>
      </c>
      <c r="D120" s="426" t="s">
        <v>9</v>
      </c>
      <c r="E120" s="426" t="s">
        <v>9</v>
      </c>
      <c r="F120" s="426" t="s">
        <v>187</v>
      </c>
      <c r="G120" s="426" t="s">
        <v>186</v>
      </c>
      <c r="H120" s="426" t="s">
        <v>186</v>
      </c>
      <c r="I120" s="426" t="s">
        <v>186</v>
      </c>
      <c r="J120" s="426" t="s">
        <v>186</v>
      </c>
      <c r="K120" s="426" t="s">
        <v>186</v>
      </c>
      <c r="L120" s="426" t="s">
        <v>187</v>
      </c>
      <c r="M120" s="426" t="s">
        <v>187</v>
      </c>
      <c r="N120" s="426" t="s">
        <v>186</v>
      </c>
      <c r="O120" s="426" t="s">
        <v>186</v>
      </c>
      <c r="P120" s="426" t="s">
        <v>186</v>
      </c>
      <c r="Q120" s="426" t="s">
        <v>187</v>
      </c>
      <c r="R120" s="426">
        <v>144.45986400000001</v>
      </c>
    </row>
    <row r="121" spans="1:18">
      <c r="A121" s="428">
        <v>42774.509060416669</v>
      </c>
      <c r="B121" s="426" t="s">
        <v>189</v>
      </c>
      <c r="C121" s="426">
        <v>1</v>
      </c>
      <c r="D121" s="426" t="s">
        <v>9</v>
      </c>
      <c r="E121" s="426" t="s">
        <v>9</v>
      </c>
      <c r="F121" s="426" t="s">
        <v>187</v>
      </c>
      <c r="G121" s="426" t="s">
        <v>186</v>
      </c>
      <c r="H121" s="426" t="s">
        <v>186</v>
      </c>
      <c r="I121" s="426" t="s">
        <v>186</v>
      </c>
      <c r="J121" s="426" t="s">
        <v>186</v>
      </c>
      <c r="K121" s="426" t="s">
        <v>186</v>
      </c>
      <c r="L121" s="426" t="s">
        <v>187</v>
      </c>
      <c r="M121" s="426" t="s">
        <v>187</v>
      </c>
      <c r="N121" s="426" t="s">
        <v>187</v>
      </c>
      <c r="O121" s="426" t="s">
        <v>186</v>
      </c>
      <c r="P121" s="426" t="s">
        <v>186</v>
      </c>
      <c r="Q121" s="426" t="s">
        <v>187</v>
      </c>
      <c r="R121" s="426">
        <v>9.3333239999999993</v>
      </c>
    </row>
    <row r="122" spans="1:18">
      <c r="A122" s="428">
        <v>42774.509060416669</v>
      </c>
      <c r="B122" s="426" t="s">
        <v>189</v>
      </c>
      <c r="C122" s="426">
        <v>1</v>
      </c>
      <c r="D122" s="426" t="s">
        <v>9</v>
      </c>
      <c r="E122" s="426" t="s">
        <v>9</v>
      </c>
      <c r="F122" s="426" t="s">
        <v>187</v>
      </c>
      <c r="G122" s="426" t="s">
        <v>186</v>
      </c>
      <c r="H122" s="426" t="s">
        <v>186</v>
      </c>
      <c r="I122" s="426" t="s">
        <v>186</v>
      </c>
      <c r="J122" s="426" t="s">
        <v>186</v>
      </c>
      <c r="K122" s="426" t="s">
        <v>187</v>
      </c>
      <c r="L122" s="426" t="s">
        <v>186</v>
      </c>
      <c r="M122" s="426" t="s">
        <v>186</v>
      </c>
      <c r="N122" s="426" t="s">
        <v>186</v>
      </c>
      <c r="O122" s="426" t="s">
        <v>186</v>
      </c>
      <c r="P122" s="426" t="s">
        <v>186</v>
      </c>
      <c r="Q122" s="426" t="s">
        <v>186</v>
      </c>
      <c r="R122" s="426">
        <v>1</v>
      </c>
    </row>
    <row r="123" spans="1:18">
      <c r="A123" s="428">
        <v>42774.509060416669</v>
      </c>
      <c r="B123" s="426" t="s">
        <v>189</v>
      </c>
      <c r="C123" s="426">
        <v>1</v>
      </c>
      <c r="D123" s="426" t="s">
        <v>9</v>
      </c>
      <c r="E123" s="426" t="s">
        <v>9</v>
      </c>
      <c r="F123" s="426" t="s">
        <v>187</v>
      </c>
      <c r="G123" s="426" t="s">
        <v>186</v>
      </c>
      <c r="H123" s="426" t="s">
        <v>186</v>
      </c>
      <c r="I123" s="426" t="s">
        <v>186</v>
      </c>
      <c r="J123" s="426" t="s">
        <v>187</v>
      </c>
      <c r="K123" s="426" t="s">
        <v>186</v>
      </c>
      <c r="L123" s="426" t="s">
        <v>186</v>
      </c>
      <c r="M123" s="426" t="s">
        <v>186</v>
      </c>
      <c r="N123" s="426" t="s">
        <v>186</v>
      </c>
      <c r="O123" s="426" t="s">
        <v>186</v>
      </c>
      <c r="P123" s="426" t="s">
        <v>186</v>
      </c>
      <c r="Q123" s="426" t="s">
        <v>187</v>
      </c>
      <c r="R123" s="426">
        <v>73.933248000000106</v>
      </c>
    </row>
    <row r="124" spans="1:18">
      <c r="A124" s="428">
        <v>42774.509060416669</v>
      </c>
      <c r="B124" s="426" t="s">
        <v>189</v>
      </c>
      <c r="C124" s="426">
        <v>1</v>
      </c>
      <c r="D124" s="426" t="s">
        <v>9</v>
      </c>
      <c r="E124" s="426" t="s">
        <v>9</v>
      </c>
      <c r="F124" s="426" t="s">
        <v>187</v>
      </c>
      <c r="G124" s="426" t="s">
        <v>186</v>
      </c>
      <c r="H124" s="426" t="s">
        <v>186</v>
      </c>
      <c r="I124" s="426" t="s">
        <v>186</v>
      </c>
      <c r="J124" s="426" t="s">
        <v>187</v>
      </c>
      <c r="K124" s="426" t="s">
        <v>186</v>
      </c>
      <c r="L124" s="426" t="s">
        <v>187</v>
      </c>
      <c r="M124" s="426" t="s">
        <v>186</v>
      </c>
      <c r="N124" s="426" t="s">
        <v>186</v>
      </c>
      <c r="O124" s="426" t="s">
        <v>186</v>
      </c>
      <c r="P124" s="426" t="s">
        <v>187</v>
      </c>
      <c r="Q124" s="426" t="s">
        <v>187</v>
      </c>
      <c r="R124" s="426">
        <v>2.519997</v>
      </c>
    </row>
    <row r="125" spans="1:18">
      <c r="A125" s="428">
        <v>42774.509060416669</v>
      </c>
      <c r="B125" s="426" t="s">
        <v>189</v>
      </c>
      <c r="C125" s="426">
        <v>1</v>
      </c>
      <c r="D125" s="426" t="s">
        <v>9</v>
      </c>
      <c r="E125" s="426" t="s">
        <v>9</v>
      </c>
      <c r="F125" s="426" t="s">
        <v>187</v>
      </c>
      <c r="G125" s="426" t="s">
        <v>186</v>
      </c>
      <c r="H125" s="426" t="s">
        <v>186</v>
      </c>
      <c r="I125" s="426" t="s">
        <v>186</v>
      </c>
      <c r="J125" s="426" t="s">
        <v>187</v>
      </c>
      <c r="K125" s="426" t="s">
        <v>186</v>
      </c>
      <c r="L125" s="426" t="s">
        <v>187</v>
      </c>
      <c r="M125" s="426" t="s">
        <v>186</v>
      </c>
      <c r="N125" s="426" t="s">
        <v>187</v>
      </c>
      <c r="O125" s="426" t="s">
        <v>186</v>
      </c>
      <c r="P125" s="426" t="s">
        <v>186</v>
      </c>
      <c r="Q125" s="426" t="s">
        <v>187</v>
      </c>
      <c r="R125" s="426">
        <v>2.6666639999999999</v>
      </c>
    </row>
    <row r="126" spans="1:18">
      <c r="A126" s="428">
        <v>42774.509060416669</v>
      </c>
      <c r="B126" s="426" t="s">
        <v>189</v>
      </c>
      <c r="C126" s="426">
        <v>1</v>
      </c>
      <c r="D126" s="426" t="s">
        <v>9</v>
      </c>
      <c r="E126" s="426" t="s">
        <v>9</v>
      </c>
      <c r="F126" s="426" t="s">
        <v>187</v>
      </c>
      <c r="G126" s="426" t="s">
        <v>186</v>
      </c>
      <c r="H126" s="426" t="s">
        <v>186</v>
      </c>
      <c r="I126" s="426" t="s">
        <v>186</v>
      </c>
      <c r="J126" s="426" t="s">
        <v>187</v>
      </c>
      <c r="K126" s="426" t="s">
        <v>186</v>
      </c>
      <c r="L126" s="426" t="s">
        <v>187</v>
      </c>
      <c r="M126" s="426" t="s">
        <v>187</v>
      </c>
      <c r="N126" s="426" t="s">
        <v>186</v>
      </c>
      <c r="O126" s="426" t="s">
        <v>186</v>
      </c>
      <c r="P126" s="426" t="s">
        <v>186</v>
      </c>
      <c r="Q126" s="426" t="s">
        <v>187</v>
      </c>
      <c r="R126" s="426">
        <v>44.353272000000104</v>
      </c>
    </row>
    <row r="127" spans="1:18">
      <c r="A127" s="428">
        <v>42774.509060416669</v>
      </c>
      <c r="B127" s="426" t="s">
        <v>189</v>
      </c>
      <c r="C127" s="426">
        <v>1</v>
      </c>
      <c r="D127" s="426" t="s">
        <v>9</v>
      </c>
      <c r="E127" s="426" t="s">
        <v>9</v>
      </c>
      <c r="F127" s="426" t="s">
        <v>187</v>
      </c>
      <c r="G127" s="426" t="s">
        <v>186</v>
      </c>
      <c r="H127" s="426" t="s">
        <v>186</v>
      </c>
      <c r="I127" s="426" t="s">
        <v>186</v>
      </c>
      <c r="J127" s="426" t="s">
        <v>187</v>
      </c>
      <c r="K127" s="426" t="s">
        <v>186</v>
      </c>
      <c r="L127" s="426" t="s">
        <v>187</v>
      </c>
      <c r="M127" s="426" t="s">
        <v>187</v>
      </c>
      <c r="N127" s="426" t="s">
        <v>187</v>
      </c>
      <c r="O127" s="426" t="s">
        <v>186</v>
      </c>
      <c r="P127" s="426" t="s">
        <v>186</v>
      </c>
      <c r="Q127" s="426" t="s">
        <v>187</v>
      </c>
      <c r="R127" s="426">
        <v>0.33333299999999999</v>
      </c>
    </row>
    <row r="128" spans="1:18">
      <c r="A128" s="428">
        <v>42774.509060416669</v>
      </c>
      <c r="B128" s="426" t="s">
        <v>189</v>
      </c>
      <c r="C128" s="426">
        <v>1</v>
      </c>
      <c r="D128" s="426" t="s">
        <v>10</v>
      </c>
      <c r="E128" s="426" t="s">
        <v>10</v>
      </c>
      <c r="F128" s="426" t="s">
        <v>186</v>
      </c>
      <c r="G128" s="426" t="s">
        <v>186</v>
      </c>
      <c r="H128" s="426" t="s">
        <v>186</v>
      </c>
      <c r="I128" s="426" t="s">
        <v>186</v>
      </c>
      <c r="J128" s="426" t="s">
        <v>186</v>
      </c>
      <c r="K128" s="426" t="s">
        <v>186</v>
      </c>
      <c r="L128" s="426" t="s">
        <v>186</v>
      </c>
      <c r="M128" s="426" t="s">
        <v>186</v>
      </c>
      <c r="N128" s="426" t="s">
        <v>186</v>
      </c>
      <c r="O128" s="426" t="s">
        <v>186</v>
      </c>
      <c r="P128" s="426" t="s">
        <v>186</v>
      </c>
      <c r="Q128" s="426" t="s">
        <v>186</v>
      </c>
      <c r="R128" s="426">
        <v>992.30538500003001</v>
      </c>
    </row>
    <row r="129" spans="1:18">
      <c r="A129" s="428">
        <v>42774.509060416669</v>
      </c>
      <c r="B129" s="426" t="s">
        <v>189</v>
      </c>
      <c r="C129" s="426">
        <v>1</v>
      </c>
      <c r="D129" s="426" t="s">
        <v>10</v>
      </c>
      <c r="E129" s="426" t="s">
        <v>10</v>
      </c>
      <c r="F129" s="426" t="s">
        <v>187</v>
      </c>
      <c r="G129" s="426" t="s">
        <v>186</v>
      </c>
      <c r="H129" s="426" t="s">
        <v>186</v>
      </c>
      <c r="I129" s="426" t="s">
        <v>186</v>
      </c>
      <c r="J129" s="426" t="s">
        <v>186</v>
      </c>
      <c r="K129" s="426" t="s">
        <v>186</v>
      </c>
      <c r="L129" s="426" t="s">
        <v>186</v>
      </c>
      <c r="M129" s="426" t="s">
        <v>186</v>
      </c>
      <c r="N129" s="426" t="s">
        <v>186</v>
      </c>
      <c r="O129" s="426" t="s">
        <v>186</v>
      </c>
      <c r="P129" s="426" t="s">
        <v>186</v>
      </c>
      <c r="Q129" s="426" t="s">
        <v>187</v>
      </c>
      <c r="R129" s="426">
        <v>942.39888000004203</v>
      </c>
    </row>
    <row r="130" spans="1:18">
      <c r="A130" s="428">
        <v>42774.509060416669</v>
      </c>
      <c r="B130" s="426" t="s">
        <v>189</v>
      </c>
      <c r="C130" s="426">
        <v>1</v>
      </c>
      <c r="D130" s="426" t="s">
        <v>10</v>
      </c>
      <c r="E130" s="426" t="s">
        <v>10</v>
      </c>
      <c r="F130" s="426" t="s">
        <v>187</v>
      </c>
      <c r="G130" s="426" t="s">
        <v>186</v>
      </c>
      <c r="H130" s="426" t="s">
        <v>186</v>
      </c>
      <c r="I130" s="426" t="s">
        <v>186</v>
      </c>
      <c r="J130" s="426" t="s">
        <v>186</v>
      </c>
      <c r="K130" s="426" t="s">
        <v>186</v>
      </c>
      <c r="L130" s="426" t="s">
        <v>187</v>
      </c>
      <c r="M130" s="426" t="s">
        <v>186</v>
      </c>
      <c r="N130" s="426" t="s">
        <v>186</v>
      </c>
      <c r="O130" s="426" t="s">
        <v>186</v>
      </c>
      <c r="P130" s="426" t="s">
        <v>187</v>
      </c>
      <c r="Q130" s="426" t="s">
        <v>187</v>
      </c>
      <c r="R130" s="426">
        <v>343.56628300000301</v>
      </c>
    </row>
    <row r="131" spans="1:18">
      <c r="A131" s="428">
        <v>42774.509060416669</v>
      </c>
      <c r="B131" s="426" t="s">
        <v>189</v>
      </c>
      <c r="C131" s="426">
        <v>1</v>
      </c>
      <c r="D131" s="426" t="s">
        <v>10</v>
      </c>
      <c r="E131" s="426" t="s">
        <v>10</v>
      </c>
      <c r="F131" s="426" t="s">
        <v>187</v>
      </c>
      <c r="G131" s="426" t="s">
        <v>186</v>
      </c>
      <c r="H131" s="426" t="s">
        <v>186</v>
      </c>
      <c r="I131" s="426" t="s">
        <v>186</v>
      </c>
      <c r="J131" s="426" t="s">
        <v>186</v>
      </c>
      <c r="K131" s="426" t="s">
        <v>186</v>
      </c>
      <c r="L131" s="426" t="s">
        <v>187</v>
      </c>
      <c r="M131" s="426" t="s">
        <v>186</v>
      </c>
      <c r="N131" s="426" t="s">
        <v>187</v>
      </c>
      <c r="O131" s="426" t="s">
        <v>186</v>
      </c>
      <c r="P131" s="426" t="s">
        <v>186</v>
      </c>
      <c r="Q131" s="426" t="s">
        <v>187</v>
      </c>
      <c r="R131" s="426">
        <v>78.399938000000006</v>
      </c>
    </row>
    <row r="132" spans="1:18">
      <c r="A132" s="428">
        <v>42774.509060416669</v>
      </c>
      <c r="B132" s="426" t="s">
        <v>189</v>
      </c>
      <c r="C132" s="426">
        <v>1</v>
      </c>
      <c r="D132" s="426" t="s">
        <v>10</v>
      </c>
      <c r="E132" s="426" t="s">
        <v>10</v>
      </c>
      <c r="F132" s="426" t="s">
        <v>187</v>
      </c>
      <c r="G132" s="426" t="s">
        <v>186</v>
      </c>
      <c r="H132" s="426" t="s">
        <v>186</v>
      </c>
      <c r="I132" s="426" t="s">
        <v>186</v>
      </c>
      <c r="J132" s="426" t="s">
        <v>186</v>
      </c>
      <c r="K132" s="426" t="s">
        <v>186</v>
      </c>
      <c r="L132" s="426" t="s">
        <v>187</v>
      </c>
      <c r="M132" s="426" t="s">
        <v>187</v>
      </c>
      <c r="N132" s="426" t="s">
        <v>186</v>
      </c>
      <c r="O132" s="426" t="s">
        <v>186</v>
      </c>
      <c r="P132" s="426" t="s">
        <v>186</v>
      </c>
      <c r="Q132" s="426" t="s">
        <v>187</v>
      </c>
      <c r="R132" s="426">
        <v>174.41984500000001</v>
      </c>
    </row>
    <row r="133" spans="1:18">
      <c r="A133" s="428">
        <v>42774.509060416669</v>
      </c>
      <c r="B133" s="426" t="s">
        <v>189</v>
      </c>
      <c r="C133" s="426">
        <v>1</v>
      </c>
      <c r="D133" s="426" t="s">
        <v>10</v>
      </c>
      <c r="E133" s="426" t="s">
        <v>10</v>
      </c>
      <c r="F133" s="426" t="s">
        <v>187</v>
      </c>
      <c r="G133" s="426" t="s">
        <v>186</v>
      </c>
      <c r="H133" s="426" t="s">
        <v>186</v>
      </c>
      <c r="I133" s="426" t="s">
        <v>186</v>
      </c>
      <c r="J133" s="426" t="s">
        <v>186</v>
      </c>
      <c r="K133" s="426" t="s">
        <v>186</v>
      </c>
      <c r="L133" s="426" t="s">
        <v>187</v>
      </c>
      <c r="M133" s="426" t="s">
        <v>187</v>
      </c>
      <c r="N133" s="426" t="s">
        <v>187</v>
      </c>
      <c r="O133" s="426" t="s">
        <v>186</v>
      </c>
      <c r="P133" s="426" t="s">
        <v>186</v>
      </c>
      <c r="Q133" s="426" t="s">
        <v>187</v>
      </c>
      <c r="R133" s="426">
        <v>2.3333309999999998</v>
      </c>
    </row>
    <row r="134" spans="1:18">
      <c r="A134" s="428">
        <v>42774.509060416669</v>
      </c>
      <c r="B134" s="426" t="s">
        <v>189</v>
      </c>
      <c r="C134" s="426">
        <v>1</v>
      </c>
      <c r="D134" s="426" t="s">
        <v>10</v>
      </c>
      <c r="E134" s="426" t="s">
        <v>10</v>
      </c>
      <c r="F134" s="426" t="s">
        <v>187</v>
      </c>
      <c r="G134" s="426" t="s">
        <v>186</v>
      </c>
      <c r="H134" s="426" t="s">
        <v>186</v>
      </c>
      <c r="I134" s="426" t="s">
        <v>186</v>
      </c>
      <c r="J134" s="426" t="s">
        <v>186</v>
      </c>
      <c r="K134" s="426" t="s">
        <v>187</v>
      </c>
      <c r="L134" s="426" t="s">
        <v>186</v>
      </c>
      <c r="M134" s="426" t="s">
        <v>186</v>
      </c>
      <c r="N134" s="426" t="s">
        <v>186</v>
      </c>
      <c r="O134" s="426" t="s">
        <v>186</v>
      </c>
      <c r="P134" s="426" t="s">
        <v>186</v>
      </c>
      <c r="Q134" s="426" t="s">
        <v>186</v>
      </c>
      <c r="R134" s="426">
        <v>13.566649999999999</v>
      </c>
    </row>
    <row r="135" spans="1:18">
      <c r="A135" s="428">
        <v>42774.509060416669</v>
      </c>
      <c r="B135" s="426" t="s">
        <v>189</v>
      </c>
      <c r="C135" s="426">
        <v>1</v>
      </c>
      <c r="D135" s="426" t="s">
        <v>10</v>
      </c>
      <c r="E135" s="426" t="s">
        <v>10</v>
      </c>
      <c r="F135" s="426" t="s">
        <v>187</v>
      </c>
      <c r="G135" s="426" t="s">
        <v>186</v>
      </c>
      <c r="H135" s="426" t="s">
        <v>186</v>
      </c>
      <c r="I135" s="426" t="s">
        <v>186</v>
      </c>
      <c r="J135" s="426" t="s">
        <v>187</v>
      </c>
      <c r="K135" s="426" t="s">
        <v>186</v>
      </c>
      <c r="L135" s="426" t="s">
        <v>186</v>
      </c>
      <c r="M135" s="426" t="s">
        <v>186</v>
      </c>
      <c r="N135" s="426" t="s">
        <v>186</v>
      </c>
      <c r="O135" s="426" t="s">
        <v>186</v>
      </c>
      <c r="P135" s="426" t="s">
        <v>186</v>
      </c>
      <c r="Q135" s="426" t="s">
        <v>187</v>
      </c>
      <c r="R135" s="426">
        <v>79.439895000000107</v>
      </c>
    </row>
    <row r="136" spans="1:18">
      <c r="A136" s="428">
        <v>42774.509060416669</v>
      </c>
      <c r="B136" s="426" t="s">
        <v>189</v>
      </c>
      <c r="C136" s="426">
        <v>1</v>
      </c>
      <c r="D136" s="426" t="s">
        <v>10</v>
      </c>
      <c r="E136" s="426" t="s">
        <v>10</v>
      </c>
      <c r="F136" s="426" t="s">
        <v>187</v>
      </c>
      <c r="G136" s="426" t="s">
        <v>186</v>
      </c>
      <c r="H136" s="426" t="s">
        <v>186</v>
      </c>
      <c r="I136" s="426" t="s">
        <v>186</v>
      </c>
      <c r="J136" s="426" t="s">
        <v>187</v>
      </c>
      <c r="K136" s="426" t="s">
        <v>186</v>
      </c>
      <c r="L136" s="426" t="s">
        <v>187</v>
      </c>
      <c r="M136" s="426" t="s">
        <v>186</v>
      </c>
      <c r="N136" s="426" t="s">
        <v>186</v>
      </c>
      <c r="O136" s="426" t="s">
        <v>186</v>
      </c>
      <c r="P136" s="426" t="s">
        <v>187</v>
      </c>
      <c r="Q136" s="426" t="s">
        <v>187</v>
      </c>
      <c r="R136" s="426">
        <v>1.233331</v>
      </c>
    </row>
    <row r="137" spans="1:18">
      <c r="A137" s="428">
        <v>42774.509060416669</v>
      </c>
      <c r="B137" s="426" t="s">
        <v>189</v>
      </c>
      <c r="C137" s="426">
        <v>1</v>
      </c>
      <c r="D137" s="426" t="s">
        <v>10</v>
      </c>
      <c r="E137" s="426" t="s">
        <v>10</v>
      </c>
      <c r="F137" s="426" t="s">
        <v>187</v>
      </c>
      <c r="G137" s="426" t="s">
        <v>186</v>
      </c>
      <c r="H137" s="426" t="s">
        <v>186</v>
      </c>
      <c r="I137" s="426" t="s">
        <v>186</v>
      </c>
      <c r="J137" s="426" t="s">
        <v>187</v>
      </c>
      <c r="K137" s="426" t="s">
        <v>186</v>
      </c>
      <c r="L137" s="426" t="s">
        <v>187</v>
      </c>
      <c r="M137" s="426" t="s">
        <v>186</v>
      </c>
      <c r="N137" s="426" t="s">
        <v>187</v>
      </c>
      <c r="O137" s="426" t="s">
        <v>186</v>
      </c>
      <c r="P137" s="426" t="s">
        <v>186</v>
      </c>
      <c r="Q137" s="426" t="s">
        <v>187</v>
      </c>
      <c r="R137" s="426">
        <v>0.66666599999999998</v>
      </c>
    </row>
    <row r="138" spans="1:18">
      <c r="A138" s="428">
        <v>42774.509060416669</v>
      </c>
      <c r="B138" s="426" t="s">
        <v>189</v>
      </c>
      <c r="C138" s="426">
        <v>1</v>
      </c>
      <c r="D138" s="426" t="s">
        <v>10</v>
      </c>
      <c r="E138" s="426" t="s">
        <v>10</v>
      </c>
      <c r="F138" s="426" t="s">
        <v>187</v>
      </c>
      <c r="G138" s="426" t="s">
        <v>186</v>
      </c>
      <c r="H138" s="426" t="s">
        <v>186</v>
      </c>
      <c r="I138" s="426" t="s">
        <v>186</v>
      </c>
      <c r="J138" s="426" t="s">
        <v>187</v>
      </c>
      <c r="K138" s="426" t="s">
        <v>186</v>
      </c>
      <c r="L138" s="426" t="s">
        <v>187</v>
      </c>
      <c r="M138" s="426" t="s">
        <v>187</v>
      </c>
      <c r="N138" s="426" t="s">
        <v>186</v>
      </c>
      <c r="O138" s="426" t="s">
        <v>186</v>
      </c>
      <c r="P138" s="426" t="s">
        <v>186</v>
      </c>
      <c r="Q138" s="426" t="s">
        <v>187</v>
      </c>
      <c r="R138" s="426">
        <v>44.353291000000098</v>
      </c>
    </row>
    <row r="139" spans="1:18">
      <c r="A139" s="428">
        <v>42774.509060416669</v>
      </c>
      <c r="B139" s="426" t="s">
        <v>189</v>
      </c>
      <c r="C139" s="426">
        <v>1</v>
      </c>
      <c r="D139" s="426" t="s">
        <v>10</v>
      </c>
      <c r="E139" s="426" t="s">
        <v>10</v>
      </c>
      <c r="F139" s="426" t="s">
        <v>187</v>
      </c>
      <c r="G139" s="426" t="s">
        <v>186</v>
      </c>
      <c r="H139" s="426" t="s">
        <v>186</v>
      </c>
      <c r="I139" s="426" t="s">
        <v>186</v>
      </c>
      <c r="J139" s="426" t="s">
        <v>187</v>
      </c>
      <c r="K139" s="426" t="s">
        <v>186</v>
      </c>
      <c r="L139" s="426" t="s">
        <v>187</v>
      </c>
      <c r="M139" s="426" t="s">
        <v>187</v>
      </c>
      <c r="N139" s="426" t="s">
        <v>187</v>
      </c>
      <c r="O139" s="426" t="s">
        <v>186</v>
      </c>
      <c r="P139" s="426" t="s">
        <v>186</v>
      </c>
      <c r="Q139" s="426" t="s">
        <v>187</v>
      </c>
      <c r="R139" s="426">
        <v>0.66666599999999998</v>
      </c>
    </row>
    <row r="140" spans="1:18">
      <c r="A140" s="428">
        <v>42774.509060416669</v>
      </c>
      <c r="B140" s="426" t="s">
        <v>189</v>
      </c>
      <c r="C140" s="426">
        <v>1</v>
      </c>
      <c r="D140" s="426" t="s">
        <v>10</v>
      </c>
      <c r="E140" s="426" t="s">
        <v>10</v>
      </c>
      <c r="F140" s="426" t="s">
        <v>187</v>
      </c>
      <c r="G140" s="426" t="s">
        <v>187</v>
      </c>
      <c r="H140" s="426" t="s">
        <v>186</v>
      </c>
      <c r="I140" s="426" t="s">
        <v>186</v>
      </c>
      <c r="J140" s="426" t="s">
        <v>186</v>
      </c>
      <c r="K140" s="426" t="s">
        <v>186</v>
      </c>
      <c r="L140" s="426" t="s">
        <v>186</v>
      </c>
      <c r="M140" s="426" t="s">
        <v>186</v>
      </c>
      <c r="N140" s="426" t="s">
        <v>186</v>
      </c>
      <c r="O140" s="426" t="s">
        <v>186</v>
      </c>
      <c r="P140" s="426" t="s">
        <v>186</v>
      </c>
      <c r="Q140" s="426" t="s">
        <v>187</v>
      </c>
      <c r="R140" s="426">
        <v>70.913258000000198</v>
      </c>
    </row>
    <row r="141" spans="1:18">
      <c r="A141" s="428">
        <v>42774.509060416669</v>
      </c>
      <c r="B141" s="426" t="s">
        <v>189</v>
      </c>
      <c r="C141" s="426">
        <v>1</v>
      </c>
      <c r="D141" s="426" t="s">
        <v>10</v>
      </c>
      <c r="E141" s="426" t="s">
        <v>10</v>
      </c>
      <c r="F141" s="426" t="s">
        <v>187</v>
      </c>
      <c r="G141" s="426" t="s">
        <v>187</v>
      </c>
      <c r="H141" s="426" t="s">
        <v>186</v>
      </c>
      <c r="I141" s="426" t="s">
        <v>186</v>
      </c>
      <c r="J141" s="426" t="s">
        <v>186</v>
      </c>
      <c r="K141" s="426" t="s">
        <v>186</v>
      </c>
      <c r="L141" s="426" t="s">
        <v>187</v>
      </c>
      <c r="M141" s="426" t="s">
        <v>186</v>
      </c>
      <c r="N141" s="426" t="s">
        <v>187</v>
      </c>
      <c r="O141" s="426" t="s">
        <v>186</v>
      </c>
      <c r="P141" s="426" t="s">
        <v>186</v>
      </c>
      <c r="Q141" s="426" t="s">
        <v>187</v>
      </c>
      <c r="R141" s="426">
        <v>55.666619000000203</v>
      </c>
    </row>
    <row r="142" spans="1:18">
      <c r="A142" s="428">
        <v>42774.509060416669</v>
      </c>
      <c r="B142" s="426" t="s">
        <v>189</v>
      </c>
      <c r="C142" s="426">
        <v>1</v>
      </c>
      <c r="D142" s="426" t="s">
        <v>10</v>
      </c>
      <c r="E142" s="426" t="s">
        <v>10</v>
      </c>
      <c r="F142" s="426" t="s">
        <v>187</v>
      </c>
      <c r="G142" s="426" t="s">
        <v>187</v>
      </c>
      <c r="H142" s="426" t="s">
        <v>186</v>
      </c>
      <c r="I142" s="426" t="s">
        <v>186</v>
      </c>
      <c r="J142" s="426" t="s">
        <v>186</v>
      </c>
      <c r="K142" s="426" t="s">
        <v>186</v>
      </c>
      <c r="L142" s="426" t="s">
        <v>187</v>
      </c>
      <c r="M142" s="426" t="s">
        <v>187</v>
      </c>
      <c r="N142" s="426" t="s">
        <v>186</v>
      </c>
      <c r="O142" s="426" t="s">
        <v>186</v>
      </c>
      <c r="P142" s="426" t="s">
        <v>186</v>
      </c>
      <c r="Q142" s="426" t="s">
        <v>187</v>
      </c>
      <c r="R142" s="426">
        <v>16.053315999999999</v>
      </c>
    </row>
    <row r="143" spans="1:18">
      <c r="A143" s="428">
        <v>42774.509060416669</v>
      </c>
      <c r="B143" s="426" t="s">
        <v>189</v>
      </c>
      <c r="C143" s="426">
        <v>1</v>
      </c>
      <c r="D143" s="426" t="s">
        <v>10</v>
      </c>
      <c r="E143" s="426" t="s">
        <v>10</v>
      </c>
      <c r="F143" s="426" t="s">
        <v>187</v>
      </c>
      <c r="G143" s="426" t="s">
        <v>187</v>
      </c>
      <c r="H143" s="426" t="s">
        <v>186</v>
      </c>
      <c r="I143" s="426" t="s">
        <v>186</v>
      </c>
      <c r="J143" s="426" t="s">
        <v>186</v>
      </c>
      <c r="K143" s="426" t="s">
        <v>186</v>
      </c>
      <c r="L143" s="426" t="s">
        <v>187</v>
      </c>
      <c r="M143" s="426" t="s">
        <v>187</v>
      </c>
      <c r="N143" s="426" t="s">
        <v>187</v>
      </c>
      <c r="O143" s="426" t="s">
        <v>186</v>
      </c>
      <c r="P143" s="426" t="s">
        <v>186</v>
      </c>
      <c r="Q143" s="426" t="s">
        <v>187</v>
      </c>
      <c r="R143" s="426">
        <v>3.6666629999999998</v>
      </c>
    </row>
    <row r="144" spans="1:18">
      <c r="A144" s="428">
        <v>42774.509060416669</v>
      </c>
      <c r="B144" s="426" t="s">
        <v>189</v>
      </c>
      <c r="C144" s="426">
        <v>1</v>
      </c>
      <c r="D144" s="426" t="s">
        <v>10</v>
      </c>
      <c r="E144" s="426" t="s">
        <v>10</v>
      </c>
      <c r="F144" s="426" t="s">
        <v>187</v>
      </c>
      <c r="G144" s="426" t="s">
        <v>187</v>
      </c>
      <c r="H144" s="426" t="s">
        <v>186</v>
      </c>
      <c r="I144" s="426" t="s">
        <v>186</v>
      </c>
      <c r="J144" s="426" t="s">
        <v>187</v>
      </c>
      <c r="K144" s="426" t="s">
        <v>186</v>
      </c>
      <c r="L144" s="426" t="s">
        <v>186</v>
      </c>
      <c r="M144" s="426" t="s">
        <v>186</v>
      </c>
      <c r="N144" s="426" t="s">
        <v>186</v>
      </c>
      <c r="O144" s="426" t="s">
        <v>186</v>
      </c>
      <c r="P144" s="426" t="s">
        <v>186</v>
      </c>
      <c r="Q144" s="426" t="s">
        <v>187</v>
      </c>
      <c r="R144" s="426">
        <v>1.5133319999999999</v>
      </c>
    </row>
    <row r="145" spans="1:18">
      <c r="A145" s="428">
        <v>42774.509060416669</v>
      </c>
      <c r="B145" s="426" t="s">
        <v>189</v>
      </c>
      <c r="C145" s="426">
        <v>1</v>
      </c>
      <c r="D145" s="426" t="s">
        <v>10</v>
      </c>
      <c r="E145" s="426" t="s">
        <v>10</v>
      </c>
      <c r="F145" s="426" t="s">
        <v>187</v>
      </c>
      <c r="G145" s="426" t="s">
        <v>187</v>
      </c>
      <c r="H145" s="426" t="s">
        <v>186</v>
      </c>
      <c r="I145" s="426" t="s">
        <v>186</v>
      </c>
      <c r="J145" s="426" t="s">
        <v>187</v>
      </c>
      <c r="K145" s="426" t="s">
        <v>186</v>
      </c>
      <c r="L145" s="426" t="s">
        <v>187</v>
      </c>
      <c r="M145" s="426" t="s">
        <v>186</v>
      </c>
      <c r="N145" s="426" t="s">
        <v>187</v>
      </c>
      <c r="O145" s="426" t="s">
        <v>186</v>
      </c>
      <c r="P145" s="426" t="s">
        <v>186</v>
      </c>
      <c r="Q145" s="426" t="s">
        <v>187</v>
      </c>
      <c r="R145" s="426">
        <v>1.6666650000000001</v>
      </c>
    </row>
    <row r="146" spans="1:18">
      <c r="A146" s="428">
        <v>42774.509060416669</v>
      </c>
      <c r="B146" s="426" t="s">
        <v>189</v>
      </c>
      <c r="C146" s="426">
        <v>1</v>
      </c>
      <c r="D146" s="426" t="s">
        <v>10</v>
      </c>
      <c r="E146" s="426" t="s">
        <v>10</v>
      </c>
      <c r="F146" s="426" t="s">
        <v>187</v>
      </c>
      <c r="G146" s="426" t="s">
        <v>187</v>
      </c>
      <c r="H146" s="426" t="s">
        <v>186</v>
      </c>
      <c r="I146" s="426" t="s">
        <v>186</v>
      </c>
      <c r="J146" s="426" t="s">
        <v>187</v>
      </c>
      <c r="K146" s="426" t="s">
        <v>186</v>
      </c>
      <c r="L146" s="426" t="s">
        <v>187</v>
      </c>
      <c r="M146" s="426" t="s">
        <v>187</v>
      </c>
      <c r="N146" s="426" t="s">
        <v>186</v>
      </c>
      <c r="O146" s="426" t="s">
        <v>186</v>
      </c>
      <c r="P146" s="426" t="s">
        <v>186</v>
      </c>
      <c r="Q146" s="426" t="s">
        <v>187</v>
      </c>
      <c r="R146" s="426">
        <v>0.86666600000000005</v>
      </c>
    </row>
    <row r="147" spans="1:18">
      <c r="A147" s="428">
        <v>42774.509060416669</v>
      </c>
      <c r="B147" s="426" t="s">
        <v>189</v>
      </c>
      <c r="C147" s="426">
        <v>1</v>
      </c>
      <c r="D147" s="426" t="s">
        <v>11</v>
      </c>
      <c r="E147" s="426" t="s">
        <v>11</v>
      </c>
      <c r="F147" s="426" t="s">
        <v>186</v>
      </c>
      <c r="G147" s="426" t="s">
        <v>186</v>
      </c>
      <c r="H147" s="426" t="s">
        <v>186</v>
      </c>
      <c r="I147" s="426" t="s">
        <v>186</v>
      </c>
      <c r="J147" s="426" t="s">
        <v>186</v>
      </c>
      <c r="K147" s="426" t="s">
        <v>186</v>
      </c>
      <c r="L147" s="426" t="s">
        <v>186</v>
      </c>
      <c r="M147" s="426" t="s">
        <v>186</v>
      </c>
      <c r="N147" s="426" t="s">
        <v>186</v>
      </c>
      <c r="O147" s="426" t="s">
        <v>186</v>
      </c>
      <c r="P147" s="426" t="s">
        <v>186</v>
      </c>
      <c r="Q147" s="426" t="s">
        <v>186</v>
      </c>
      <c r="R147" s="426">
        <v>390.12619999999299</v>
      </c>
    </row>
    <row r="148" spans="1:18">
      <c r="A148" s="428">
        <v>42774.509060416669</v>
      </c>
      <c r="B148" s="426" t="s">
        <v>189</v>
      </c>
      <c r="C148" s="426">
        <v>1</v>
      </c>
      <c r="D148" s="426" t="s">
        <v>11</v>
      </c>
      <c r="E148" s="426" t="s">
        <v>11</v>
      </c>
      <c r="F148" s="426" t="s">
        <v>187</v>
      </c>
      <c r="G148" s="426" t="s">
        <v>186</v>
      </c>
      <c r="H148" s="426" t="s">
        <v>186</v>
      </c>
      <c r="I148" s="426" t="s">
        <v>186</v>
      </c>
      <c r="J148" s="426" t="s">
        <v>186</v>
      </c>
      <c r="K148" s="426" t="s">
        <v>186</v>
      </c>
      <c r="L148" s="426" t="s">
        <v>186</v>
      </c>
      <c r="M148" s="426" t="s">
        <v>186</v>
      </c>
      <c r="N148" s="426" t="s">
        <v>186</v>
      </c>
      <c r="O148" s="426" t="s">
        <v>186</v>
      </c>
      <c r="P148" s="426" t="s">
        <v>186</v>
      </c>
      <c r="Q148" s="426" t="s">
        <v>187</v>
      </c>
      <c r="R148" s="426">
        <v>957.13903000003802</v>
      </c>
    </row>
    <row r="149" spans="1:18">
      <c r="A149" s="428">
        <v>42774.509060416669</v>
      </c>
      <c r="B149" s="426" t="s">
        <v>189</v>
      </c>
      <c r="C149" s="426">
        <v>1</v>
      </c>
      <c r="D149" s="426" t="s">
        <v>11</v>
      </c>
      <c r="E149" s="426" t="s">
        <v>11</v>
      </c>
      <c r="F149" s="426" t="s">
        <v>187</v>
      </c>
      <c r="G149" s="426" t="s">
        <v>186</v>
      </c>
      <c r="H149" s="426" t="s">
        <v>186</v>
      </c>
      <c r="I149" s="426" t="s">
        <v>186</v>
      </c>
      <c r="J149" s="426" t="s">
        <v>186</v>
      </c>
      <c r="K149" s="426" t="s">
        <v>186</v>
      </c>
      <c r="L149" s="426" t="s">
        <v>187</v>
      </c>
      <c r="M149" s="426" t="s">
        <v>186</v>
      </c>
      <c r="N149" s="426" t="s">
        <v>186</v>
      </c>
      <c r="O149" s="426" t="s">
        <v>186</v>
      </c>
      <c r="P149" s="426" t="s">
        <v>187</v>
      </c>
      <c r="Q149" s="426" t="s">
        <v>187</v>
      </c>
      <c r="R149" s="426">
        <v>317.599756000002</v>
      </c>
    </row>
    <row r="150" spans="1:18">
      <c r="A150" s="428">
        <v>42774.509060416669</v>
      </c>
      <c r="B150" s="426" t="s">
        <v>189</v>
      </c>
      <c r="C150" s="426">
        <v>1</v>
      </c>
      <c r="D150" s="426" t="s">
        <v>11</v>
      </c>
      <c r="E150" s="426" t="s">
        <v>11</v>
      </c>
      <c r="F150" s="426" t="s">
        <v>187</v>
      </c>
      <c r="G150" s="426" t="s">
        <v>186</v>
      </c>
      <c r="H150" s="426" t="s">
        <v>186</v>
      </c>
      <c r="I150" s="426" t="s">
        <v>186</v>
      </c>
      <c r="J150" s="426" t="s">
        <v>186</v>
      </c>
      <c r="K150" s="426" t="s">
        <v>186</v>
      </c>
      <c r="L150" s="426" t="s">
        <v>187</v>
      </c>
      <c r="M150" s="426" t="s">
        <v>186</v>
      </c>
      <c r="N150" s="426" t="s">
        <v>187</v>
      </c>
      <c r="O150" s="426" t="s">
        <v>186</v>
      </c>
      <c r="P150" s="426" t="s">
        <v>186</v>
      </c>
      <c r="Q150" s="426" t="s">
        <v>187</v>
      </c>
      <c r="R150" s="426">
        <v>140.03317300000001</v>
      </c>
    </row>
    <row r="151" spans="1:18">
      <c r="A151" s="428">
        <v>42774.509060416669</v>
      </c>
      <c r="B151" s="426" t="s">
        <v>189</v>
      </c>
      <c r="C151" s="426">
        <v>1</v>
      </c>
      <c r="D151" s="426" t="s">
        <v>11</v>
      </c>
      <c r="E151" s="426" t="s">
        <v>11</v>
      </c>
      <c r="F151" s="426" t="s">
        <v>187</v>
      </c>
      <c r="G151" s="426" t="s">
        <v>186</v>
      </c>
      <c r="H151" s="426" t="s">
        <v>186</v>
      </c>
      <c r="I151" s="426" t="s">
        <v>186</v>
      </c>
      <c r="J151" s="426" t="s">
        <v>186</v>
      </c>
      <c r="K151" s="426" t="s">
        <v>186</v>
      </c>
      <c r="L151" s="426" t="s">
        <v>187</v>
      </c>
      <c r="M151" s="426" t="s">
        <v>187</v>
      </c>
      <c r="N151" s="426" t="s">
        <v>186</v>
      </c>
      <c r="O151" s="426" t="s">
        <v>186</v>
      </c>
      <c r="P151" s="426" t="s">
        <v>186</v>
      </c>
      <c r="Q151" s="426" t="s">
        <v>187</v>
      </c>
      <c r="R151" s="426">
        <v>167.53313299999999</v>
      </c>
    </row>
    <row r="152" spans="1:18">
      <c r="A152" s="428">
        <v>42774.509060416669</v>
      </c>
      <c r="B152" s="426" t="s">
        <v>189</v>
      </c>
      <c r="C152" s="426">
        <v>1</v>
      </c>
      <c r="D152" s="426" t="s">
        <v>11</v>
      </c>
      <c r="E152" s="426" t="s">
        <v>11</v>
      </c>
      <c r="F152" s="426" t="s">
        <v>187</v>
      </c>
      <c r="G152" s="426" t="s">
        <v>186</v>
      </c>
      <c r="H152" s="426" t="s">
        <v>186</v>
      </c>
      <c r="I152" s="426" t="s">
        <v>186</v>
      </c>
      <c r="J152" s="426" t="s">
        <v>186</v>
      </c>
      <c r="K152" s="426" t="s">
        <v>186</v>
      </c>
      <c r="L152" s="426" t="s">
        <v>187</v>
      </c>
      <c r="M152" s="426" t="s">
        <v>187</v>
      </c>
      <c r="N152" s="426" t="s">
        <v>187</v>
      </c>
      <c r="O152" s="426" t="s">
        <v>186</v>
      </c>
      <c r="P152" s="426" t="s">
        <v>186</v>
      </c>
      <c r="Q152" s="426" t="s">
        <v>187</v>
      </c>
      <c r="R152" s="426">
        <v>5.6666610000000004</v>
      </c>
    </row>
    <row r="153" spans="1:18">
      <c r="A153" s="428">
        <v>42774.509060416669</v>
      </c>
      <c r="B153" s="426" t="s">
        <v>189</v>
      </c>
      <c r="C153" s="426">
        <v>1</v>
      </c>
      <c r="D153" s="426" t="s">
        <v>11</v>
      </c>
      <c r="E153" s="426" t="s">
        <v>11</v>
      </c>
      <c r="F153" s="426" t="s">
        <v>187</v>
      </c>
      <c r="G153" s="426" t="s">
        <v>186</v>
      </c>
      <c r="H153" s="426" t="s">
        <v>186</v>
      </c>
      <c r="I153" s="426" t="s">
        <v>186</v>
      </c>
      <c r="J153" s="426" t="s">
        <v>186</v>
      </c>
      <c r="K153" s="426" t="s">
        <v>187</v>
      </c>
      <c r="L153" s="426" t="s">
        <v>186</v>
      </c>
      <c r="M153" s="426" t="s">
        <v>186</v>
      </c>
      <c r="N153" s="426" t="s">
        <v>186</v>
      </c>
      <c r="O153" s="426" t="s">
        <v>186</v>
      </c>
      <c r="P153" s="426" t="s">
        <v>186</v>
      </c>
      <c r="Q153" s="426" t="s">
        <v>186</v>
      </c>
      <c r="R153" s="426">
        <v>10.333323</v>
      </c>
    </row>
    <row r="154" spans="1:18">
      <c r="A154" s="428">
        <v>42774.509060416669</v>
      </c>
      <c r="B154" s="426" t="s">
        <v>189</v>
      </c>
      <c r="C154" s="426">
        <v>1</v>
      </c>
      <c r="D154" s="426" t="s">
        <v>11</v>
      </c>
      <c r="E154" s="426" t="s">
        <v>11</v>
      </c>
      <c r="F154" s="426" t="s">
        <v>187</v>
      </c>
      <c r="G154" s="426" t="s">
        <v>186</v>
      </c>
      <c r="H154" s="426" t="s">
        <v>186</v>
      </c>
      <c r="I154" s="426" t="s">
        <v>186</v>
      </c>
      <c r="J154" s="426" t="s">
        <v>187</v>
      </c>
      <c r="K154" s="426" t="s">
        <v>186</v>
      </c>
      <c r="L154" s="426" t="s">
        <v>186</v>
      </c>
      <c r="M154" s="426" t="s">
        <v>186</v>
      </c>
      <c r="N154" s="426" t="s">
        <v>186</v>
      </c>
      <c r="O154" s="426" t="s">
        <v>186</v>
      </c>
      <c r="P154" s="426" t="s">
        <v>186</v>
      </c>
      <c r="Q154" s="426" t="s">
        <v>187</v>
      </c>
      <c r="R154" s="426">
        <v>53.906612000000102</v>
      </c>
    </row>
    <row r="155" spans="1:18">
      <c r="A155" s="428">
        <v>42774.509060416669</v>
      </c>
      <c r="B155" s="426" t="s">
        <v>189</v>
      </c>
      <c r="C155" s="426">
        <v>1</v>
      </c>
      <c r="D155" s="426" t="s">
        <v>11</v>
      </c>
      <c r="E155" s="426" t="s">
        <v>11</v>
      </c>
      <c r="F155" s="426" t="s">
        <v>187</v>
      </c>
      <c r="G155" s="426" t="s">
        <v>186</v>
      </c>
      <c r="H155" s="426" t="s">
        <v>186</v>
      </c>
      <c r="I155" s="426" t="s">
        <v>186</v>
      </c>
      <c r="J155" s="426" t="s">
        <v>187</v>
      </c>
      <c r="K155" s="426" t="s">
        <v>186</v>
      </c>
      <c r="L155" s="426" t="s">
        <v>187</v>
      </c>
      <c r="M155" s="426" t="s">
        <v>186</v>
      </c>
      <c r="N155" s="426" t="s">
        <v>186</v>
      </c>
      <c r="O155" s="426" t="s">
        <v>186</v>
      </c>
      <c r="P155" s="426" t="s">
        <v>187</v>
      </c>
      <c r="Q155" s="426" t="s">
        <v>187</v>
      </c>
      <c r="R155" s="426">
        <v>3.9999959999999999</v>
      </c>
    </row>
    <row r="156" spans="1:18">
      <c r="A156" s="428">
        <v>42774.509060416669</v>
      </c>
      <c r="B156" s="426" t="s">
        <v>189</v>
      </c>
      <c r="C156" s="426">
        <v>1</v>
      </c>
      <c r="D156" s="426" t="s">
        <v>11</v>
      </c>
      <c r="E156" s="426" t="s">
        <v>11</v>
      </c>
      <c r="F156" s="426" t="s">
        <v>187</v>
      </c>
      <c r="G156" s="426" t="s">
        <v>186</v>
      </c>
      <c r="H156" s="426" t="s">
        <v>186</v>
      </c>
      <c r="I156" s="426" t="s">
        <v>186</v>
      </c>
      <c r="J156" s="426" t="s">
        <v>187</v>
      </c>
      <c r="K156" s="426" t="s">
        <v>186</v>
      </c>
      <c r="L156" s="426" t="s">
        <v>187</v>
      </c>
      <c r="M156" s="426" t="s">
        <v>186</v>
      </c>
      <c r="N156" s="426" t="s">
        <v>187</v>
      </c>
      <c r="O156" s="426" t="s">
        <v>186</v>
      </c>
      <c r="P156" s="426" t="s">
        <v>186</v>
      </c>
      <c r="Q156" s="426" t="s">
        <v>187</v>
      </c>
      <c r="R156" s="426">
        <v>0.59999899999999995</v>
      </c>
    </row>
    <row r="157" spans="1:18">
      <c r="A157" s="428">
        <v>42774.509060416669</v>
      </c>
      <c r="B157" s="426" t="s">
        <v>189</v>
      </c>
      <c r="C157" s="426">
        <v>1</v>
      </c>
      <c r="D157" s="426" t="s">
        <v>11</v>
      </c>
      <c r="E157" s="426" t="s">
        <v>11</v>
      </c>
      <c r="F157" s="426" t="s">
        <v>187</v>
      </c>
      <c r="G157" s="426" t="s">
        <v>186</v>
      </c>
      <c r="H157" s="426" t="s">
        <v>186</v>
      </c>
      <c r="I157" s="426" t="s">
        <v>186</v>
      </c>
      <c r="J157" s="426" t="s">
        <v>187</v>
      </c>
      <c r="K157" s="426" t="s">
        <v>186</v>
      </c>
      <c r="L157" s="426" t="s">
        <v>187</v>
      </c>
      <c r="M157" s="426" t="s">
        <v>187</v>
      </c>
      <c r="N157" s="426" t="s">
        <v>186</v>
      </c>
      <c r="O157" s="426" t="s">
        <v>186</v>
      </c>
      <c r="P157" s="426" t="s">
        <v>186</v>
      </c>
      <c r="Q157" s="426" t="s">
        <v>187</v>
      </c>
      <c r="R157" s="426">
        <v>38.673282</v>
      </c>
    </row>
    <row r="158" spans="1:18">
      <c r="A158" s="428">
        <v>42774.509060416669</v>
      </c>
      <c r="B158" s="426" t="s">
        <v>189</v>
      </c>
      <c r="C158" s="426">
        <v>1</v>
      </c>
      <c r="D158" s="426" t="s">
        <v>11</v>
      </c>
      <c r="E158" s="426" t="s">
        <v>11</v>
      </c>
      <c r="F158" s="426" t="s">
        <v>187</v>
      </c>
      <c r="G158" s="426" t="s">
        <v>186</v>
      </c>
      <c r="H158" s="426" t="s">
        <v>186</v>
      </c>
      <c r="I158" s="426" t="s">
        <v>186</v>
      </c>
      <c r="J158" s="426" t="s">
        <v>187</v>
      </c>
      <c r="K158" s="426" t="s">
        <v>186</v>
      </c>
      <c r="L158" s="426" t="s">
        <v>187</v>
      </c>
      <c r="M158" s="426" t="s">
        <v>187</v>
      </c>
      <c r="N158" s="426" t="s">
        <v>187</v>
      </c>
      <c r="O158" s="426" t="s">
        <v>186</v>
      </c>
      <c r="P158" s="426" t="s">
        <v>186</v>
      </c>
      <c r="Q158" s="426" t="s">
        <v>187</v>
      </c>
      <c r="R158" s="426">
        <v>0.33333299999999999</v>
      </c>
    </row>
    <row r="159" spans="1:18">
      <c r="A159" s="428">
        <v>42774.509060416669</v>
      </c>
      <c r="B159" s="426" t="s">
        <v>189</v>
      </c>
      <c r="C159" s="426">
        <v>1</v>
      </c>
      <c r="D159" s="426" t="s">
        <v>11</v>
      </c>
      <c r="E159" s="426" t="s">
        <v>11</v>
      </c>
      <c r="F159" s="426" t="s">
        <v>187</v>
      </c>
      <c r="G159" s="426" t="s">
        <v>186</v>
      </c>
      <c r="H159" s="426" t="s">
        <v>187</v>
      </c>
      <c r="I159" s="426" t="s">
        <v>186</v>
      </c>
      <c r="J159" s="426" t="s">
        <v>186</v>
      </c>
      <c r="K159" s="426" t="s">
        <v>186</v>
      </c>
      <c r="L159" s="426" t="s">
        <v>186</v>
      </c>
      <c r="M159" s="426" t="s">
        <v>186</v>
      </c>
      <c r="N159" s="426" t="s">
        <v>186</v>
      </c>
      <c r="O159" s="426" t="s">
        <v>186</v>
      </c>
      <c r="P159" s="426" t="s">
        <v>186</v>
      </c>
      <c r="Q159" s="426" t="s">
        <v>187</v>
      </c>
      <c r="R159" s="426">
        <v>1.333332</v>
      </c>
    </row>
    <row r="160" spans="1:18">
      <c r="A160" s="428">
        <v>42774.509060416669</v>
      </c>
      <c r="B160" s="426" t="s">
        <v>189</v>
      </c>
      <c r="C160" s="426">
        <v>1</v>
      </c>
      <c r="D160" s="426" t="s">
        <v>11</v>
      </c>
      <c r="E160" s="426" t="s">
        <v>11</v>
      </c>
      <c r="F160" s="426" t="s">
        <v>187</v>
      </c>
      <c r="G160" s="426" t="s">
        <v>187</v>
      </c>
      <c r="H160" s="426" t="s">
        <v>186</v>
      </c>
      <c r="I160" s="426" t="s">
        <v>186</v>
      </c>
      <c r="J160" s="426" t="s">
        <v>186</v>
      </c>
      <c r="K160" s="426" t="s">
        <v>186</v>
      </c>
      <c r="L160" s="426" t="s">
        <v>186</v>
      </c>
      <c r="M160" s="426" t="s">
        <v>186</v>
      </c>
      <c r="N160" s="426" t="s">
        <v>186</v>
      </c>
      <c r="O160" s="426" t="s">
        <v>186</v>
      </c>
      <c r="P160" s="426" t="s">
        <v>186</v>
      </c>
      <c r="Q160" s="426" t="s">
        <v>187</v>
      </c>
      <c r="R160" s="426">
        <v>97.533269999999902</v>
      </c>
    </row>
    <row r="161" spans="1:18">
      <c r="A161" s="428">
        <v>42774.509060416669</v>
      </c>
      <c r="B161" s="426" t="s">
        <v>189</v>
      </c>
      <c r="C161" s="426">
        <v>1</v>
      </c>
      <c r="D161" s="426" t="s">
        <v>11</v>
      </c>
      <c r="E161" s="426" t="s">
        <v>11</v>
      </c>
      <c r="F161" s="426" t="s">
        <v>187</v>
      </c>
      <c r="G161" s="426" t="s">
        <v>187</v>
      </c>
      <c r="H161" s="426" t="s">
        <v>186</v>
      </c>
      <c r="I161" s="426" t="s">
        <v>186</v>
      </c>
      <c r="J161" s="426" t="s">
        <v>186</v>
      </c>
      <c r="K161" s="426" t="s">
        <v>186</v>
      </c>
      <c r="L161" s="426" t="s">
        <v>187</v>
      </c>
      <c r="M161" s="426" t="s">
        <v>186</v>
      </c>
      <c r="N161" s="426" t="s">
        <v>186</v>
      </c>
      <c r="O161" s="426" t="s">
        <v>186</v>
      </c>
      <c r="P161" s="426" t="s">
        <v>187</v>
      </c>
      <c r="Q161" s="426" t="s">
        <v>187</v>
      </c>
      <c r="R161" s="426">
        <v>1.333332</v>
      </c>
    </row>
    <row r="162" spans="1:18">
      <c r="A162" s="428">
        <v>42774.509060416669</v>
      </c>
      <c r="B162" s="426" t="s">
        <v>189</v>
      </c>
      <c r="C162" s="426">
        <v>1</v>
      </c>
      <c r="D162" s="426" t="s">
        <v>11</v>
      </c>
      <c r="E162" s="426" t="s">
        <v>11</v>
      </c>
      <c r="F162" s="426" t="s">
        <v>187</v>
      </c>
      <c r="G162" s="426" t="s">
        <v>187</v>
      </c>
      <c r="H162" s="426" t="s">
        <v>186</v>
      </c>
      <c r="I162" s="426" t="s">
        <v>186</v>
      </c>
      <c r="J162" s="426" t="s">
        <v>186</v>
      </c>
      <c r="K162" s="426" t="s">
        <v>186</v>
      </c>
      <c r="L162" s="426" t="s">
        <v>187</v>
      </c>
      <c r="M162" s="426" t="s">
        <v>186</v>
      </c>
      <c r="N162" s="426" t="s">
        <v>187</v>
      </c>
      <c r="O162" s="426" t="s">
        <v>186</v>
      </c>
      <c r="P162" s="426" t="s">
        <v>186</v>
      </c>
      <c r="Q162" s="426" t="s">
        <v>187</v>
      </c>
      <c r="R162" s="426">
        <v>42.933275000000101</v>
      </c>
    </row>
    <row r="163" spans="1:18">
      <c r="A163" s="428">
        <v>42774.509060416669</v>
      </c>
      <c r="B163" s="426" t="s">
        <v>189</v>
      </c>
      <c r="C163" s="426">
        <v>1</v>
      </c>
      <c r="D163" s="426" t="s">
        <v>11</v>
      </c>
      <c r="E163" s="426" t="s">
        <v>11</v>
      </c>
      <c r="F163" s="426" t="s">
        <v>187</v>
      </c>
      <c r="G163" s="426" t="s">
        <v>187</v>
      </c>
      <c r="H163" s="426" t="s">
        <v>186</v>
      </c>
      <c r="I163" s="426" t="s">
        <v>186</v>
      </c>
      <c r="J163" s="426" t="s">
        <v>186</v>
      </c>
      <c r="K163" s="426" t="s">
        <v>186</v>
      </c>
      <c r="L163" s="426" t="s">
        <v>187</v>
      </c>
      <c r="M163" s="426" t="s">
        <v>187</v>
      </c>
      <c r="N163" s="426" t="s">
        <v>186</v>
      </c>
      <c r="O163" s="426" t="s">
        <v>186</v>
      </c>
      <c r="P163" s="426" t="s">
        <v>186</v>
      </c>
      <c r="Q163" s="426" t="s">
        <v>187</v>
      </c>
      <c r="R163" s="426">
        <v>15.06664</v>
      </c>
    </row>
    <row r="164" spans="1:18">
      <c r="A164" s="428">
        <v>42774.509060416669</v>
      </c>
      <c r="B164" s="426" t="s">
        <v>189</v>
      </c>
      <c r="C164" s="426">
        <v>1</v>
      </c>
      <c r="D164" s="426" t="s">
        <v>11</v>
      </c>
      <c r="E164" s="426" t="s">
        <v>11</v>
      </c>
      <c r="F164" s="426" t="s">
        <v>187</v>
      </c>
      <c r="G164" s="426" t="s">
        <v>187</v>
      </c>
      <c r="H164" s="426" t="s">
        <v>186</v>
      </c>
      <c r="I164" s="426" t="s">
        <v>186</v>
      </c>
      <c r="J164" s="426" t="s">
        <v>186</v>
      </c>
      <c r="K164" s="426" t="s">
        <v>186</v>
      </c>
      <c r="L164" s="426" t="s">
        <v>187</v>
      </c>
      <c r="M164" s="426" t="s">
        <v>187</v>
      </c>
      <c r="N164" s="426" t="s">
        <v>187</v>
      </c>
      <c r="O164" s="426" t="s">
        <v>186</v>
      </c>
      <c r="P164" s="426" t="s">
        <v>186</v>
      </c>
      <c r="Q164" s="426" t="s">
        <v>187</v>
      </c>
      <c r="R164" s="426">
        <v>4.333329</v>
      </c>
    </row>
    <row r="165" spans="1:18">
      <c r="A165" s="428">
        <v>42774.509060416669</v>
      </c>
      <c r="B165" s="426" t="s">
        <v>189</v>
      </c>
      <c r="C165" s="426">
        <v>1</v>
      </c>
      <c r="D165" s="426" t="s">
        <v>11</v>
      </c>
      <c r="E165" s="426" t="s">
        <v>11</v>
      </c>
      <c r="F165" s="426" t="s">
        <v>187</v>
      </c>
      <c r="G165" s="426" t="s">
        <v>187</v>
      </c>
      <c r="H165" s="426" t="s">
        <v>186</v>
      </c>
      <c r="I165" s="426" t="s">
        <v>186</v>
      </c>
      <c r="J165" s="426" t="s">
        <v>187</v>
      </c>
      <c r="K165" s="426" t="s">
        <v>186</v>
      </c>
      <c r="L165" s="426" t="s">
        <v>186</v>
      </c>
      <c r="M165" s="426" t="s">
        <v>186</v>
      </c>
      <c r="N165" s="426" t="s">
        <v>186</v>
      </c>
      <c r="O165" s="426" t="s">
        <v>186</v>
      </c>
      <c r="P165" s="426" t="s">
        <v>186</v>
      </c>
      <c r="Q165" s="426" t="s">
        <v>187</v>
      </c>
      <c r="R165" s="426">
        <v>10.199996000000001</v>
      </c>
    </row>
    <row r="166" spans="1:18">
      <c r="A166" s="428">
        <v>42774.509060416669</v>
      </c>
      <c r="B166" s="426" t="s">
        <v>189</v>
      </c>
      <c r="C166" s="426">
        <v>1</v>
      </c>
      <c r="D166" s="426" t="s">
        <v>11</v>
      </c>
      <c r="E166" s="426" t="s">
        <v>11</v>
      </c>
      <c r="F166" s="426" t="s">
        <v>187</v>
      </c>
      <c r="G166" s="426" t="s">
        <v>187</v>
      </c>
      <c r="H166" s="426" t="s">
        <v>186</v>
      </c>
      <c r="I166" s="426" t="s">
        <v>186</v>
      </c>
      <c r="J166" s="426" t="s">
        <v>187</v>
      </c>
      <c r="K166" s="426" t="s">
        <v>186</v>
      </c>
      <c r="L166" s="426" t="s">
        <v>187</v>
      </c>
      <c r="M166" s="426" t="s">
        <v>187</v>
      </c>
      <c r="N166" s="426" t="s">
        <v>186</v>
      </c>
      <c r="O166" s="426" t="s">
        <v>186</v>
      </c>
      <c r="P166" s="426" t="s">
        <v>186</v>
      </c>
      <c r="Q166" s="426" t="s">
        <v>187</v>
      </c>
      <c r="R166" s="426">
        <v>3.5333260000000002</v>
      </c>
    </row>
    <row r="167" spans="1:18">
      <c r="A167" s="428">
        <v>42774.509060416669</v>
      </c>
      <c r="B167" s="426" t="s">
        <v>189</v>
      </c>
      <c r="C167" s="426">
        <v>1</v>
      </c>
      <c r="D167" s="426" t="s">
        <v>12</v>
      </c>
      <c r="E167" s="426" t="s">
        <v>12</v>
      </c>
      <c r="F167" s="426" t="s">
        <v>186</v>
      </c>
      <c r="G167" s="426" t="s">
        <v>186</v>
      </c>
      <c r="H167" s="426" t="s">
        <v>186</v>
      </c>
      <c r="I167" s="426" t="s">
        <v>186</v>
      </c>
      <c r="J167" s="426" t="s">
        <v>186</v>
      </c>
      <c r="K167" s="426" t="s">
        <v>186</v>
      </c>
      <c r="L167" s="426" t="s">
        <v>186</v>
      </c>
      <c r="M167" s="426" t="s">
        <v>186</v>
      </c>
      <c r="N167" s="426" t="s">
        <v>186</v>
      </c>
      <c r="O167" s="426" t="s">
        <v>186</v>
      </c>
      <c r="P167" s="426" t="s">
        <v>186</v>
      </c>
      <c r="Q167" s="426" t="s">
        <v>186</v>
      </c>
      <c r="R167" s="426">
        <v>284.326385999997</v>
      </c>
    </row>
    <row r="168" spans="1:18">
      <c r="A168" s="428">
        <v>42774.509060416669</v>
      </c>
      <c r="B168" s="426" t="s">
        <v>189</v>
      </c>
      <c r="C168" s="426">
        <v>1</v>
      </c>
      <c r="D168" s="426" t="s">
        <v>12</v>
      </c>
      <c r="E168" s="426" t="s">
        <v>12</v>
      </c>
      <c r="F168" s="426" t="s">
        <v>187</v>
      </c>
      <c r="G168" s="426" t="s">
        <v>186</v>
      </c>
      <c r="H168" s="426" t="s">
        <v>186</v>
      </c>
      <c r="I168" s="426" t="s">
        <v>186</v>
      </c>
      <c r="J168" s="426" t="s">
        <v>186</v>
      </c>
      <c r="K168" s="426" t="s">
        <v>186</v>
      </c>
      <c r="L168" s="426" t="s">
        <v>186</v>
      </c>
      <c r="M168" s="426" t="s">
        <v>186</v>
      </c>
      <c r="N168" s="426" t="s">
        <v>186</v>
      </c>
      <c r="O168" s="426" t="s">
        <v>186</v>
      </c>
      <c r="P168" s="426" t="s">
        <v>186</v>
      </c>
      <c r="Q168" s="426" t="s">
        <v>187</v>
      </c>
      <c r="R168" s="426">
        <v>195.66646100000099</v>
      </c>
    </row>
    <row r="169" spans="1:18">
      <c r="A169" s="428">
        <v>42774.509060416669</v>
      </c>
      <c r="B169" s="426" t="s">
        <v>189</v>
      </c>
      <c r="C169" s="426">
        <v>1</v>
      </c>
      <c r="D169" s="426" t="s">
        <v>12</v>
      </c>
      <c r="E169" s="426" t="s">
        <v>12</v>
      </c>
      <c r="F169" s="426" t="s">
        <v>187</v>
      </c>
      <c r="G169" s="426" t="s">
        <v>186</v>
      </c>
      <c r="H169" s="426" t="s">
        <v>186</v>
      </c>
      <c r="I169" s="426" t="s">
        <v>186</v>
      </c>
      <c r="J169" s="426" t="s">
        <v>186</v>
      </c>
      <c r="K169" s="426" t="s">
        <v>186</v>
      </c>
      <c r="L169" s="426" t="s">
        <v>187</v>
      </c>
      <c r="M169" s="426" t="s">
        <v>186</v>
      </c>
      <c r="N169" s="426" t="s">
        <v>186</v>
      </c>
      <c r="O169" s="426" t="s">
        <v>186</v>
      </c>
      <c r="P169" s="426" t="s">
        <v>187</v>
      </c>
      <c r="Q169" s="426" t="s">
        <v>187</v>
      </c>
      <c r="R169" s="426">
        <v>116.073137</v>
      </c>
    </row>
    <row r="170" spans="1:18">
      <c r="A170" s="428">
        <v>42774.509060416669</v>
      </c>
      <c r="B170" s="426" t="s">
        <v>189</v>
      </c>
      <c r="C170" s="426">
        <v>1</v>
      </c>
      <c r="D170" s="426" t="s">
        <v>12</v>
      </c>
      <c r="E170" s="426" t="s">
        <v>12</v>
      </c>
      <c r="F170" s="426" t="s">
        <v>187</v>
      </c>
      <c r="G170" s="426" t="s">
        <v>186</v>
      </c>
      <c r="H170" s="426" t="s">
        <v>186</v>
      </c>
      <c r="I170" s="426" t="s">
        <v>186</v>
      </c>
      <c r="J170" s="426" t="s">
        <v>186</v>
      </c>
      <c r="K170" s="426" t="s">
        <v>186</v>
      </c>
      <c r="L170" s="426" t="s">
        <v>187</v>
      </c>
      <c r="M170" s="426" t="s">
        <v>186</v>
      </c>
      <c r="N170" s="426" t="s">
        <v>187</v>
      </c>
      <c r="O170" s="426" t="s">
        <v>186</v>
      </c>
      <c r="P170" s="426" t="s">
        <v>186</v>
      </c>
      <c r="Q170" s="426" t="s">
        <v>187</v>
      </c>
      <c r="R170" s="426">
        <v>4.333329</v>
      </c>
    </row>
    <row r="171" spans="1:18">
      <c r="A171" s="428">
        <v>42774.509060416669</v>
      </c>
      <c r="B171" s="426" t="s">
        <v>189</v>
      </c>
      <c r="C171" s="426">
        <v>1</v>
      </c>
      <c r="D171" s="426" t="s">
        <v>12</v>
      </c>
      <c r="E171" s="426" t="s">
        <v>12</v>
      </c>
      <c r="F171" s="426" t="s">
        <v>187</v>
      </c>
      <c r="G171" s="426" t="s">
        <v>186</v>
      </c>
      <c r="H171" s="426" t="s">
        <v>186</v>
      </c>
      <c r="I171" s="426" t="s">
        <v>186</v>
      </c>
      <c r="J171" s="426" t="s">
        <v>186</v>
      </c>
      <c r="K171" s="426" t="s">
        <v>186</v>
      </c>
      <c r="L171" s="426" t="s">
        <v>187</v>
      </c>
      <c r="M171" s="426" t="s">
        <v>187</v>
      </c>
      <c r="N171" s="426" t="s">
        <v>186</v>
      </c>
      <c r="O171" s="426" t="s">
        <v>186</v>
      </c>
      <c r="P171" s="426" t="s">
        <v>186</v>
      </c>
      <c r="Q171" s="426" t="s">
        <v>187</v>
      </c>
      <c r="R171" s="426">
        <v>17.733324</v>
      </c>
    </row>
    <row r="172" spans="1:18">
      <c r="A172" s="428">
        <v>42774.509060416669</v>
      </c>
      <c r="B172" s="426" t="s">
        <v>189</v>
      </c>
      <c r="C172" s="426">
        <v>1</v>
      </c>
      <c r="D172" s="426" t="s">
        <v>12</v>
      </c>
      <c r="E172" s="426" t="s">
        <v>12</v>
      </c>
      <c r="F172" s="426" t="s">
        <v>187</v>
      </c>
      <c r="G172" s="426" t="s">
        <v>186</v>
      </c>
      <c r="H172" s="426" t="s">
        <v>186</v>
      </c>
      <c r="I172" s="426" t="s">
        <v>186</v>
      </c>
      <c r="J172" s="426" t="s">
        <v>187</v>
      </c>
      <c r="K172" s="426" t="s">
        <v>186</v>
      </c>
      <c r="L172" s="426" t="s">
        <v>186</v>
      </c>
      <c r="M172" s="426" t="s">
        <v>186</v>
      </c>
      <c r="N172" s="426" t="s">
        <v>186</v>
      </c>
      <c r="O172" s="426" t="s">
        <v>186</v>
      </c>
      <c r="P172" s="426" t="s">
        <v>186</v>
      </c>
      <c r="Q172" s="426" t="s">
        <v>187</v>
      </c>
      <c r="R172" s="426">
        <v>26.999970000000001</v>
      </c>
    </row>
    <row r="173" spans="1:18">
      <c r="A173" s="428">
        <v>42774.509060416669</v>
      </c>
      <c r="B173" s="426" t="s">
        <v>189</v>
      </c>
      <c r="C173" s="426">
        <v>1</v>
      </c>
      <c r="D173" s="426" t="s">
        <v>12</v>
      </c>
      <c r="E173" s="426" t="s">
        <v>12</v>
      </c>
      <c r="F173" s="426" t="s">
        <v>187</v>
      </c>
      <c r="G173" s="426" t="s">
        <v>186</v>
      </c>
      <c r="H173" s="426" t="s">
        <v>186</v>
      </c>
      <c r="I173" s="426" t="s">
        <v>186</v>
      </c>
      <c r="J173" s="426" t="s">
        <v>187</v>
      </c>
      <c r="K173" s="426" t="s">
        <v>186</v>
      </c>
      <c r="L173" s="426" t="s">
        <v>187</v>
      </c>
      <c r="M173" s="426" t="s">
        <v>186</v>
      </c>
      <c r="N173" s="426" t="s">
        <v>186</v>
      </c>
      <c r="O173" s="426" t="s">
        <v>186</v>
      </c>
      <c r="P173" s="426" t="s">
        <v>187</v>
      </c>
      <c r="Q173" s="426" t="s">
        <v>187</v>
      </c>
      <c r="R173" s="426">
        <v>3.0399949999999998</v>
      </c>
    </row>
    <row r="174" spans="1:18">
      <c r="A174" s="428">
        <v>42774.509060416669</v>
      </c>
      <c r="B174" s="426" t="s">
        <v>189</v>
      </c>
      <c r="C174" s="426">
        <v>1</v>
      </c>
      <c r="D174" s="426" t="s">
        <v>12</v>
      </c>
      <c r="E174" s="426" t="s">
        <v>12</v>
      </c>
      <c r="F174" s="426" t="s">
        <v>187</v>
      </c>
      <c r="G174" s="426" t="s">
        <v>186</v>
      </c>
      <c r="H174" s="426" t="s">
        <v>186</v>
      </c>
      <c r="I174" s="426" t="s">
        <v>186</v>
      </c>
      <c r="J174" s="426" t="s">
        <v>187</v>
      </c>
      <c r="K174" s="426" t="s">
        <v>186</v>
      </c>
      <c r="L174" s="426" t="s">
        <v>187</v>
      </c>
      <c r="M174" s="426" t="s">
        <v>186</v>
      </c>
      <c r="N174" s="426" t="s">
        <v>187</v>
      </c>
      <c r="O174" s="426" t="s">
        <v>186</v>
      </c>
      <c r="P174" s="426" t="s">
        <v>186</v>
      </c>
      <c r="Q174" s="426" t="s">
        <v>187</v>
      </c>
      <c r="R174" s="426">
        <v>0.99999899999999997</v>
      </c>
    </row>
    <row r="175" spans="1:18">
      <c r="A175" s="428">
        <v>42774.509060416669</v>
      </c>
      <c r="B175" s="426" t="s">
        <v>189</v>
      </c>
      <c r="C175" s="426">
        <v>1</v>
      </c>
      <c r="D175" s="426" t="s">
        <v>12</v>
      </c>
      <c r="E175" s="426" t="s">
        <v>12</v>
      </c>
      <c r="F175" s="426" t="s">
        <v>187</v>
      </c>
      <c r="G175" s="426" t="s">
        <v>186</v>
      </c>
      <c r="H175" s="426" t="s">
        <v>186</v>
      </c>
      <c r="I175" s="426" t="s">
        <v>186</v>
      </c>
      <c r="J175" s="426" t="s">
        <v>187</v>
      </c>
      <c r="K175" s="426" t="s">
        <v>186</v>
      </c>
      <c r="L175" s="426" t="s">
        <v>187</v>
      </c>
      <c r="M175" s="426" t="s">
        <v>187</v>
      </c>
      <c r="N175" s="426" t="s">
        <v>186</v>
      </c>
      <c r="O175" s="426" t="s">
        <v>186</v>
      </c>
      <c r="P175" s="426" t="s">
        <v>186</v>
      </c>
      <c r="Q175" s="426" t="s">
        <v>187</v>
      </c>
      <c r="R175" s="426">
        <v>5.9333309999999999</v>
      </c>
    </row>
    <row r="176" spans="1:18">
      <c r="A176" s="428">
        <v>42774.509060416669</v>
      </c>
      <c r="B176" s="426" t="s">
        <v>189</v>
      </c>
      <c r="C176" s="426">
        <v>1</v>
      </c>
      <c r="D176" s="426" t="s">
        <v>13</v>
      </c>
      <c r="E176" s="426" t="s">
        <v>13</v>
      </c>
      <c r="F176" s="426" t="s">
        <v>186</v>
      </c>
      <c r="G176" s="426" t="s">
        <v>186</v>
      </c>
      <c r="H176" s="426" t="s">
        <v>186</v>
      </c>
      <c r="I176" s="426" t="s">
        <v>186</v>
      </c>
      <c r="J176" s="426" t="s">
        <v>186</v>
      </c>
      <c r="K176" s="426" t="s">
        <v>186</v>
      </c>
      <c r="L176" s="426" t="s">
        <v>186</v>
      </c>
      <c r="M176" s="426" t="s">
        <v>186</v>
      </c>
      <c r="N176" s="426" t="s">
        <v>186</v>
      </c>
      <c r="O176" s="426" t="s">
        <v>186</v>
      </c>
      <c r="P176" s="426" t="s">
        <v>186</v>
      </c>
      <c r="Q176" s="426" t="s">
        <v>186</v>
      </c>
      <c r="R176" s="426">
        <v>1124.37202800004</v>
      </c>
    </row>
    <row r="177" spans="1:18">
      <c r="A177" s="428">
        <v>42774.509060416669</v>
      </c>
      <c r="B177" s="426" t="s">
        <v>189</v>
      </c>
      <c r="C177" s="426">
        <v>1</v>
      </c>
      <c r="D177" s="426" t="s">
        <v>13</v>
      </c>
      <c r="E177" s="426" t="s">
        <v>13</v>
      </c>
      <c r="F177" s="426" t="s">
        <v>187</v>
      </c>
      <c r="G177" s="426" t="s">
        <v>186</v>
      </c>
      <c r="H177" s="426" t="s">
        <v>186</v>
      </c>
      <c r="I177" s="426" t="s">
        <v>186</v>
      </c>
      <c r="J177" s="426" t="s">
        <v>186</v>
      </c>
      <c r="K177" s="426" t="s">
        <v>186</v>
      </c>
      <c r="L177" s="426" t="s">
        <v>186</v>
      </c>
      <c r="M177" s="426" t="s">
        <v>186</v>
      </c>
      <c r="N177" s="426" t="s">
        <v>186</v>
      </c>
      <c r="O177" s="426" t="s">
        <v>186</v>
      </c>
      <c r="P177" s="426" t="s">
        <v>186</v>
      </c>
      <c r="Q177" s="426" t="s">
        <v>187</v>
      </c>
      <c r="R177" s="426">
        <v>1030.98561600005</v>
      </c>
    </row>
    <row r="178" spans="1:18">
      <c r="A178" s="428">
        <v>42774.509060416669</v>
      </c>
      <c r="B178" s="426" t="s">
        <v>189</v>
      </c>
      <c r="C178" s="426">
        <v>1</v>
      </c>
      <c r="D178" s="426" t="s">
        <v>13</v>
      </c>
      <c r="E178" s="426" t="s">
        <v>13</v>
      </c>
      <c r="F178" s="426" t="s">
        <v>187</v>
      </c>
      <c r="G178" s="426" t="s">
        <v>186</v>
      </c>
      <c r="H178" s="426" t="s">
        <v>186</v>
      </c>
      <c r="I178" s="426" t="s">
        <v>186</v>
      </c>
      <c r="J178" s="426" t="s">
        <v>186</v>
      </c>
      <c r="K178" s="426" t="s">
        <v>186</v>
      </c>
      <c r="L178" s="426" t="s">
        <v>187</v>
      </c>
      <c r="M178" s="426" t="s">
        <v>186</v>
      </c>
      <c r="N178" s="426" t="s">
        <v>186</v>
      </c>
      <c r="O178" s="426" t="s">
        <v>186</v>
      </c>
      <c r="P178" s="426" t="s">
        <v>187</v>
      </c>
      <c r="Q178" s="426" t="s">
        <v>187</v>
      </c>
      <c r="R178" s="426">
        <v>301.999684</v>
      </c>
    </row>
    <row r="179" spans="1:18">
      <c r="A179" s="428">
        <v>42774.509060416669</v>
      </c>
      <c r="B179" s="426" t="s">
        <v>189</v>
      </c>
      <c r="C179" s="426">
        <v>1</v>
      </c>
      <c r="D179" s="426" t="s">
        <v>13</v>
      </c>
      <c r="E179" s="426" t="s">
        <v>13</v>
      </c>
      <c r="F179" s="426" t="s">
        <v>187</v>
      </c>
      <c r="G179" s="426" t="s">
        <v>186</v>
      </c>
      <c r="H179" s="426" t="s">
        <v>186</v>
      </c>
      <c r="I179" s="426" t="s">
        <v>186</v>
      </c>
      <c r="J179" s="426" t="s">
        <v>186</v>
      </c>
      <c r="K179" s="426" t="s">
        <v>186</v>
      </c>
      <c r="L179" s="426" t="s">
        <v>187</v>
      </c>
      <c r="M179" s="426" t="s">
        <v>186</v>
      </c>
      <c r="N179" s="426" t="s">
        <v>186</v>
      </c>
      <c r="O179" s="426" t="s">
        <v>187</v>
      </c>
      <c r="P179" s="426" t="s">
        <v>186</v>
      </c>
      <c r="Q179" s="426" t="s">
        <v>187</v>
      </c>
      <c r="R179" s="426">
        <v>20.999979</v>
      </c>
    </row>
    <row r="180" spans="1:18">
      <c r="A180" s="428">
        <v>42774.509060416669</v>
      </c>
      <c r="B180" s="426" t="s">
        <v>189</v>
      </c>
      <c r="C180" s="426">
        <v>1</v>
      </c>
      <c r="D180" s="426" t="s">
        <v>13</v>
      </c>
      <c r="E180" s="426" t="s">
        <v>13</v>
      </c>
      <c r="F180" s="426" t="s">
        <v>187</v>
      </c>
      <c r="G180" s="426" t="s">
        <v>186</v>
      </c>
      <c r="H180" s="426" t="s">
        <v>186</v>
      </c>
      <c r="I180" s="426" t="s">
        <v>186</v>
      </c>
      <c r="J180" s="426" t="s">
        <v>186</v>
      </c>
      <c r="K180" s="426" t="s">
        <v>186</v>
      </c>
      <c r="L180" s="426" t="s">
        <v>187</v>
      </c>
      <c r="M180" s="426" t="s">
        <v>186</v>
      </c>
      <c r="N180" s="426" t="s">
        <v>187</v>
      </c>
      <c r="O180" s="426" t="s">
        <v>186</v>
      </c>
      <c r="P180" s="426" t="s">
        <v>186</v>
      </c>
      <c r="Q180" s="426" t="s">
        <v>187</v>
      </c>
      <c r="R180" s="426">
        <v>126.999899</v>
      </c>
    </row>
    <row r="181" spans="1:18">
      <c r="A181" s="428">
        <v>42774.509060416669</v>
      </c>
      <c r="B181" s="426" t="s">
        <v>189</v>
      </c>
      <c r="C181" s="426">
        <v>1</v>
      </c>
      <c r="D181" s="426" t="s">
        <v>13</v>
      </c>
      <c r="E181" s="426" t="s">
        <v>13</v>
      </c>
      <c r="F181" s="426" t="s">
        <v>187</v>
      </c>
      <c r="G181" s="426" t="s">
        <v>186</v>
      </c>
      <c r="H181" s="426" t="s">
        <v>186</v>
      </c>
      <c r="I181" s="426" t="s">
        <v>186</v>
      </c>
      <c r="J181" s="426" t="s">
        <v>186</v>
      </c>
      <c r="K181" s="426" t="s">
        <v>186</v>
      </c>
      <c r="L181" s="426" t="s">
        <v>187</v>
      </c>
      <c r="M181" s="426" t="s">
        <v>187</v>
      </c>
      <c r="N181" s="426" t="s">
        <v>186</v>
      </c>
      <c r="O181" s="426" t="s">
        <v>186</v>
      </c>
      <c r="P181" s="426" t="s">
        <v>186</v>
      </c>
      <c r="Q181" s="426" t="s">
        <v>187</v>
      </c>
      <c r="R181" s="426">
        <v>169.51983800000099</v>
      </c>
    </row>
    <row r="182" spans="1:18">
      <c r="A182" s="428">
        <v>42774.509060416669</v>
      </c>
      <c r="B182" s="426" t="s">
        <v>189</v>
      </c>
      <c r="C182" s="426">
        <v>1</v>
      </c>
      <c r="D182" s="426" t="s">
        <v>13</v>
      </c>
      <c r="E182" s="426" t="s">
        <v>13</v>
      </c>
      <c r="F182" s="426" t="s">
        <v>187</v>
      </c>
      <c r="G182" s="426" t="s">
        <v>186</v>
      </c>
      <c r="H182" s="426" t="s">
        <v>186</v>
      </c>
      <c r="I182" s="426" t="s">
        <v>186</v>
      </c>
      <c r="J182" s="426" t="s">
        <v>186</v>
      </c>
      <c r="K182" s="426" t="s">
        <v>186</v>
      </c>
      <c r="L182" s="426" t="s">
        <v>187</v>
      </c>
      <c r="M182" s="426" t="s">
        <v>187</v>
      </c>
      <c r="N182" s="426" t="s">
        <v>186</v>
      </c>
      <c r="O182" s="426" t="s">
        <v>187</v>
      </c>
      <c r="P182" s="426" t="s">
        <v>186</v>
      </c>
      <c r="Q182" s="426" t="s">
        <v>187</v>
      </c>
      <c r="R182" s="426">
        <v>17.666649</v>
      </c>
    </row>
    <row r="183" spans="1:18">
      <c r="A183" s="428">
        <v>42774.509060416669</v>
      </c>
      <c r="B183" s="426" t="s">
        <v>189</v>
      </c>
      <c r="C183" s="426">
        <v>1</v>
      </c>
      <c r="D183" s="426" t="s">
        <v>13</v>
      </c>
      <c r="E183" s="426" t="s">
        <v>13</v>
      </c>
      <c r="F183" s="426" t="s">
        <v>187</v>
      </c>
      <c r="G183" s="426" t="s">
        <v>186</v>
      </c>
      <c r="H183" s="426" t="s">
        <v>186</v>
      </c>
      <c r="I183" s="426" t="s">
        <v>186</v>
      </c>
      <c r="J183" s="426" t="s">
        <v>186</v>
      </c>
      <c r="K183" s="426" t="s">
        <v>186</v>
      </c>
      <c r="L183" s="426" t="s">
        <v>187</v>
      </c>
      <c r="M183" s="426" t="s">
        <v>187</v>
      </c>
      <c r="N183" s="426" t="s">
        <v>187</v>
      </c>
      <c r="O183" s="426" t="s">
        <v>186</v>
      </c>
      <c r="P183" s="426" t="s">
        <v>186</v>
      </c>
      <c r="Q183" s="426" t="s">
        <v>187</v>
      </c>
      <c r="R183" s="426">
        <v>4.333329</v>
      </c>
    </row>
    <row r="184" spans="1:18">
      <c r="A184" s="428">
        <v>42774.509060416669</v>
      </c>
      <c r="B184" s="426" t="s">
        <v>189</v>
      </c>
      <c r="C184" s="426">
        <v>1</v>
      </c>
      <c r="D184" s="426" t="s">
        <v>13</v>
      </c>
      <c r="E184" s="426" t="s">
        <v>13</v>
      </c>
      <c r="F184" s="426" t="s">
        <v>187</v>
      </c>
      <c r="G184" s="426" t="s">
        <v>186</v>
      </c>
      <c r="H184" s="426" t="s">
        <v>186</v>
      </c>
      <c r="I184" s="426" t="s">
        <v>186</v>
      </c>
      <c r="J184" s="426" t="s">
        <v>186</v>
      </c>
      <c r="K184" s="426" t="s">
        <v>187</v>
      </c>
      <c r="L184" s="426" t="s">
        <v>186</v>
      </c>
      <c r="M184" s="426" t="s">
        <v>186</v>
      </c>
      <c r="N184" s="426" t="s">
        <v>186</v>
      </c>
      <c r="O184" s="426" t="s">
        <v>186</v>
      </c>
      <c r="P184" s="426" t="s">
        <v>186</v>
      </c>
      <c r="Q184" s="426" t="s">
        <v>186</v>
      </c>
      <c r="R184" s="426">
        <v>1.9333309999999999</v>
      </c>
    </row>
    <row r="185" spans="1:18">
      <c r="A185" s="428">
        <v>42774.509060416669</v>
      </c>
      <c r="B185" s="426" t="s">
        <v>189</v>
      </c>
      <c r="C185" s="426">
        <v>1</v>
      </c>
      <c r="D185" s="426" t="s">
        <v>13</v>
      </c>
      <c r="E185" s="426" t="s">
        <v>13</v>
      </c>
      <c r="F185" s="426" t="s">
        <v>187</v>
      </c>
      <c r="G185" s="426" t="s">
        <v>186</v>
      </c>
      <c r="H185" s="426" t="s">
        <v>186</v>
      </c>
      <c r="I185" s="426" t="s">
        <v>186</v>
      </c>
      <c r="J185" s="426" t="s">
        <v>187</v>
      </c>
      <c r="K185" s="426" t="s">
        <v>186</v>
      </c>
      <c r="L185" s="426" t="s">
        <v>186</v>
      </c>
      <c r="M185" s="426" t="s">
        <v>186</v>
      </c>
      <c r="N185" s="426" t="s">
        <v>186</v>
      </c>
      <c r="O185" s="426" t="s">
        <v>186</v>
      </c>
      <c r="P185" s="426" t="s">
        <v>186</v>
      </c>
      <c r="Q185" s="426" t="s">
        <v>187</v>
      </c>
      <c r="R185" s="426">
        <v>140.53985</v>
      </c>
    </row>
    <row r="186" spans="1:18">
      <c r="A186" s="428">
        <v>42774.509060416669</v>
      </c>
      <c r="B186" s="426" t="s">
        <v>189</v>
      </c>
      <c r="C186" s="426">
        <v>1</v>
      </c>
      <c r="D186" s="426" t="s">
        <v>13</v>
      </c>
      <c r="E186" s="426" t="s">
        <v>13</v>
      </c>
      <c r="F186" s="426" t="s">
        <v>187</v>
      </c>
      <c r="G186" s="426" t="s">
        <v>186</v>
      </c>
      <c r="H186" s="426" t="s">
        <v>186</v>
      </c>
      <c r="I186" s="426" t="s">
        <v>186</v>
      </c>
      <c r="J186" s="426" t="s">
        <v>187</v>
      </c>
      <c r="K186" s="426" t="s">
        <v>186</v>
      </c>
      <c r="L186" s="426" t="s">
        <v>187</v>
      </c>
      <c r="M186" s="426" t="s">
        <v>186</v>
      </c>
      <c r="N186" s="426" t="s">
        <v>186</v>
      </c>
      <c r="O186" s="426" t="s">
        <v>186</v>
      </c>
      <c r="P186" s="426" t="s">
        <v>187</v>
      </c>
      <c r="Q186" s="426" t="s">
        <v>187</v>
      </c>
      <c r="R186" s="426">
        <v>6.933325</v>
      </c>
    </row>
    <row r="187" spans="1:18">
      <c r="A187" s="428">
        <v>42774.509060416669</v>
      </c>
      <c r="B187" s="426" t="s">
        <v>189</v>
      </c>
      <c r="C187" s="426">
        <v>1</v>
      </c>
      <c r="D187" s="426" t="s">
        <v>13</v>
      </c>
      <c r="E187" s="426" t="s">
        <v>13</v>
      </c>
      <c r="F187" s="426" t="s">
        <v>187</v>
      </c>
      <c r="G187" s="426" t="s">
        <v>186</v>
      </c>
      <c r="H187" s="426" t="s">
        <v>186</v>
      </c>
      <c r="I187" s="426" t="s">
        <v>186</v>
      </c>
      <c r="J187" s="426" t="s">
        <v>187</v>
      </c>
      <c r="K187" s="426" t="s">
        <v>186</v>
      </c>
      <c r="L187" s="426" t="s">
        <v>187</v>
      </c>
      <c r="M187" s="426" t="s">
        <v>186</v>
      </c>
      <c r="N187" s="426" t="s">
        <v>186</v>
      </c>
      <c r="O187" s="426" t="s">
        <v>187</v>
      </c>
      <c r="P187" s="426" t="s">
        <v>186</v>
      </c>
      <c r="Q187" s="426" t="s">
        <v>187</v>
      </c>
      <c r="R187" s="426">
        <v>2.6666639999999999</v>
      </c>
    </row>
    <row r="188" spans="1:18">
      <c r="A188" s="428">
        <v>42774.509060416669</v>
      </c>
      <c r="B188" s="426" t="s">
        <v>189</v>
      </c>
      <c r="C188" s="426">
        <v>1</v>
      </c>
      <c r="D188" s="426" t="s">
        <v>13</v>
      </c>
      <c r="E188" s="426" t="s">
        <v>13</v>
      </c>
      <c r="F188" s="426" t="s">
        <v>187</v>
      </c>
      <c r="G188" s="426" t="s">
        <v>186</v>
      </c>
      <c r="H188" s="426" t="s">
        <v>186</v>
      </c>
      <c r="I188" s="426" t="s">
        <v>186</v>
      </c>
      <c r="J188" s="426" t="s">
        <v>187</v>
      </c>
      <c r="K188" s="426" t="s">
        <v>186</v>
      </c>
      <c r="L188" s="426" t="s">
        <v>187</v>
      </c>
      <c r="M188" s="426" t="s">
        <v>186</v>
      </c>
      <c r="N188" s="426" t="s">
        <v>187</v>
      </c>
      <c r="O188" s="426" t="s">
        <v>186</v>
      </c>
      <c r="P188" s="426" t="s">
        <v>186</v>
      </c>
      <c r="Q188" s="426" t="s">
        <v>187</v>
      </c>
      <c r="R188" s="426">
        <v>3.1333310000000001</v>
      </c>
    </row>
    <row r="189" spans="1:18">
      <c r="A189" s="428">
        <v>42774.509060416669</v>
      </c>
      <c r="B189" s="426" t="s">
        <v>189</v>
      </c>
      <c r="C189" s="426">
        <v>1</v>
      </c>
      <c r="D189" s="426" t="s">
        <v>13</v>
      </c>
      <c r="E189" s="426" t="s">
        <v>13</v>
      </c>
      <c r="F189" s="426" t="s">
        <v>187</v>
      </c>
      <c r="G189" s="426" t="s">
        <v>186</v>
      </c>
      <c r="H189" s="426" t="s">
        <v>186</v>
      </c>
      <c r="I189" s="426" t="s">
        <v>186</v>
      </c>
      <c r="J189" s="426" t="s">
        <v>187</v>
      </c>
      <c r="K189" s="426" t="s">
        <v>186</v>
      </c>
      <c r="L189" s="426" t="s">
        <v>187</v>
      </c>
      <c r="M189" s="426" t="s">
        <v>187</v>
      </c>
      <c r="N189" s="426" t="s">
        <v>186</v>
      </c>
      <c r="O189" s="426" t="s">
        <v>186</v>
      </c>
      <c r="P189" s="426" t="s">
        <v>186</v>
      </c>
      <c r="Q189" s="426" t="s">
        <v>187</v>
      </c>
      <c r="R189" s="426">
        <v>46.053291000000101</v>
      </c>
    </row>
    <row r="190" spans="1:18">
      <c r="A190" s="428">
        <v>42774.509060416669</v>
      </c>
      <c r="B190" s="426" t="s">
        <v>189</v>
      </c>
      <c r="C190" s="426">
        <v>1</v>
      </c>
      <c r="D190" s="426" t="s">
        <v>13</v>
      </c>
      <c r="E190" s="426" t="s">
        <v>13</v>
      </c>
      <c r="F190" s="426" t="s">
        <v>187</v>
      </c>
      <c r="G190" s="426" t="s">
        <v>186</v>
      </c>
      <c r="H190" s="426" t="s">
        <v>186</v>
      </c>
      <c r="I190" s="426" t="s">
        <v>186</v>
      </c>
      <c r="J190" s="426" t="s">
        <v>187</v>
      </c>
      <c r="K190" s="426" t="s">
        <v>186</v>
      </c>
      <c r="L190" s="426" t="s">
        <v>187</v>
      </c>
      <c r="M190" s="426" t="s">
        <v>187</v>
      </c>
      <c r="N190" s="426" t="s">
        <v>186</v>
      </c>
      <c r="O190" s="426" t="s">
        <v>187</v>
      </c>
      <c r="P190" s="426" t="s">
        <v>186</v>
      </c>
      <c r="Q190" s="426" t="s">
        <v>187</v>
      </c>
      <c r="R190" s="426">
        <v>2.6666639999999999</v>
      </c>
    </row>
    <row r="191" spans="1:18">
      <c r="A191" s="428">
        <v>42774.509060416669</v>
      </c>
      <c r="B191" s="426" t="s">
        <v>189</v>
      </c>
      <c r="C191" s="426">
        <v>1</v>
      </c>
      <c r="D191" s="426" t="s">
        <v>13</v>
      </c>
      <c r="E191" s="426" t="s">
        <v>13</v>
      </c>
      <c r="F191" s="426" t="s">
        <v>187</v>
      </c>
      <c r="G191" s="426" t="s">
        <v>187</v>
      </c>
      <c r="H191" s="426" t="s">
        <v>186</v>
      </c>
      <c r="I191" s="426" t="s">
        <v>186</v>
      </c>
      <c r="J191" s="426" t="s">
        <v>186</v>
      </c>
      <c r="K191" s="426" t="s">
        <v>186</v>
      </c>
      <c r="L191" s="426" t="s">
        <v>186</v>
      </c>
      <c r="M191" s="426" t="s">
        <v>186</v>
      </c>
      <c r="N191" s="426" t="s">
        <v>186</v>
      </c>
      <c r="O191" s="426" t="s">
        <v>186</v>
      </c>
      <c r="P191" s="426" t="s">
        <v>186</v>
      </c>
      <c r="Q191" s="426" t="s">
        <v>187</v>
      </c>
      <c r="R191" s="426">
        <v>18.799980999999999</v>
      </c>
    </row>
    <row r="192" spans="1:18">
      <c r="A192" s="428">
        <v>42774.509060416669</v>
      </c>
      <c r="B192" s="426" t="s">
        <v>189</v>
      </c>
      <c r="C192" s="426">
        <v>1</v>
      </c>
      <c r="D192" s="426" t="s">
        <v>13</v>
      </c>
      <c r="E192" s="426" t="s">
        <v>13</v>
      </c>
      <c r="F192" s="426" t="s">
        <v>187</v>
      </c>
      <c r="G192" s="426" t="s">
        <v>187</v>
      </c>
      <c r="H192" s="426" t="s">
        <v>186</v>
      </c>
      <c r="I192" s="426" t="s">
        <v>186</v>
      </c>
      <c r="J192" s="426" t="s">
        <v>186</v>
      </c>
      <c r="K192" s="426" t="s">
        <v>186</v>
      </c>
      <c r="L192" s="426" t="s">
        <v>187</v>
      </c>
      <c r="M192" s="426" t="s">
        <v>186</v>
      </c>
      <c r="N192" s="426" t="s">
        <v>187</v>
      </c>
      <c r="O192" s="426" t="s">
        <v>186</v>
      </c>
      <c r="P192" s="426" t="s">
        <v>186</v>
      </c>
      <c r="Q192" s="426" t="s">
        <v>187</v>
      </c>
      <c r="R192" s="426">
        <v>21.133315</v>
      </c>
    </row>
    <row r="193" spans="1:18">
      <c r="A193" s="428">
        <v>42774.509060416669</v>
      </c>
      <c r="B193" s="426" t="s">
        <v>189</v>
      </c>
      <c r="C193" s="426">
        <v>1</v>
      </c>
      <c r="D193" s="426" t="s">
        <v>13</v>
      </c>
      <c r="E193" s="426" t="s">
        <v>13</v>
      </c>
      <c r="F193" s="426" t="s">
        <v>187</v>
      </c>
      <c r="G193" s="426" t="s">
        <v>187</v>
      </c>
      <c r="H193" s="426" t="s">
        <v>186</v>
      </c>
      <c r="I193" s="426" t="s">
        <v>186</v>
      </c>
      <c r="J193" s="426" t="s">
        <v>186</v>
      </c>
      <c r="K193" s="426" t="s">
        <v>186</v>
      </c>
      <c r="L193" s="426" t="s">
        <v>187</v>
      </c>
      <c r="M193" s="426" t="s">
        <v>187</v>
      </c>
      <c r="N193" s="426" t="s">
        <v>186</v>
      </c>
      <c r="O193" s="426" t="s">
        <v>186</v>
      </c>
      <c r="P193" s="426" t="s">
        <v>186</v>
      </c>
      <c r="Q193" s="426" t="s">
        <v>187</v>
      </c>
      <c r="R193" s="426">
        <v>13.566658</v>
      </c>
    </row>
    <row r="194" spans="1:18">
      <c r="A194" s="428">
        <v>42774.509060416669</v>
      </c>
      <c r="B194" s="426" t="s">
        <v>189</v>
      </c>
      <c r="C194" s="426">
        <v>1</v>
      </c>
      <c r="D194" s="426" t="s">
        <v>13</v>
      </c>
      <c r="E194" s="426" t="s">
        <v>13</v>
      </c>
      <c r="F194" s="426" t="s">
        <v>187</v>
      </c>
      <c r="G194" s="426" t="s">
        <v>187</v>
      </c>
      <c r="H194" s="426" t="s">
        <v>186</v>
      </c>
      <c r="I194" s="426" t="s">
        <v>186</v>
      </c>
      <c r="J194" s="426" t="s">
        <v>187</v>
      </c>
      <c r="K194" s="426" t="s">
        <v>186</v>
      </c>
      <c r="L194" s="426" t="s">
        <v>186</v>
      </c>
      <c r="M194" s="426" t="s">
        <v>186</v>
      </c>
      <c r="N194" s="426" t="s">
        <v>186</v>
      </c>
      <c r="O194" s="426" t="s">
        <v>186</v>
      </c>
      <c r="P194" s="426" t="s">
        <v>186</v>
      </c>
      <c r="Q194" s="426" t="s">
        <v>187</v>
      </c>
      <c r="R194" s="426">
        <v>2.999997</v>
      </c>
    </row>
    <row r="195" spans="1:18">
      <c r="A195" s="428">
        <v>42774.509060416669</v>
      </c>
      <c r="B195" s="426" t="s">
        <v>189</v>
      </c>
      <c r="C195" s="426">
        <v>1</v>
      </c>
      <c r="D195" s="426" t="s">
        <v>13</v>
      </c>
      <c r="E195" s="426" t="s">
        <v>13</v>
      </c>
      <c r="F195" s="426" t="s">
        <v>187</v>
      </c>
      <c r="G195" s="426" t="s">
        <v>187</v>
      </c>
      <c r="H195" s="426" t="s">
        <v>186</v>
      </c>
      <c r="I195" s="426" t="s">
        <v>186</v>
      </c>
      <c r="J195" s="426" t="s">
        <v>187</v>
      </c>
      <c r="K195" s="426" t="s">
        <v>186</v>
      </c>
      <c r="L195" s="426" t="s">
        <v>187</v>
      </c>
      <c r="M195" s="426" t="s">
        <v>187</v>
      </c>
      <c r="N195" s="426" t="s">
        <v>186</v>
      </c>
      <c r="O195" s="426" t="s">
        <v>186</v>
      </c>
      <c r="P195" s="426" t="s">
        <v>186</v>
      </c>
      <c r="Q195" s="426" t="s">
        <v>187</v>
      </c>
      <c r="R195" s="426">
        <v>17.333326</v>
      </c>
    </row>
    <row r="196" spans="1:18">
      <c r="A196" s="428">
        <v>42774.509060416669</v>
      </c>
      <c r="B196" s="426" t="s">
        <v>189</v>
      </c>
      <c r="C196" s="426">
        <v>1</v>
      </c>
      <c r="D196" s="426" t="s">
        <v>14</v>
      </c>
      <c r="E196" s="426" t="s">
        <v>14</v>
      </c>
      <c r="F196" s="426" t="s">
        <v>186</v>
      </c>
      <c r="G196" s="426" t="s">
        <v>186</v>
      </c>
      <c r="H196" s="426" t="s">
        <v>186</v>
      </c>
      <c r="I196" s="426" t="s">
        <v>186</v>
      </c>
      <c r="J196" s="426" t="s">
        <v>186</v>
      </c>
      <c r="K196" s="426" t="s">
        <v>186</v>
      </c>
      <c r="L196" s="426" t="s">
        <v>186</v>
      </c>
      <c r="M196" s="426" t="s">
        <v>186</v>
      </c>
      <c r="N196" s="426" t="s">
        <v>186</v>
      </c>
      <c r="O196" s="426" t="s">
        <v>186</v>
      </c>
      <c r="P196" s="426" t="s">
        <v>186</v>
      </c>
      <c r="Q196" s="426" t="s">
        <v>186</v>
      </c>
      <c r="R196" s="426">
        <v>370.50618099999701</v>
      </c>
    </row>
    <row r="197" spans="1:18">
      <c r="A197" s="428">
        <v>42774.509060416669</v>
      </c>
      <c r="B197" s="426" t="s">
        <v>189</v>
      </c>
      <c r="C197" s="426">
        <v>1</v>
      </c>
      <c r="D197" s="426" t="s">
        <v>14</v>
      </c>
      <c r="E197" s="426" t="s">
        <v>14</v>
      </c>
      <c r="F197" s="426" t="s">
        <v>187</v>
      </c>
      <c r="G197" s="426" t="s">
        <v>186</v>
      </c>
      <c r="H197" s="426" t="s">
        <v>186</v>
      </c>
      <c r="I197" s="426" t="s">
        <v>186</v>
      </c>
      <c r="J197" s="426" t="s">
        <v>186</v>
      </c>
      <c r="K197" s="426" t="s">
        <v>186</v>
      </c>
      <c r="L197" s="426" t="s">
        <v>186</v>
      </c>
      <c r="M197" s="426" t="s">
        <v>186</v>
      </c>
      <c r="N197" s="426" t="s">
        <v>186</v>
      </c>
      <c r="O197" s="426" t="s">
        <v>186</v>
      </c>
      <c r="P197" s="426" t="s">
        <v>186</v>
      </c>
      <c r="Q197" s="426" t="s">
        <v>187</v>
      </c>
      <c r="R197" s="426">
        <v>1036.8522210000499</v>
      </c>
    </row>
    <row r="198" spans="1:18">
      <c r="A198" s="428">
        <v>42774.509060416669</v>
      </c>
      <c r="B198" s="426" t="s">
        <v>189</v>
      </c>
      <c r="C198" s="426">
        <v>1</v>
      </c>
      <c r="D198" s="426" t="s">
        <v>14</v>
      </c>
      <c r="E198" s="426" t="s">
        <v>14</v>
      </c>
      <c r="F198" s="426" t="s">
        <v>187</v>
      </c>
      <c r="G198" s="426" t="s">
        <v>186</v>
      </c>
      <c r="H198" s="426" t="s">
        <v>186</v>
      </c>
      <c r="I198" s="426" t="s">
        <v>186</v>
      </c>
      <c r="J198" s="426" t="s">
        <v>186</v>
      </c>
      <c r="K198" s="426" t="s">
        <v>186</v>
      </c>
      <c r="L198" s="426" t="s">
        <v>187</v>
      </c>
      <c r="M198" s="426" t="s">
        <v>186</v>
      </c>
      <c r="N198" s="426" t="s">
        <v>186</v>
      </c>
      <c r="O198" s="426" t="s">
        <v>186</v>
      </c>
      <c r="P198" s="426" t="s">
        <v>187</v>
      </c>
      <c r="Q198" s="426" t="s">
        <v>187</v>
      </c>
      <c r="R198" s="426">
        <v>1088.63256200001</v>
      </c>
    </row>
    <row r="199" spans="1:18">
      <c r="A199" s="428">
        <v>42774.509060416669</v>
      </c>
      <c r="B199" s="426" t="s">
        <v>189</v>
      </c>
      <c r="C199" s="426">
        <v>1</v>
      </c>
      <c r="D199" s="426" t="s">
        <v>14</v>
      </c>
      <c r="E199" s="426" t="s">
        <v>14</v>
      </c>
      <c r="F199" s="426" t="s">
        <v>187</v>
      </c>
      <c r="G199" s="426" t="s">
        <v>186</v>
      </c>
      <c r="H199" s="426" t="s">
        <v>186</v>
      </c>
      <c r="I199" s="426" t="s">
        <v>186</v>
      </c>
      <c r="J199" s="426" t="s">
        <v>186</v>
      </c>
      <c r="K199" s="426" t="s">
        <v>186</v>
      </c>
      <c r="L199" s="426" t="s">
        <v>187</v>
      </c>
      <c r="M199" s="426" t="s">
        <v>186</v>
      </c>
      <c r="N199" s="426" t="s">
        <v>186</v>
      </c>
      <c r="O199" s="426" t="s">
        <v>187</v>
      </c>
      <c r="P199" s="426" t="s">
        <v>186</v>
      </c>
      <c r="Q199" s="426" t="s">
        <v>187</v>
      </c>
      <c r="R199" s="426">
        <v>3.3999950000000001</v>
      </c>
    </row>
    <row r="200" spans="1:18">
      <c r="A200" s="428">
        <v>42774.509060416669</v>
      </c>
      <c r="B200" s="426" t="s">
        <v>189</v>
      </c>
      <c r="C200" s="426">
        <v>1</v>
      </c>
      <c r="D200" s="426" t="s">
        <v>14</v>
      </c>
      <c r="E200" s="426" t="s">
        <v>14</v>
      </c>
      <c r="F200" s="426" t="s">
        <v>187</v>
      </c>
      <c r="G200" s="426" t="s">
        <v>186</v>
      </c>
      <c r="H200" s="426" t="s">
        <v>186</v>
      </c>
      <c r="I200" s="426" t="s">
        <v>186</v>
      </c>
      <c r="J200" s="426" t="s">
        <v>186</v>
      </c>
      <c r="K200" s="426" t="s">
        <v>186</v>
      </c>
      <c r="L200" s="426" t="s">
        <v>187</v>
      </c>
      <c r="M200" s="426" t="s">
        <v>186</v>
      </c>
      <c r="N200" s="426" t="s">
        <v>187</v>
      </c>
      <c r="O200" s="426" t="s">
        <v>186</v>
      </c>
      <c r="P200" s="426" t="s">
        <v>186</v>
      </c>
      <c r="Q200" s="426" t="s">
        <v>187</v>
      </c>
      <c r="R200" s="426">
        <v>104.999895</v>
      </c>
    </row>
    <row r="201" spans="1:18">
      <c r="A201" s="428">
        <v>42774.509060416669</v>
      </c>
      <c r="B201" s="426" t="s">
        <v>189</v>
      </c>
      <c r="C201" s="426">
        <v>1</v>
      </c>
      <c r="D201" s="426" t="s">
        <v>14</v>
      </c>
      <c r="E201" s="426" t="s">
        <v>14</v>
      </c>
      <c r="F201" s="426" t="s">
        <v>187</v>
      </c>
      <c r="G201" s="426" t="s">
        <v>186</v>
      </c>
      <c r="H201" s="426" t="s">
        <v>186</v>
      </c>
      <c r="I201" s="426" t="s">
        <v>186</v>
      </c>
      <c r="J201" s="426" t="s">
        <v>186</v>
      </c>
      <c r="K201" s="426" t="s">
        <v>186</v>
      </c>
      <c r="L201" s="426" t="s">
        <v>187</v>
      </c>
      <c r="M201" s="426" t="s">
        <v>187</v>
      </c>
      <c r="N201" s="426" t="s">
        <v>186</v>
      </c>
      <c r="O201" s="426" t="s">
        <v>186</v>
      </c>
      <c r="P201" s="426" t="s">
        <v>186</v>
      </c>
      <c r="Q201" s="426" t="s">
        <v>187</v>
      </c>
      <c r="R201" s="426">
        <v>107.866551</v>
      </c>
    </row>
    <row r="202" spans="1:18">
      <c r="A202" s="428">
        <v>42774.509060416669</v>
      </c>
      <c r="B202" s="426" t="s">
        <v>189</v>
      </c>
      <c r="C202" s="426">
        <v>1</v>
      </c>
      <c r="D202" s="426" t="s">
        <v>14</v>
      </c>
      <c r="E202" s="426" t="s">
        <v>14</v>
      </c>
      <c r="F202" s="426" t="s">
        <v>187</v>
      </c>
      <c r="G202" s="426" t="s">
        <v>186</v>
      </c>
      <c r="H202" s="426" t="s">
        <v>186</v>
      </c>
      <c r="I202" s="426" t="s">
        <v>186</v>
      </c>
      <c r="J202" s="426" t="s">
        <v>186</v>
      </c>
      <c r="K202" s="426" t="s">
        <v>186</v>
      </c>
      <c r="L202" s="426" t="s">
        <v>187</v>
      </c>
      <c r="M202" s="426" t="s">
        <v>187</v>
      </c>
      <c r="N202" s="426" t="s">
        <v>186</v>
      </c>
      <c r="O202" s="426" t="s">
        <v>187</v>
      </c>
      <c r="P202" s="426" t="s">
        <v>186</v>
      </c>
      <c r="Q202" s="426" t="s">
        <v>187</v>
      </c>
      <c r="R202" s="426">
        <v>0.66666599999999998</v>
      </c>
    </row>
    <row r="203" spans="1:18">
      <c r="A203" s="428">
        <v>42774.509060416669</v>
      </c>
      <c r="B203" s="426" t="s">
        <v>189</v>
      </c>
      <c r="C203" s="426">
        <v>1</v>
      </c>
      <c r="D203" s="426" t="s">
        <v>14</v>
      </c>
      <c r="E203" s="426" t="s">
        <v>14</v>
      </c>
      <c r="F203" s="426" t="s">
        <v>187</v>
      </c>
      <c r="G203" s="426" t="s">
        <v>186</v>
      </c>
      <c r="H203" s="426" t="s">
        <v>186</v>
      </c>
      <c r="I203" s="426" t="s">
        <v>186</v>
      </c>
      <c r="J203" s="426" t="s">
        <v>186</v>
      </c>
      <c r="K203" s="426" t="s">
        <v>186</v>
      </c>
      <c r="L203" s="426" t="s">
        <v>187</v>
      </c>
      <c r="M203" s="426" t="s">
        <v>187</v>
      </c>
      <c r="N203" s="426" t="s">
        <v>187</v>
      </c>
      <c r="O203" s="426" t="s">
        <v>186</v>
      </c>
      <c r="P203" s="426" t="s">
        <v>186</v>
      </c>
      <c r="Q203" s="426" t="s">
        <v>187</v>
      </c>
      <c r="R203" s="426">
        <v>0.33333299999999999</v>
      </c>
    </row>
    <row r="204" spans="1:18">
      <c r="A204" s="428">
        <v>42774.509060416669</v>
      </c>
      <c r="B204" s="426" t="s">
        <v>189</v>
      </c>
      <c r="C204" s="426">
        <v>1</v>
      </c>
      <c r="D204" s="426" t="s">
        <v>14</v>
      </c>
      <c r="E204" s="426" t="s">
        <v>14</v>
      </c>
      <c r="F204" s="426" t="s">
        <v>187</v>
      </c>
      <c r="G204" s="426" t="s">
        <v>186</v>
      </c>
      <c r="H204" s="426" t="s">
        <v>186</v>
      </c>
      <c r="I204" s="426" t="s">
        <v>186</v>
      </c>
      <c r="J204" s="426" t="s">
        <v>186</v>
      </c>
      <c r="K204" s="426" t="s">
        <v>187</v>
      </c>
      <c r="L204" s="426" t="s">
        <v>186</v>
      </c>
      <c r="M204" s="426" t="s">
        <v>186</v>
      </c>
      <c r="N204" s="426" t="s">
        <v>186</v>
      </c>
      <c r="O204" s="426" t="s">
        <v>186</v>
      </c>
      <c r="P204" s="426" t="s">
        <v>186</v>
      </c>
      <c r="Q204" s="426" t="s">
        <v>186</v>
      </c>
      <c r="R204" s="426">
        <v>5.6799879999999998</v>
      </c>
    </row>
    <row r="205" spans="1:18">
      <c r="A205" s="428">
        <v>42774.509060416669</v>
      </c>
      <c r="B205" s="426" t="s">
        <v>189</v>
      </c>
      <c r="C205" s="426">
        <v>1</v>
      </c>
      <c r="D205" s="426" t="s">
        <v>14</v>
      </c>
      <c r="E205" s="426" t="s">
        <v>14</v>
      </c>
      <c r="F205" s="426" t="s">
        <v>187</v>
      </c>
      <c r="G205" s="426" t="s">
        <v>186</v>
      </c>
      <c r="H205" s="426" t="s">
        <v>186</v>
      </c>
      <c r="I205" s="426" t="s">
        <v>186</v>
      </c>
      <c r="J205" s="426" t="s">
        <v>187</v>
      </c>
      <c r="K205" s="426" t="s">
        <v>186</v>
      </c>
      <c r="L205" s="426" t="s">
        <v>186</v>
      </c>
      <c r="M205" s="426" t="s">
        <v>186</v>
      </c>
      <c r="N205" s="426" t="s">
        <v>186</v>
      </c>
      <c r="O205" s="426" t="s">
        <v>186</v>
      </c>
      <c r="P205" s="426" t="s">
        <v>186</v>
      </c>
      <c r="Q205" s="426" t="s">
        <v>187</v>
      </c>
      <c r="R205" s="426">
        <v>78.513249000000101</v>
      </c>
    </row>
    <row r="206" spans="1:18">
      <c r="A206" s="428">
        <v>42774.509060416669</v>
      </c>
      <c r="B206" s="426" t="s">
        <v>189</v>
      </c>
      <c r="C206" s="426">
        <v>1</v>
      </c>
      <c r="D206" s="426" t="s">
        <v>14</v>
      </c>
      <c r="E206" s="426" t="s">
        <v>14</v>
      </c>
      <c r="F206" s="426" t="s">
        <v>187</v>
      </c>
      <c r="G206" s="426" t="s">
        <v>186</v>
      </c>
      <c r="H206" s="426" t="s">
        <v>186</v>
      </c>
      <c r="I206" s="426" t="s">
        <v>186</v>
      </c>
      <c r="J206" s="426" t="s">
        <v>187</v>
      </c>
      <c r="K206" s="426" t="s">
        <v>186</v>
      </c>
      <c r="L206" s="426" t="s">
        <v>187</v>
      </c>
      <c r="M206" s="426" t="s">
        <v>186</v>
      </c>
      <c r="N206" s="426" t="s">
        <v>186</v>
      </c>
      <c r="O206" s="426" t="s">
        <v>186</v>
      </c>
      <c r="P206" s="426" t="s">
        <v>187</v>
      </c>
      <c r="Q206" s="426" t="s">
        <v>187</v>
      </c>
      <c r="R206" s="426">
        <v>2.7199979999999999</v>
      </c>
    </row>
    <row r="207" spans="1:18">
      <c r="A207" s="428">
        <v>42774.509060416669</v>
      </c>
      <c r="B207" s="426" t="s">
        <v>189</v>
      </c>
      <c r="C207" s="426">
        <v>1</v>
      </c>
      <c r="D207" s="426" t="s">
        <v>14</v>
      </c>
      <c r="E207" s="426" t="s">
        <v>14</v>
      </c>
      <c r="F207" s="426" t="s">
        <v>187</v>
      </c>
      <c r="G207" s="426" t="s">
        <v>186</v>
      </c>
      <c r="H207" s="426" t="s">
        <v>186</v>
      </c>
      <c r="I207" s="426" t="s">
        <v>186</v>
      </c>
      <c r="J207" s="426" t="s">
        <v>187</v>
      </c>
      <c r="K207" s="426" t="s">
        <v>186</v>
      </c>
      <c r="L207" s="426" t="s">
        <v>187</v>
      </c>
      <c r="M207" s="426" t="s">
        <v>186</v>
      </c>
      <c r="N207" s="426" t="s">
        <v>186</v>
      </c>
      <c r="O207" s="426" t="s">
        <v>187</v>
      </c>
      <c r="P207" s="426" t="s">
        <v>186</v>
      </c>
      <c r="Q207" s="426" t="s">
        <v>187</v>
      </c>
      <c r="R207" s="426">
        <v>1.1999979999999999</v>
      </c>
    </row>
    <row r="208" spans="1:18">
      <c r="A208" s="428">
        <v>42774.509060416669</v>
      </c>
      <c r="B208" s="426" t="s">
        <v>189</v>
      </c>
      <c r="C208" s="426">
        <v>1</v>
      </c>
      <c r="D208" s="426" t="s">
        <v>14</v>
      </c>
      <c r="E208" s="426" t="s">
        <v>14</v>
      </c>
      <c r="F208" s="426" t="s">
        <v>187</v>
      </c>
      <c r="G208" s="426" t="s">
        <v>186</v>
      </c>
      <c r="H208" s="426" t="s">
        <v>186</v>
      </c>
      <c r="I208" s="426" t="s">
        <v>186</v>
      </c>
      <c r="J208" s="426" t="s">
        <v>187</v>
      </c>
      <c r="K208" s="426" t="s">
        <v>186</v>
      </c>
      <c r="L208" s="426" t="s">
        <v>187</v>
      </c>
      <c r="M208" s="426" t="s">
        <v>186</v>
      </c>
      <c r="N208" s="426" t="s">
        <v>187</v>
      </c>
      <c r="O208" s="426" t="s">
        <v>186</v>
      </c>
      <c r="P208" s="426" t="s">
        <v>186</v>
      </c>
      <c r="Q208" s="426" t="s">
        <v>187</v>
      </c>
      <c r="R208" s="426">
        <v>0.99999899999999997</v>
      </c>
    </row>
    <row r="209" spans="1:18">
      <c r="A209" s="428">
        <v>42774.509060416669</v>
      </c>
      <c r="B209" s="426" t="s">
        <v>189</v>
      </c>
      <c r="C209" s="426">
        <v>1</v>
      </c>
      <c r="D209" s="426" t="s">
        <v>14</v>
      </c>
      <c r="E209" s="426" t="s">
        <v>14</v>
      </c>
      <c r="F209" s="426" t="s">
        <v>187</v>
      </c>
      <c r="G209" s="426" t="s">
        <v>186</v>
      </c>
      <c r="H209" s="426" t="s">
        <v>186</v>
      </c>
      <c r="I209" s="426" t="s">
        <v>186</v>
      </c>
      <c r="J209" s="426" t="s">
        <v>187</v>
      </c>
      <c r="K209" s="426" t="s">
        <v>186</v>
      </c>
      <c r="L209" s="426" t="s">
        <v>187</v>
      </c>
      <c r="M209" s="426" t="s">
        <v>187</v>
      </c>
      <c r="N209" s="426" t="s">
        <v>186</v>
      </c>
      <c r="O209" s="426" t="s">
        <v>186</v>
      </c>
      <c r="P209" s="426" t="s">
        <v>186</v>
      </c>
      <c r="Q209" s="426" t="s">
        <v>187</v>
      </c>
      <c r="R209" s="426">
        <v>10.253321</v>
      </c>
    </row>
    <row r="210" spans="1:18">
      <c r="A210" s="428">
        <v>42774.509060416669</v>
      </c>
      <c r="B210" s="426" t="s">
        <v>189</v>
      </c>
      <c r="C210" s="426">
        <v>1</v>
      </c>
      <c r="D210" s="426" t="s">
        <v>14</v>
      </c>
      <c r="E210" s="426" t="s">
        <v>14</v>
      </c>
      <c r="F210" s="426" t="s">
        <v>187</v>
      </c>
      <c r="G210" s="426" t="s">
        <v>187</v>
      </c>
      <c r="H210" s="426" t="s">
        <v>186</v>
      </c>
      <c r="I210" s="426" t="s">
        <v>186</v>
      </c>
      <c r="J210" s="426" t="s">
        <v>186</v>
      </c>
      <c r="K210" s="426" t="s">
        <v>186</v>
      </c>
      <c r="L210" s="426" t="s">
        <v>186</v>
      </c>
      <c r="M210" s="426" t="s">
        <v>186</v>
      </c>
      <c r="N210" s="426" t="s">
        <v>186</v>
      </c>
      <c r="O210" s="426" t="s">
        <v>186</v>
      </c>
      <c r="P210" s="426" t="s">
        <v>186</v>
      </c>
      <c r="Q210" s="426" t="s">
        <v>187</v>
      </c>
      <c r="R210" s="426">
        <v>40.599955000000101</v>
      </c>
    </row>
    <row r="211" spans="1:18">
      <c r="A211" s="428">
        <v>42774.509060416669</v>
      </c>
      <c r="B211" s="426" t="s">
        <v>189</v>
      </c>
      <c r="C211" s="426">
        <v>1</v>
      </c>
      <c r="D211" s="426" t="s">
        <v>14</v>
      </c>
      <c r="E211" s="426" t="s">
        <v>14</v>
      </c>
      <c r="F211" s="426" t="s">
        <v>187</v>
      </c>
      <c r="G211" s="426" t="s">
        <v>187</v>
      </c>
      <c r="H211" s="426" t="s">
        <v>186</v>
      </c>
      <c r="I211" s="426" t="s">
        <v>186</v>
      </c>
      <c r="J211" s="426" t="s">
        <v>186</v>
      </c>
      <c r="K211" s="426" t="s">
        <v>186</v>
      </c>
      <c r="L211" s="426" t="s">
        <v>187</v>
      </c>
      <c r="M211" s="426" t="s">
        <v>186</v>
      </c>
      <c r="N211" s="426" t="s">
        <v>186</v>
      </c>
      <c r="O211" s="426" t="s">
        <v>186</v>
      </c>
      <c r="P211" s="426" t="s">
        <v>187</v>
      </c>
      <c r="Q211" s="426" t="s">
        <v>187</v>
      </c>
      <c r="R211" s="426">
        <v>5.2799950000000004</v>
      </c>
    </row>
    <row r="212" spans="1:18">
      <c r="A212" s="428">
        <v>42774.509060416669</v>
      </c>
      <c r="B212" s="426" t="s">
        <v>189</v>
      </c>
      <c r="C212" s="426">
        <v>1</v>
      </c>
      <c r="D212" s="426" t="s">
        <v>14</v>
      </c>
      <c r="E212" s="426" t="s">
        <v>14</v>
      </c>
      <c r="F212" s="426" t="s">
        <v>187</v>
      </c>
      <c r="G212" s="426" t="s">
        <v>187</v>
      </c>
      <c r="H212" s="426" t="s">
        <v>186</v>
      </c>
      <c r="I212" s="426" t="s">
        <v>186</v>
      </c>
      <c r="J212" s="426" t="s">
        <v>186</v>
      </c>
      <c r="K212" s="426" t="s">
        <v>186</v>
      </c>
      <c r="L212" s="426" t="s">
        <v>187</v>
      </c>
      <c r="M212" s="426" t="s">
        <v>186</v>
      </c>
      <c r="N212" s="426" t="s">
        <v>187</v>
      </c>
      <c r="O212" s="426" t="s">
        <v>186</v>
      </c>
      <c r="P212" s="426" t="s">
        <v>186</v>
      </c>
      <c r="Q212" s="426" t="s">
        <v>187</v>
      </c>
      <c r="R212" s="426">
        <v>29.666637000000001</v>
      </c>
    </row>
    <row r="213" spans="1:18">
      <c r="A213" s="428">
        <v>42774.509060416669</v>
      </c>
      <c r="B213" s="426" t="s">
        <v>189</v>
      </c>
      <c r="C213" s="426">
        <v>1</v>
      </c>
      <c r="D213" s="426" t="s">
        <v>14</v>
      </c>
      <c r="E213" s="426" t="s">
        <v>14</v>
      </c>
      <c r="F213" s="426" t="s">
        <v>187</v>
      </c>
      <c r="G213" s="426" t="s">
        <v>187</v>
      </c>
      <c r="H213" s="426" t="s">
        <v>186</v>
      </c>
      <c r="I213" s="426" t="s">
        <v>186</v>
      </c>
      <c r="J213" s="426" t="s">
        <v>186</v>
      </c>
      <c r="K213" s="426" t="s">
        <v>186</v>
      </c>
      <c r="L213" s="426" t="s">
        <v>187</v>
      </c>
      <c r="M213" s="426" t="s">
        <v>187</v>
      </c>
      <c r="N213" s="426" t="s">
        <v>186</v>
      </c>
      <c r="O213" s="426" t="s">
        <v>186</v>
      </c>
      <c r="P213" s="426" t="s">
        <v>186</v>
      </c>
      <c r="Q213" s="426" t="s">
        <v>187</v>
      </c>
      <c r="R213" s="426">
        <v>4.333329</v>
      </c>
    </row>
    <row r="214" spans="1:18">
      <c r="A214" s="428">
        <v>42774.509060416669</v>
      </c>
      <c r="B214" s="426" t="s">
        <v>189</v>
      </c>
      <c r="C214" s="426">
        <v>1</v>
      </c>
      <c r="D214" s="426" t="s">
        <v>14</v>
      </c>
      <c r="E214" s="426" t="s">
        <v>14</v>
      </c>
      <c r="F214" s="426" t="s">
        <v>187</v>
      </c>
      <c r="G214" s="426" t="s">
        <v>187</v>
      </c>
      <c r="H214" s="426" t="s">
        <v>186</v>
      </c>
      <c r="I214" s="426" t="s">
        <v>186</v>
      </c>
      <c r="J214" s="426" t="s">
        <v>186</v>
      </c>
      <c r="K214" s="426" t="s">
        <v>186</v>
      </c>
      <c r="L214" s="426" t="s">
        <v>187</v>
      </c>
      <c r="M214" s="426" t="s">
        <v>187</v>
      </c>
      <c r="N214" s="426" t="s">
        <v>187</v>
      </c>
      <c r="O214" s="426" t="s">
        <v>186</v>
      </c>
      <c r="P214" s="426" t="s">
        <v>186</v>
      </c>
      <c r="Q214" s="426" t="s">
        <v>187</v>
      </c>
      <c r="R214" s="426">
        <v>0.66666599999999998</v>
      </c>
    </row>
    <row r="215" spans="1:18">
      <c r="A215" s="428">
        <v>42774.509060416669</v>
      </c>
      <c r="B215" s="426" t="s">
        <v>189</v>
      </c>
      <c r="C215" s="426">
        <v>1</v>
      </c>
      <c r="D215" s="426" t="s">
        <v>15</v>
      </c>
      <c r="E215" s="426" t="s">
        <v>15</v>
      </c>
      <c r="F215" s="426" t="s">
        <v>186</v>
      </c>
      <c r="G215" s="426" t="s">
        <v>186</v>
      </c>
      <c r="H215" s="426" t="s">
        <v>186</v>
      </c>
      <c r="I215" s="426" t="s">
        <v>186</v>
      </c>
      <c r="J215" s="426" t="s">
        <v>186</v>
      </c>
      <c r="K215" s="426" t="s">
        <v>186</v>
      </c>
      <c r="L215" s="426" t="s">
        <v>186</v>
      </c>
      <c r="M215" s="426" t="s">
        <v>186</v>
      </c>
      <c r="N215" s="426" t="s">
        <v>186</v>
      </c>
      <c r="O215" s="426" t="s">
        <v>186</v>
      </c>
      <c r="P215" s="426" t="s">
        <v>186</v>
      </c>
      <c r="Q215" s="426" t="s">
        <v>186</v>
      </c>
      <c r="R215" s="426">
        <v>45.213268000000099</v>
      </c>
    </row>
    <row r="216" spans="1:18">
      <c r="A216" s="428">
        <v>42774.509060416669</v>
      </c>
      <c r="B216" s="426" t="s">
        <v>189</v>
      </c>
      <c r="C216" s="426">
        <v>1</v>
      </c>
      <c r="D216" s="426" t="s">
        <v>15</v>
      </c>
      <c r="E216" s="426" t="s">
        <v>15</v>
      </c>
      <c r="F216" s="426" t="s">
        <v>187</v>
      </c>
      <c r="G216" s="426" t="s">
        <v>186</v>
      </c>
      <c r="H216" s="426" t="s">
        <v>186</v>
      </c>
      <c r="I216" s="426" t="s">
        <v>186</v>
      </c>
      <c r="J216" s="426" t="s">
        <v>186</v>
      </c>
      <c r="K216" s="426" t="s">
        <v>186</v>
      </c>
      <c r="L216" s="426" t="s">
        <v>186</v>
      </c>
      <c r="M216" s="426" t="s">
        <v>186</v>
      </c>
      <c r="N216" s="426" t="s">
        <v>186</v>
      </c>
      <c r="O216" s="426" t="s">
        <v>186</v>
      </c>
      <c r="P216" s="426" t="s">
        <v>186</v>
      </c>
      <c r="Q216" s="426" t="s">
        <v>187</v>
      </c>
      <c r="R216" s="426">
        <v>445.79953199999102</v>
      </c>
    </row>
    <row r="217" spans="1:18">
      <c r="A217" s="428">
        <v>42774.509060416669</v>
      </c>
      <c r="B217" s="426" t="s">
        <v>189</v>
      </c>
      <c r="C217" s="426">
        <v>1</v>
      </c>
      <c r="D217" s="426" t="s">
        <v>15</v>
      </c>
      <c r="E217" s="426" t="s">
        <v>15</v>
      </c>
      <c r="F217" s="426" t="s">
        <v>187</v>
      </c>
      <c r="G217" s="426" t="s">
        <v>186</v>
      </c>
      <c r="H217" s="426" t="s">
        <v>186</v>
      </c>
      <c r="I217" s="426" t="s">
        <v>186</v>
      </c>
      <c r="J217" s="426" t="s">
        <v>186</v>
      </c>
      <c r="K217" s="426" t="s">
        <v>186</v>
      </c>
      <c r="L217" s="426" t="s">
        <v>187</v>
      </c>
      <c r="M217" s="426" t="s">
        <v>186</v>
      </c>
      <c r="N217" s="426" t="s">
        <v>186</v>
      </c>
      <c r="O217" s="426" t="s">
        <v>186</v>
      </c>
      <c r="P217" s="426" t="s">
        <v>187</v>
      </c>
      <c r="Q217" s="426" t="s">
        <v>187</v>
      </c>
      <c r="R217" s="426">
        <v>305.90656299999898</v>
      </c>
    </row>
    <row r="218" spans="1:18">
      <c r="A218" s="428">
        <v>42774.509060416669</v>
      </c>
      <c r="B218" s="426" t="s">
        <v>189</v>
      </c>
      <c r="C218" s="426">
        <v>1</v>
      </c>
      <c r="D218" s="426" t="s">
        <v>15</v>
      </c>
      <c r="E218" s="426" t="s">
        <v>15</v>
      </c>
      <c r="F218" s="426" t="s">
        <v>187</v>
      </c>
      <c r="G218" s="426" t="s">
        <v>186</v>
      </c>
      <c r="H218" s="426" t="s">
        <v>186</v>
      </c>
      <c r="I218" s="426" t="s">
        <v>186</v>
      </c>
      <c r="J218" s="426" t="s">
        <v>186</v>
      </c>
      <c r="K218" s="426" t="s">
        <v>186</v>
      </c>
      <c r="L218" s="426" t="s">
        <v>187</v>
      </c>
      <c r="M218" s="426" t="s">
        <v>186</v>
      </c>
      <c r="N218" s="426" t="s">
        <v>187</v>
      </c>
      <c r="O218" s="426" t="s">
        <v>186</v>
      </c>
      <c r="P218" s="426" t="s">
        <v>186</v>
      </c>
      <c r="Q218" s="426" t="s">
        <v>187</v>
      </c>
      <c r="R218" s="426">
        <v>41.999958000000099</v>
      </c>
    </row>
    <row r="219" spans="1:18">
      <c r="A219" s="428">
        <v>42774.509060416669</v>
      </c>
      <c r="B219" s="426" t="s">
        <v>189</v>
      </c>
      <c r="C219" s="426">
        <v>1</v>
      </c>
      <c r="D219" s="426" t="s">
        <v>15</v>
      </c>
      <c r="E219" s="426" t="s">
        <v>15</v>
      </c>
      <c r="F219" s="426" t="s">
        <v>187</v>
      </c>
      <c r="G219" s="426" t="s">
        <v>186</v>
      </c>
      <c r="H219" s="426" t="s">
        <v>186</v>
      </c>
      <c r="I219" s="426" t="s">
        <v>186</v>
      </c>
      <c r="J219" s="426" t="s">
        <v>186</v>
      </c>
      <c r="K219" s="426" t="s">
        <v>186</v>
      </c>
      <c r="L219" s="426" t="s">
        <v>187</v>
      </c>
      <c r="M219" s="426" t="s">
        <v>187</v>
      </c>
      <c r="N219" s="426" t="s">
        <v>186</v>
      </c>
      <c r="O219" s="426" t="s">
        <v>186</v>
      </c>
      <c r="P219" s="426" t="s">
        <v>186</v>
      </c>
      <c r="Q219" s="426" t="s">
        <v>187</v>
      </c>
      <c r="R219" s="426">
        <v>136.71313499999999</v>
      </c>
    </row>
    <row r="220" spans="1:18">
      <c r="A220" s="428">
        <v>42774.509060416669</v>
      </c>
      <c r="B220" s="426" t="s">
        <v>189</v>
      </c>
      <c r="C220" s="426">
        <v>1</v>
      </c>
      <c r="D220" s="426" t="s">
        <v>15</v>
      </c>
      <c r="E220" s="426" t="s">
        <v>15</v>
      </c>
      <c r="F220" s="426" t="s">
        <v>187</v>
      </c>
      <c r="G220" s="426" t="s">
        <v>186</v>
      </c>
      <c r="H220" s="426" t="s">
        <v>186</v>
      </c>
      <c r="I220" s="426" t="s">
        <v>186</v>
      </c>
      <c r="J220" s="426" t="s">
        <v>186</v>
      </c>
      <c r="K220" s="426" t="s">
        <v>187</v>
      </c>
      <c r="L220" s="426" t="s">
        <v>186</v>
      </c>
      <c r="M220" s="426" t="s">
        <v>186</v>
      </c>
      <c r="N220" s="426" t="s">
        <v>186</v>
      </c>
      <c r="O220" s="426" t="s">
        <v>186</v>
      </c>
      <c r="P220" s="426" t="s">
        <v>186</v>
      </c>
      <c r="Q220" s="426" t="s">
        <v>186</v>
      </c>
      <c r="R220" s="426">
        <v>33.733294999999998</v>
      </c>
    </row>
    <row r="221" spans="1:18">
      <c r="A221" s="428">
        <v>42774.509060416669</v>
      </c>
      <c r="B221" s="426" t="s">
        <v>189</v>
      </c>
      <c r="C221" s="426">
        <v>1</v>
      </c>
      <c r="D221" s="426" t="s">
        <v>15</v>
      </c>
      <c r="E221" s="426" t="s">
        <v>15</v>
      </c>
      <c r="F221" s="426" t="s">
        <v>187</v>
      </c>
      <c r="G221" s="426" t="s">
        <v>186</v>
      </c>
      <c r="H221" s="426" t="s">
        <v>186</v>
      </c>
      <c r="I221" s="426" t="s">
        <v>186</v>
      </c>
      <c r="J221" s="426" t="s">
        <v>187</v>
      </c>
      <c r="K221" s="426" t="s">
        <v>186</v>
      </c>
      <c r="L221" s="426" t="s">
        <v>186</v>
      </c>
      <c r="M221" s="426" t="s">
        <v>186</v>
      </c>
      <c r="N221" s="426" t="s">
        <v>186</v>
      </c>
      <c r="O221" s="426" t="s">
        <v>186</v>
      </c>
      <c r="P221" s="426" t="s">
        <v>186</v>
      </c>
      <c r="Q221" s="426" t="s">
        <v>187</v>
      </c>
      <c r="R221" s="426">
        <v>81.573241000000095</v>
      </c>
    </row>
    <row r="222" spans="1:18">
      <c r="A222" s="428">
        <v>42774.509060416669</v>
      </c>
      <c r="B222" s="426" t="s">
        <v>189</v>
      </c>
      <c r="C222" s="426">
        <v>1</v>
      </c>
      <c r="D222" s="426" t="s">
        <v>15</v>
      </c>
      <c r="E222" s="426" t="s">
        <v>15</v>
      </c>
      <c r="F222" s="426" t="s">
        <v>187</v>
      </c>
      <c r="G222" s="426" t="s">
        <v>186</v>
      </c>
      <c r="H222" s="426" t="s">
        <v>186</v>
      </c>
      <c r="I222" s="426" t="s">
        <v>186</v>
      </c>
      <c r="J222" s="426" t="s">
        <v>187</v>
      </c>
      <c r="K222" s="426" t="s">
        <v>186</v>
      </c>
      <c r="L222" s="426" t="s">
        <v>187</v>
      </c>
      <c r="M222" s="426" t="s">
        <v>186</v>
      </c>
      <c r="N222" s="426" t="s">
        <v>187</v>
      </c>
      <c r="O222" s="426" t="s">
        <v>186</v>
      </c>
      <c r="P222" s="426" t="s">
        <v>186</v>
      </c>
      <c r="Q222" s="426" t="s">
        <v>187</v>
      </c>
      <c r="R222" s="426">
        <v>3.3333300000000001</v>
      </c>
    </row>
    <row r="223" spans="1:18">
      <c r="A223" s="428">
        <v>42774.509060416669</v>
      </c>
      <c r="B223" s="426" t="s">
        <v>189</v>
      </c>
      <c r="C223" s="426">
        <v>1</v>
      </c>
      <c r="D223" s="426" t="s">
        <v>15</v>
      </c>
      <c r="E223" s="426" t="s">
        <v>15</v>
      </c>
      <c r="F223" s="426" t="s">
        <v>187</v>
      </c>
      <c r="G223" s="426" t="s">
        <v>186</v>
      </c>
      <c r="H223" s="426" t="s">
        <v>186</v>
      </c>
      <c r="I223" s="426" t="s">
        <v>186</v>
      </c>
      <c r="J223" s="426" t="s">
        <v>187</v>
      </c>
      <c r="K223" s="426" t="s">
        <v>186</v>
      </c>
      <c r="L223" s="426" t="s">
        <v>187</v>
      </c>
      <c r="M223" s="426" t="s">
        <v>187</v>
      </c>
      <c r="N223" s="426" t="s">
        <v>186</v>
      </c>
      <c r="O223" s="426" t="s">
        <v>186</v>
      </c>
      <c r="P223" s="426" t="s">
        <v>186</v>
      </c>
      <c r="Q223" s="426" t="s">
        <v>187</v>
      </c>
      <c r="R223" s="426">
        <v>30.766627</v>
      </c>
    </row>
    <row r="224" spans="1:18">
      <c r="A224" s="428">
        <v>42774.509060416669</v>
      </c>
      <c r="B224" s="426" t="s">
        <v>189</v>
      </c>
      <c r="C224" s="426">
        <v>1</v>
      </c>
      <c r="D224" s="426" t="s">
        <v>15</v>
      </c>
      <c r="E224" s="426" t="s">
        <v>15</v>
      </c>
      <c r="F224" s="426" t="s">
        <v>187</v>
      </c>
      <c r="G224" s="426" t="s">
        <v>187</v>
      </c>
      <c r="H224" s="426" t="s">
        <v>186</v>
      </c>
      <c r="I224" s="426" t="s">
        <v>186</v>
      </c>
      <c r="J224" s="426" t="s">
        <v>186</v>
      </c>
      <c r="K224" s="426" t="s">
        <v>186</v>
      </c>
      <c r="L224" s="426" t="s">
        <v>186</v>
      </c>
      <c r="M224" s="426" t="s">
        <v>186</v>
      </c>
      <c r="N224" s="426" t="s">
        <v>186</v>
      </c>
      <c r="O224" s="426" t="s">
        <v>186</v>
      </c>
      <c r="P224" s="426" t="s">
        <v>186</v>
      </c>
      <c r="Q224" s="426" t="s">
        <v>187</v>
      </c>
      <c r="R224" s="426">
        <v>10.133322</v>
      </c>
    </row>
    <row r="225" spans="1:18">
      <c r="A225" s="428">
        <v>42774.509060416669</v>
      </c>
      <c r="B225" s="426" t="s">
        <v>189</v>
      </c>
      <c r="C225" s="426">
        <v>1</v>
      </c>
      <c r="D225" s="426" t="s">
        <v>15</v>
      </c>
      <c r="E225" s="426" t="s">
        <v>15</v>
      </c>
      <c r="F225" s="426" t="s">
        <v>187</v>
      </c>
      <c r="G225" s="426" t="s">
        <v>187</v>
      </c>
      <c r="H225" s="426" t="s">
        <v>186</v>
      </c>
      <c r="I225" s="426" t="s">
        <v>186</v>
      </c>
      <c r="J225" s="426" t="s">
        <v>186</v>
      </c>
      <c r="K225" s="426" t="s">
        <v>186</v>
      </c>
      <c r="L225" s="426" t="s">
        <v>187</v>
      </c>
      <c r="M225" s="426" t="s">
        <v>186</v>
      </c>
      <c r="N225" s="426" t="s">
        <v>186</v>
      </c>
      <c r="O225" s="426" t="s">
        <v>186</v>
      </c>
      <c r="P225" s="426" t="s">
        <v>187</v>
      </c>
      <c r="Q225" s="426" t="s">
        <v>187</v>
      </c>
      <c r="R225" s="426">
        <v>0.33333299999999999</v>
      </c>
    </row>
    <row r="226" spans="1:18">
      <c r="A226" s="428">
        <v>42774.509060416669</v>
      </c>
      <c r="B226" s="426" t="s">
        <v>189</v>
      </c>
      <c r="C226" s="426">
        <v>1</v>
      </c>
      <c r="D226" s="426" t="s">
        <v>15</v>
      </c>
      <c r="E226" s="426" t="s">
        <v>15</v>
      </c>
      <c r="F226" s="426" t="s">
        <v>187</v>
      </c>
      <c r="G226" s="426" t="s">
        <v>187</v>
      </c>
      <c r="H226" s="426" t="s">
        <v>186</v>
      </c>
      <c r="I226" s="426" t="s">
        <v>186</v>
      </c>
      <c r="J226" s="426" t="s">
        <v>186</v>
      </c>
      <c r="K226" s="426" t="s">
        <v>186</v>
      </c>
      <c r="L226" s="426" t="s">
        <v>187</v>
      </c>
      <c r="M226" s="426" t="s">
        <v>186</v>
      </c>
      <c r="N226" s="426" t="s">
        <v>187</v>
      </c>
      <c r="O226" s="426" t="s">
        <v>186</v>
      </c>
      <c r="P226" s="426" t="s">
        <v>186</v>
      </c>
      <c r="Q226" s="426" t="s">
        <v>187</v>
      </c>
      <c r="R226" s="426">
        <v>0.66666599999999998</v>
      </c>
    </row>
    <row r="227" spans="1:18">
      <c r="A227" s="428">
        <v>42774.509060416669</v>
      </c>
      <c r="B227" s="426" t="s">
        <v>189</v>
      </c>
      <c r="C227" s="426">
        <v>1</v>
      </c>
      <c r="D227" s="426" t="s">
        <v>15</v>
      </c>
      <c r="E227" s="426" t="s">
        <v>15</v>
      </c>
      <c r="F227" s="426" t="s">
        <v>187</v>
      </c>
      <c r="G227" s="426" t="s">
        <v>187</v>
      </c>
      <c r="H227" s="426" t="s">
        <v>186</v>
      </c>
      <c r="I227" s="426" t="s">
        <v>186</v>
      </c>
      <c r="J227" s="426" t="s">
        <v>186</v>
      </c>
      <c r="K227" s="426" t="s">
        <v>186</v>
      </c>
      <c r="L227" s="426" t="s">
        <v>187</v>
      </c>
      <c r="M227" s="426" t="s">
        <v>187</v>
      </c>
      <c r="N227" s="426" t="s">
        <v>186</v>
      </c>
      <c r="O227" s="426" t="s">
        <v>186</v>
      </c>
      <c r="P227" s="426" t="s">
        <v>186</v>
      </c>
      <c r="Q227" s="426" t="s">
        <v>187</v>
      </c>
      <c r="R227" s="426">
        <v>47.266624</v>
      </c>
    </row>
    <row r="228" spans="1:18">
      <c r="A228" s="428">
        <v>42774.509060416669</v>
      </c>
      <c r="B228" s="426" t="s">
        <v>189</v>
      </c>
      <c r="C228" s="426">
        <v>1</v>
      </c>
      <c r="D228" s="426" t="s">
        <v>15</v>
      </c>
      <c r="E228" s="426" t="s">
        <v>15</v>
      </c>
      <c r="F228" s="426" t="s">
        <v>187</v>
      </c>
      <c r="G228" s="426" t="s">
        <v>187</v>
      </c>
      <c r="H228" s="426" t="s">
        <v>186</v>
      </c>
      <c r="I228" s="426" t="s">
        <v>186</v>
      </c>
      <c r="J228" s="426" t="s">
        <v>187</v>
      </c>
      <c r="K228" s="426" t="s">
        <v>186</v>
      </c>
      <c r="L228" s="426" t="s">
        <v>186</v>
      </c>
      <c r="M228" s="426" t="s">
        <v>186</v>
      </c>
      <c r="N228" s="426" t="s">
        <v>186</v>
      </c>
      <c r="O228" s="426" t="s">
        <v>186</v>
      </c>
      <c r="P228" s="426" t="s">
        <v>186</v>
      </c>
      <c r="Q228" s="426" t="s">
        <v>187</v>
      </c>
      <c r="R228" s="426">
        <v>2.7999969999999998</v>
      </c>
    </row>
    <row r="229" spans="1:18">
      <c r="A229" s="428">
        <v>42774.509060416669</v>
      </c>
      <c r="B229" s="426" t="s">
        <v>189</v>
      </c>
      <c r="C229" s="426">
        <v>1</v>
      </c>
      <c r="D229" s="426" t="s">
        <v>15</v>
      </c>
      <c r="E229" s="426" t="s">
        <v>15</v>
      </c>
      <c r="F229" s="426" t="s">
        <v>187</v>
      </c>
      <c r="G229" s="426" t="s">
        <v>187</v>
      </c>
      <c r="H229" s="426" t="s">
        <v>186</v>
      </c>
      <c r="I229" s="426" t="s">
        <v>186</v>
      </c>
      <c r="J229" s="426" t="s">
        <v>187</v>
      </c>
      <c r="K229" s="426" t="s">
        <v>186</v>
      </c>
      <c r="L229" s="426" t="s">
        <v>187</v>
      </c>
      <c r="M229" s="426" t="s">
        <v>187</v>
      </c>
      <c r="N229" s="426" t="s">
        <v>186</v>
      </c>
      <c r="O229" s="426" t="s">
        <v>186</v>
      </c>
      <c r="P229" s="426" t="s">
        <v>186</v>
      </c>
      <c r="Q229" s="426" t="s">
        <v>187</v>
      </c>
      <c r="R229" s="426">
        <v>11.59999</v>
      </c>
    </row>
    <row r="230" spans="1:18">
      <c r="A230" s="428">
        <v>42774.509060416669</v>
      </c>
      <c r="B230" s="426" t="s">
        <v>189</v>
      </c>
      <c r="C230" s="426">
        <v>1</v>
      </c>
      <c r="D230" s="426" t="s">
        <v>16</v>
      </c>
      <c r="E230" s="426" t="s">
        <v>16</v>
      </c>
      <c r="F230" s="426" t="s">
        <v>186</v>
      </c>
      <c r="G230" s="426" t="s">
        <v>186</v>
      </c>
      <c r="H230" s="426" t="s">
        <v>186</v>
      </c>
      <c r="I230" s="426" t="s">
        <v>186</v>
      </c>
      <c r="J230" s="426" t="s">
        <v>186</v>
      </c>
      <c r="K230" s="426" t="s">
        <v>186</v>
      </c>
      <c r="L230" s="426" t="s">
        <v>186</v>
      </c>
      <c r="M230" s="426" t="s">
        <v>186</v>
      </c>
      <c r="N230" s="426" t="s">
        <v>186</v>
      </c>
      <c r="O230" s="426" t="s">
        <v>186</v>
      </c>
      <c r="P230" s="426" t="s">
        <v>186</v>
      </c>
      <c r="Q230" s="426" t="s">
        <v>186</v>
      </c>
      <c r="R230" s="426">
        <v>43.293260000000203</v>
      </c>
    </row>
    <row r="231" spans="1:18">
      <c r="A231" s="428">
        <v>42774.509060416669</v>
      </c>
      <c r="B231" s="426" t="s">
        <v>189</v>
      </c>
      <c r="C231" s="426">
        <v>1</v>
      </c>
      <c r="D231" s="426" t="s">
        <v>16</v>
      </c>
      <c r="E231" s="426" t="s">
        <v>16</v>
      </c>
      <c r="F231" s="426" t="s">
        <v>187</v>
      </c>
      <c r="G231" s="426" t="s">
        <v>186</v>
      </c>
      <c r="H231" s="426" t="s">
        <v>186</v>
      </c>
      <c r="I231" s="426" t="s">
        <v>186</v>
      </c>
      <c r="J231" s="426" t="s">
        <v>186</v>
      </c>
      <c r="K231" s="426" t="s">
        <v>186</v>
      </c>
      <c r="L231" s="426" t="s">
        <v>186</v>
      </c>
      <c r="M231" s="426" t="s">
        <v>186</v>
      </c>
      <c r="N231" s="426" t="s">
        <v>186</v>
      </c>
      <c r="O231" s="426" t="s">
        <v>186</v>
      </c>
      <c r="P231" s="426" t="s">
        <v>186</v>
      </c>
      <c r="Q231" s="426" t="s">
        <v>187</v>
      </c>
      <c r="R231" s="426">
        <v>478.73272399998899</v>
      </c>
    </row>
    <row r="232" spans="1:18">
      <c r="A232" s="428">
        <v>42774.509060416669</v>
      </c>
      <c r="B232" s="426" t="s">
        <v>189</v>
      </c>
      <c r="C232" s="426">
        <v>1</v>
      </c>
      <c r="D232" s="426" t="s">
        <v>16</v>
      </c>
      <c r="E232" s="426" t="s">
        <v>16</v>
      </c>
      <c r="F232" s="426" t="s">
        <v>187</v>
      </c>
      <c r="G232" s="426" t="s">
        <v>186</v>
      </c>
      <c r="H232" s="426" t="s">
        <v>186</v>
      </c>
      <c r="I232" s="426" t="s">
        <v>186</v>
      </c>
      <c r="J232" s="426" t="s">
        <v>186</v>
      </c>
      <c r="K232" s="426" t="s">
        <v>186</v>
      </c>
      <c r="L232" s="426" t="s">
        <v>187</v>
      </c>
      <c r="M232" s="426" t="s">
        <v>186</v>
      </c>
      <c r="N232" s="426" t="s">
        <v>186</v>
      </c>
      <c r="O232" s="426" t="s">
        <v>186</v>
      </c>
      <c r="P232" s="426" t="s">
        <v>187</v>
      </c>
      <c r="Q232" s="426" t="s">
        <v>187</v>
      </c>
      <c r="R232" s="426">
        <v>279.97949099999698</v>
      </c>
    </row>
    <row r="233" spans="1:18">
      <c r="A233" s="428">
        <v>42774.509060416669</v>
      </c>
      <c r="B233" s="426" t="s">
        <v>189</v>
      </c>
      <c r="C233" s="426">
        <v>1</v>
      </c>
      <c r="D233" s="426" t="s">
        <v>16</v>
      </c>
      <c r="E233" s="426" t="s">
        <v>16</v>
      </c>
      <c r="F233" s="426" t="s">
        <v>187</v>
      </c>
      <c r="G233" s="426" t="s">
        <v>186</v>
      </c>
      <c r="H233" s="426" t="s">
        <v>186</v>
      </c>
      <c r="I233" s="426" t="s">
        <v>186</v>
      </c>
      <c r="J233" s="426" t="s">
        <v>186</v>
      </c>
      <c r="K233" s="426" t="s">
        <v>186</v>
      </c>
      <c r="L233" s="426" t="s">
        <v>187</v>
      </c>
      <c r="M233" s="426" t="s">
        <v>186</v>
      </c>
      <c r="N233" s="426" t="s">
        <v>187</v>
      </c>
      <c r="O233" s="426" t="s">
        <v>186</v>
      </c>
      <c r="P233" s="426" t="s">
        <v>186</v>
      </c>
      <c r="Q233" s="426" t="s">
        <v>187</v>
      </c>
      <c r="R233" s="426">
        <v>10.666657000000001</v>
      </c>
    </row>
    <row r="234" spans="1:18">
      <c r="A234" s="428">
        <v>42774.509060416669</v>
      </c>
      <c r="B234" s="426" t="s">
        <v>189</v>
      </c>
      <c r="C234" s="426">
        <v>1</v>
      </c>
      <c r="D234" s="426" t="s">
        <v>16</v>
      </c>
      <c r="E234" s="426" t="s">
        <v>16</v>
      </c>
      <c r="F234" s="426" t="s">
        <v>187</v>
      </c>
      <c r="G234" s="426" t="s">
        <v>186</v>
      </c>
      <c r="H234" s="426" t="s">
        <v>186</v>
      </c>
      <c r="I234" s="426" t="s">
        <v>186</v>
      </c>
      <c r="J234" s="426" t="s">
        <v>186</v>
      </c>
      <c r="K234" s="426" t="s">
        <v>186</v>
      </c>
      <c r="L234" s="426" t="s">
        <v>187</v>
      </c>
      <c r="M234" s="426" t="s">
        <v>187</v>
      </c>
      <c r="N234" s="426" t="s">
        <v>186</v>
      </c>
      <c r="O234" s="426" t="s">
        <v>186</v>
      </c>
      <c r="P234" s="426" t="s">
        <v>186</v>
      </c>
      <c r="Q234" s="426" t="s">
        <v>187</v>
      </c>
      <c r="R234" s="426">
        <v>110.186578</v>
      </c>
    </row>
    <row r="235" spans="1:18">
      <c r="A235" s="428">
        <v>42774.509060416669</v>
      </c>
      <c r="B235" s="426" t="s">
        <v>189</v>
      </c>
      <c r="C235" s="426">
        <v>1</v>
      </c>
      <c r="D235" s="426" t="s">
        <v>16</v>
      </c>
      <c r="E235" s="426" t="s">
        <v>16</v>
      </c>
      <c r="F235" s="426" t="s">
        <v>187</v>
      </c>
      <c r="G235" s="426" t="s">
        <v>186</v>
      </c>
      <c r="H235" s="426" t="s">
        <v>186</v>
      </c>
      <c r="I235" s="426" t="s">
        <v>186</v>
      </c>
      <c r="J235" s="426" t="s">
        <v>187</v>
      </c>
      <c r="K235" s="426" t="s">
        <v>186</v>
      </c>
      <c r="L235" s="426" t="s">
        <v>186</v>
      </c>
      <c r="M235" s="426" t="s">
        <v>186</v>
      </c>
      <c r="N235" s="426" t="s">
        <v>186</v>
      </c>
      <c r="O235" s="426" t="s">
        <v>186</v>
      </c>
      <c r="P235" s="426" t="s">
        <v>186</v>
      </c>
      <c r="Q235" s="426" t="s">
        <v>187</v>
      </c>
      <c r="R235" s="426">
        <v>23.586639999999999</v>
      </c>
    </row>
    <row r="236" spans="1:18">
      <c r="A236" s="428">
        <v>42774.509060416669</v>
      </c>
      <c r="B236" s="426" t="s">
        <v>189</v>
      </c>
      <c r="C236" s="426">
        <v>1</v>
      </c>
      <c r="D236" s="426" t="s">
        <v>16</v>
      </c>
      <c r="E236" s="426" t="s">
        <v>16</v>
      </c>
      <c r="F236" s="426" t="s">
        <v>187</v>
      </c>
      <c r="G236" s="426" t="s">
        <v>186</v>
      </c>
      <c r="H236" s="426" t="s">
        <v>186</v>
      </c>
      <c r="I236" s="426" t="s">
        <v>186</v>
      </c>
      <c r="J236" s="426" t="s">
        <v>187</v>
      </c>
      <c r="K236" s="426" t="s">
        <v>186</v>
      </c>
      <c r="L236" s="426" t="s">
        <v>187</v>
      </c>
      <c r="M236" s="426" t="s">
        <v>186</v>
      </c>
      <c r="N236" s="426" t="s">
        <v>186</v>
      </c>
      <c r="O236" s="426" t="s">
        <v>186</v>
      </c>
      <c r="P236" s="426" t="s">
        <v>187</v>
      </c>
      <c r="Q236" s="426" t="s">
        <v>187</v>
      </c>
      <c r="R236" s="426">
        <v>2.9333290000000001</v>
      </c>
    </row>
    <row r="237" spans="1:18">
      <c r="A237" s="428">
        <v>42774.509060416669</v>
      </c>
      <c r="B237" s="426" t="s">
        <v>189</v>
      </c>
      <c r="C237" s="426">
        <v>1</v>
      </c>
      <c r="D237" s="426" t="s">
        <v>16</v>
      </c>
      <c r="E237" s="426" t="s">
        <v>16</v>
      </c>
      <c r="F237" s="426" t="s">
        <v>187</v>
      </c>
      <c r="G237" s="426" t="s">
        <v>186</v>
      </c>
      <c r="H237" s="426" t="s">
        <v>186</v>
      </c>
      <c r="I237" s="426" t="s">
        <v>186</v>
      </c>
      <c r="J237" s="426" t="s">
        <v>187</v>
      </c>
      <c r="K237" s="426" t="s">
        <v>186</v>
      </c>
      <c r="L237" s="426" t="s">
        <v>187</v>
      </c>
      <c r="M237" s="426" t="s">
        <v>187</v>
      </c>
      <c r="N237" s="426" t="s">
        <v>186</v>
      </c>
      <c r="O237" s="426" t="s">
        <v>186</v>
      </c>
      <c r="P237" s="426" t="s">
        <v>186</v>
      </c>
      <c r="Q237" s="426" t="s">
        <v>187</v>
      </c>
      <c r="R237" s="426">
        <v>13.939989000000001</v>
      </c>
    </row>
    <row r="238" spans="1:18">
      <c r="A238" s="428">
        <v>42774.509060416669</v>
      </c>
      <c r="B238" s="426" t="s">
        <v>189</v>
      </c>
      <c r="C238" s="426">
        <v>1</v>
      </c>
      <c r="D238" s="426" t="s">
        <v>17</v>
      </c>
      <c r="E238" s="426" t="s">
        <v>17</v>
      </c>
      <c r="F238" s="426" t="s">
        <v>186</v>
      </c>
      <c r="G238" s="426" t="s">
        <v>186</v>
      </c>
      <c r="H238" s="426" t="s">
        <v>186</v>
      </c>
      <c r="I238" s="426" t="s">
        <v>186</v>
      </c>
      <c r="J238" s="426" t="s">
        <v>186</v>
      </c>
      <c r="K238" s="426" t="s">
        <v>186</v>
      </c>
      <c r="L238" s="426" t="s">
        <v>186</v>
      </c>
      <c r="M238" s="426" t="s">
        <v>186</v>
      </c>
      <c r="N238" s="426" t="s">
        <v>186</v>
      </c>
      <c r="O238" s="426" t="s">
        <v>186</v>
      </c>
      <c r="P238" s="426" t="s">
        <v>186</v>
      </c>
      <c r="Q238" s="426" t="s">
        <v>186</v>
      </c>
      <c r="R238" s="426">
        <v>19.719968999999999</v>
      </c>
    </row>
    <row r="239" spans="1:18">
      <c r="A239" s="428">
        <v>42774.509060416669</v>
      </c>
      <c r="B239" s="426" t="s">
        <v>189</v>
      </c>
      <c r="C239" s="426">
        <v>1</v>
      </c>
      <c r="D239" s="426" t="s">
        <v>17</v>
      </c>
      <c r="E239" s="426" t="s">
        <v>17</v>
      </c>
      <c r="F239" s="426" t="s">
        <v>187</v>
      </c>
      <c r="G239" s="426" t="s">
        <v>186</v>
      </c>
      <c r="H239" s="426" t="s">
        <v>186</v>
      </c>
      <c r="I239" s="426" t="s">
        <v>186</v>
      </c>
      <c r="J239" s="426" t="s">
        <v>186</v>
      </c>
      <c r="K239" s="426" t="s">
        <v>186</v>
      </c>
      <c r="L239" s="426" t="s">
        <v>186</v>
      </c>
      <c r="M239" s="426" t="s">
        <v>186</v>
      </c>
      <c r="N239" s="426" t="s">
        <v>186</v>
      </c>
      <c r="O239" s="426" t="s">
        <v>186</v>
      </c>
      <c r="P239" s="426" t="s">
        <v>186</v>
      </c>
      <c r="Q239" s="426" t="s">
        <v>187</v>
      </c>
      <c r="R239" s="426">
        <v>1037.9988130000499</v>
      </c>
    </row>
    <row r="240" spans="1:18">
      <c r="A240" s="428">
        <v>42774.509060416669</v>
      </c>
      <c r="B240" s="426" t="s">
        <v>189</v>
      </c>
      <c r="C240" s="426">
        <v>1</v>
      </c>
      <c r="D240" s="426" t="s">
        <v>17</v>
      </c>
      <c r="E240" s="426" t="s">
        <v>17</v>
      </c>
      <c r="F240" s="426" t="s">
        <v>187</v>
      </c>
      <c r="G240" s="426" t="s">
        <v>186</v>
      </c>
      <c r="H240" s="426" t="s">
        <v>186</v>
      </c>
      <c r="I240" s="426" t="s">
        <v>186</v>
      </c>
      <c r="J240" s="426" t="s">
        <v>186</v>
      </c>
      <c r="K240" s="426" t="s">
        <v>186</v>
      </c>
      <c r="L240" s="426" t="s">
        <v>187</v>
      </c>
      <c r="M240" s="426" t="s">
        <v>186</v>
      </c>
      <c r="N240" s="426" t="s">
        <v>186</v>
      </c>
      <c r="O240" s="426" t="s">
        <v>186</v>
      </c>
      <c r="P240" s="426" t="s">
        <v>187</v>
      </c>
      <c r="Q240" s="426" t="s">
        <v>187</v>
      </c>
      <c r="R240" s="426">
        <v>98.373181999999701</v>
      </c>
    </row>
    <row r="241" spans="1:18">
      <c r="A241" s="428">
        <v>42774.509060416669</v>
      </c>
      <c r="B241" s="426" t="s">
        <v>189</v>
      </c>
      <c r="C241" s="426">
        <v>1</v>
      </c>
      <c r="D241" s="426" t="s">
        <v>17</v>
      </c>
      <c r="E241" s="426" t="s">
        <v>17</v>
      </c>
      <c r="F241" s="426" t="s">
        <v>187</v>
      </c>
      <c r="G241" s="426" t="s">
        <v>186</v>
      </c>
      <c r="H241" s="426" t="s">
        <v>186</v>
      </c>
      <c r="I241" s="426" t="s">
        <v>186</v>
      </c>
      <c r="J241" s="426" t="s">
        <v>186</v>
      </c>
      <c r="K241" s="426" t="s">
        <v>186</v>
      </c>
      <c r="L241" s="426" t="s">
        <v>187</v>
      </c>
      <c r="M241" s="426" t="s">
        <v>186</v>
      </c>
      <c r="N241" s="426" t="s">
        <v>187</v>
      </c>
      <c r="O241" s="426" t="s">
        <v>186</v>
      </c>
      <c r="P241" s="426" t="s">
        <v>186</v>
      </c>
      <c r="Q241" s="426" t="s">
        <v>187</v>
      </c>
      <c r="R241" s="426">
        <v>112.799904</v>
      </c>
    </row>
    <row r="242" spans="1:18">
      <c r="A242" s="428">
        <v>42774.509060416669</v>
      </c>
      <c r="B242" s="426" t="s">
        <v>189</v>
      </c>
      <c r="C242" s="426">
        <v>1</v>
      </c>
      <c r="D242" s="426" t="s">
        <v>17</v>
      </c>
      <c r="E242" s="426" t="s">
        <v>17</v>
      </c>
      <c r="F242" s="426" t="s">
        <v>187</v>
      </c>
      <c r="G242" s="426" t="s">
        <v>186</v>
      </c>
      <c r="H242" s="426" t="s">
        <v>186</v>
      </c>
      <c r="I242" s="426" t="s">
        <v>186</v>
      </c>
      <c r="J242" s="426" t="s">
        <v>186</v>
      </c>
      <c r="K242" s="426" t="s">
        <v>186</v>
      </c>
      <c r="L242" s="426" t="s">
        <v>187</v>
      </c>
      <c r="M242" s="426" t="s">
        <v>187</v>
      </c>
      <c r="N242" s="426" t="s">
        <v>186</v>
      </c>
      <c r="O242" s="426" t="s">
        <v>186</v>
      </c>
      <c r="P242" s="426" t="s">
        <v>186</v>
      </c>
      <c r="Q242" s="426" t="s">
        <v>187</v>
      </c>
      <c r="R242" s="426">
        <v>490.95247199998198</v>
      </c>
    </row>
    <row r="243" spans="1:18">
      <c r="A243" s="428">
        <v>42774.509060416669</v>
      </c>
      <c r="B243" s="426" t="s">
        <v>189</v>
      </c>
      <c r="C243" s="426">
        <v>1</v>
      </c>
      <c r="D243" s="426" t="s">
        <v>17</v>
      </c>
      <c r="E243" s="426" t="s">
        <v>17</v>
      </c>
      <c r="F243" s="426" t="s">
        <v>187</v>
      </c>
      <c r="G243" s="426" t="s">
        <v>186</v>
      </c>
      <c r="H243" s="426" t="s">
        <v>186</v>
      </c>
      <c r="I243" s="426" t="s">
        <v>186</v>
      </c>
      <c r="J243" s="426" t="s">
        <v>186</v>
      </c>
      <c r="K243" s="426" t="s">
        <v>186</v>
      </c>
      <c r="L243" s="426" t="s">
        <v>187</v>
      </c>
      <c r="M243" s="426" t="s">
        <v>187</v>
      </c>
      <c r="N243" s="426" t="s">
        <v>186</v>
      </c>
      <c r="O243" s="426" t="s">
        <v>187</v>
      </c>
      <c r="P243" s="426" t="s">
        <v>186</v>
      </c>
      <c r="Q243" s="426" t="s">
        <v>187</v>
      </c>
      <c r="R243" s="426">
        <v>5.3333199999999996</v>
      </c>
    </row>
    <row r="244" spans="1:18">
      <c r="A244" s="428">
        <v>42774.509060416669</v>
      </c>
      <c r="B244" s="426" t="s">
        <v>189</v>
      </c>
      <c r="C244" s="426">
        <v>1</v>
      </c>
      <c r="D244" s="426" t="s">
        <v>17</v>
      </c>
      <c r="E244" s="426" t="s">
        <v>17</v>
      </c>
      <c r="F244" s="426" t="s">
        <v>187</v>
      </c>
      <c r="G244" s="426" t="s">
        <v>186</v>
      </c>
      <c r="H244" s="426" t="s">
        <v>186</v>
      </c>
      <c r="I244" s="426" t="s">
        <v>186</v>
      </c>
      <c r="J244" s="426" t="s">
        <v>186</v>
      </c>
      <c r="K244" s="426" t="s">
        <v>187</v>
      </c>
      <c r="L244" s="426" t="s">
        <v>186</v>
      </c>
      <c r="M244" s="426" t="s">
        <v>186</v>
      </c>
      <c r="N244" s="426" t="s">
        <v>186</v>
      </c>
      <c r="O244" s="426" t="s">
        <v>186</v>
      </c>
      <c r="P244" s="426" t="s">
        <v>186</v>
      </c>
      <c r="Q244" s="426" t="s">
        <v>186</v>
      </c>
      <c r="R244" s="426">
        <v>15.866650999999999</v>
      </c>
    </row>
    <row r="245" spans="1:18">
      <c r="A245" s="428">
        <v>42774.509060416669</v>
      </c>
      <c r="B245" s="426" t="s">
        <v>189</v>
      </c>
      <c r="C245" s="426">
        <v>1</v>
      </c>
      <c r="D245" s="426" t="s">
        <v>17</v>
      </c>
      <c r="E245" s="426" t="s">
        <v>17</v>
      </c>
      <c r="F245" s="426" t="s">
        <v>187</v>
      </c>
      <c r="G245" s="426" t="s">
        <v>186</v>
      </c>
      <c r="H245" s="426" t="s">
        <v>186</v>
      </c>
      <c r="I245" s="426" t="s">
        <v>186</v>
      </c>
      <c r="J245" s="426" t="s">
        <v>187</v>
      </c>
      <c r="K245" s="426" t="s">
        <v>186</v>
      </c>
      <c r="L245" s="426" t="s">
        <v>186</v>
      </c>
      <c r="M245" s="426" t="s">
        <v>186</v>
      </c>
      <c r="N245" s="426" t="s">
        <v>186</v>
      </c>
      <c r="O245" s="426" t="s">
        <v>186</v>
      </c>
      <c r="P245" s="426" t="s">
        <v>186</v>
      </c>
      <c r="Q245" s="426" t="s">
        <v>187</v>
      </c>
      <c r="R245" s="426">
        <v>108.99985</v>
      </c>
    </row>
    <row r="246" spans="1:18">
      <c r="A246" s="428">
        <v>42774.509060416669</v>
      </c>
      <c r="B246" s="426" t="s">
        <v>189</v>
      </c>
      <c r="C246" s="426">
        <v>1</v>
      </c>
      <c r="D246" s="426" t="s">
        <v>17</v>
      </c>
      <c r="E246" s="426" t="s">
        <v>17</v>
      </c>
      <c r="F246" s="426" t="s">
        <v>187</v>
      </c>
      <c r="G246" s="426" t="s">
        <v>186</v>
      </c>
      <c r="H246" s="426" t="s">
        <v>186</v>
      </c>
      <c r="I246" s="426" t="s">
        <v>186</v>
      </c>
      <c r="J246" s="426" t="s">
        <v>187</v>
      </c>
      <c r="K246" s="426" t="s">
        <v>186</v>
      </c>
      <c r="L246" s="426" t="s">
        <v>187</v>
      </c>
      <c r="M246" s="426" t="s">
        <v>186</v>
      </c>
      <c r="N246" s="426" t="s">
        <v>186</v>
      </c>
      <c r="O246" s="426" t="s">
        <v>186</v>
      </c>
      <c r="P246" s="426" t="s">
        <v>187</v>
      </c>
      <c r="Q246" s="426" t="s">
        <v>187</v>
      </c>
      <c r="R246" s="426">
        <v>2.0399970000000001</v>
      </c>
    </row>
    <row r="247" spans="1:18">
      <c r="A247" s="428">
        <v>42774.509060416669</v>
      </c>
      <c r="B247" s="426" t="s">
        <v>189</v>
      </c>
      <c r="C247" s="426">
        <v>1</v>
      </c>
      <c r="D247" s="426" t="s">
        <v>17</v>
      </c>
      <c r="E247" s="426" t="s">
        <v>17</v>
      </c>
      <c r="F247" s="426" t="s">
        <v>187</v>
      </c>
      <c r="G247" s="426" t="s">
        <v>186</v>
      </c>
      <c r="H247" s="426" t="s">
        <v>186</v>
      </c>
      <c r="I247" s="426" t="s">
        <v>186</v>
      </c>
      <c r="J247" s="426" t="s">
        <v>187</v>
      </c>
      <c r="K247" s="426" t="s">
        <v>186</v>
      </c>
      <c r="L247" s="426" t="s">
        <v>187</v>
      </c>
      <c r="M247" s="426" t="s">
        <v>186</v>
      </c>
      <c r="N247" s="426" t="s">
        <v>187</v>
      </c>
      <c r="O247" s="426" t="s">
        <v>186</v>
      </c>
      <c r="P247" s="426" t="s">
        <v>186</v>
      </c>
      <c r="Q247" s="426" t="s">
        <v>187</v>
      </c>
      <c r="R247" s="426">
        <v>2.999997</v>
      </c>
    </row>
    <row r="248" spans="1:18">
      <c r="A248" s="428">
        <v>42774.509060416669</v>
      </c>
      <c r="B248" s="426" t="s">
        <v>189</v>
      </c>
      <c r="C248" s="426">
        <v>1</v>
      </c>
      <c r="D248" s="426" t="s">
        <v>17</v>
      </c>
      <c r="E248" s="426" t="s">
        <v>17</v>
      </c>
      <c r="F248" s="426" t="s">
        <v>187</v>
      </c>
      <c r="G248" s="426" t="s">
        <v>186</v>
      </c>
      <c r="H248" s="426" t="s">
        <v>186</v>
      </c>
      <c r="I248" s="426" t="s">
        <v>186</v>
      </c>
      <c r="J248" s="426" t="s">
        <v>187</v>
      </c>
      <c r="K248" s="426" t="s">
        <v>186</v>
      </c>
      <c r="L248" s="426" t="s">
        <v>187</v>
      </c>
      <c r="M248" s="426" t="s">
        <v>187</v>
      </c>
      <c r="N248" s="426" t="s">
        <v>186</v>
      </c>
      <c r="O248" s="426" t="s">
        <v>186</v>
      </c>
      <c r="P248" s="426" t="s">
        <v>186</v>
      </c>
      <c r="Q248" s="426" t="s">
        <v>187</v>
      </c>
      <c r="R248" s="426">
        <v>39.799945000000001</v>
      </c>
    </row>
    <row r="249" spans="1:18">
      <c r="A249" s="428">
        <v>42774.509060416669</v>
      </c>
      <c r="B249" s="426" t="s">
        <v>189</v>
      </c>
      <c r="C249" s="426">
        <v>1</v>
      </c>
      <c r="D249" s="426" t="s">
        <v>17</v>
      </c>
      <c r="E249" s="426" t="s">
        <v>17</v>
      </c>
      <c r="F249" s="426" t="s">
        <v>187</v>
      </c>
      <c r="G249" s="426" t="s">
        <v>187</v>
      </c>
      <c r="H249" s="426" t="s">
        <v>186</v>
      </c>
      <c r="I249" s="426" t="s">
        <v>186</v>
      </c>
      <c r="J249" s="426" t="s">
        <v>186</v>
      </c>
      <c r="K249" s="426" t="s">
        <v>186</v>
      </c>
      <c r="L249" s="426" t="s">
        <v>186</v>
      </c>
      <c r="M249" s="426" t="s">
        <v>186</v>
      </c>
      <c r="N249" s="426" t="s">
        <v>186</v>
      </c>
      <c r="O249" s="426" t="s">
        <v>186</v>
      </c>
      <c r="P249" s="426" t="s">
        <v>186</v>
      </c>
      <c r="Q249" s="426" t="s">
        <v>187</v>
      </c>
      <c r="R249" s="426">
        <v>12.999985000000001</v>
      </c>
    </row>
    <row r="250" spans="1:18">
      <c r="A250" s="428">
        <v>42774.509060416669</v>
      </c>
      <c r="B250" s="426" t="s">
        <v>189</v>
      </c>
      <c r="C250" s="426">
        <v>1</v>
      </c>
      <c r="D250" s="426" t="s">
        <v>17</v>
      </c>
      <c r="E250" s="426" t="s">
        <v>17</v>
      </c>
      <c r="F250" s="426" t="s">
        <v>187</v>
      </c>
      <c r="G250" s="426" t="s">
        <v>187</v>
      </c>
      <c r="H250" s="426" t="s">
        <v>186</v>
      </c>
      <c r="I250" s="426" t="s">
        <v>186</v>
      </c>
      <c r="J250" s="426" t="s">
        <v>186</v>
      </c>
      <c r="K250" s="426" t="s">
        <v>186</v>
      </c>
      <c r="L250" s="426" t="s">
        <v>187</v>
      </c>
      <c r="M250" s="426" t="s">
        <v>186</v>
      </c>
      <c r="N250" s="426" t="s">
        <v>187</v>
      </c>
      <c r="O250" s="426" t="s">
        <v>186</v>
      </c>
      <c r="P250" s="426" t="s">
        <v>186</v>
      </c>
      <c r="Q250" s="426" t="s">
        <v>187</v>
      </c>
      <c r="R250" s="426">
        <v>2.999997</v>
      </c>
    </row>
    <row r="251" spans="1:18">
      <c r="A251" s="428">
        <v>42774.509060416669</v>
      </c>
      <c r="B251" s="426" t="s">
        <v>189</v>
      </c>
      <c r="C251" s="426">
        <v>1</v>
      </c>
      <c r="D251" s="426" t="s">
        <v>17</v>
      </c>
      <c r="E251" s="426" t="s">
        <v>17</v>
      </c>
      <c r="F251" s="426" t="s">
        <v>187</v>
      </c>
      <c r="G251" s="426" t="s">
        <v>187</v>
      </c>
      <c r="H251" s="426" t="s">
        <v>186</v>
      </c>
      <c r="I251" s="426" t="s">
        <v>186</v>
      </c>
      <c r="J251" s="426" t="s">
        <v>186</v>
      </c>
      <c r="K251" s="426" t="s">
        <v>186</v>
      </c>
      <c r="L251" s="426" t="s">
        <v>187</v>
      </c>
      <c r="M251" s="426" t="s">
        <v>187</v>
      </c>
      <c r="N251" s="426" t="s">
        <v>186</v>
      </c>
      <c r="O251" s="426" t="s">
        <v>186</v>
      </c>
      <c r="P251" s="426" t="s">
        <v>186</v>
      </c>
      <c r="Q251" s="426" t="s">
        <v>187</v>
      </c>
      <c r="R251" s="426">
        <v>12.973319999999999</v>
      </c>
    </row>
    <row r="252" spans="1:18">
      <c r="A252" s="428">
        <v>42774.509060416669</v>
      </c>
      <c r="B252" s="426" t="s">
        <v>189</v>
      </c>
      <c r="C252" s="426">
        <v>1</v>
      </c>
      <c r="D252" s="426" t="s">
        <v>17</v>
      </c>
      <c r="E252" s="426" t="s">
        <v>17</v>
      </c>
      <c r="F252" s="426" t="s">
        <v>187</v>
      </c>
      <c r="G252" s="426" t="s">
        <v>187</v>
      </c>
      <c r="H252" s="426" t="s">
        <v>186</v>
      </c>
      <c r="I252" s="426" t="s">
        <v>186</v>
      </c>
      <c r="J252" s="426" t="s">
        <v>187</v>
      </c>
      <c r="K252" s="426" t="s">
        <v>186</v>
      </c>
      <c r="L252" s="426" t="s">
        <v>186</v>
      </c>
      <c r="M252" s="426" t="s">
        <v>186</v>
      </c>
      <c r="N252" s="426" t="s">
        <v>186</v>
      </c>
      <c r="O252" s="426" t="s">
        <v>186</v>
      </c>
      <c r="P252" s="426" t="s">
        <v>186</v>
      </c>
      <c r="Q252" s="426" t="s">
        <v>187</v>
      </c>
      <c r="R252" s="426">
        <v>5.3333279999999998</v>
      </c>
    </row>
    <row r="253" spans="1:18">
      <c r="A253" s="428">
        <v>42774.509060416669</v>
      </c>
      <c r="B253" s="426" t="s">
        <v>189</v>
      </c>
      <c r="C253" s="426">
        <v>1</v>
      </c>
      <c r="D253" s="426" t="s">
        <v>17</v>
      </c>
      <c r="E253" s="426" t="s">
        <v>17</v>
      </c>
      <c r="F253" s="426" t="s">
        <v>187</v>
      </c>
      <c r="G253" s="426" t="s">
        <v>187</v>
      </c>
      <c r="H253" s="426" t="s">
        <v>186</v>
      </c>
      <c r="I253" s="426" t="s">
        <v>186</v>
      </c>
      <c r="J253" s="426" t="s">
        <v>187</v>
      </c>
      <c r="K253" s="426" t="s">
        <v>186</v>
      </c>
      <c r="L253" s="426" t="s">
        <v>187</v>
      </c>
      <c r="M253" s="426" t="s">
        <v>186</v>
      </c>
      <c r="N253" s="426" t="s">
        <v>187</v>
      </c>
      <c r="O253" s="426" t="s">
        <v>186</v>
      </c>
      <c r="P253" s="426" t="s">
        <v>186</v>
      </c>
      <c r="Q253" s="426" t="s">
        <v>187</v>
      </c>
      <c r="R253" s="426">
        <v>0.99999899999999997</v>
      </c>
    </row>
    <row r="254" spans="1:18">
      <c r="A254" s="428">
        <v>42774.509060416669</v>
      </c>
      <c r="B254" s="426" t="s">
        <v>189</v>
      </c>
      <c r="C254" s="426">
        <v>1</v>
      </c>
      <c r="D254" s="426" t="s">
        <v>17</v>
      </c>
      <c r="E254" s="426" t="s">
        <v>17</v>
      </c>
      <c r="F254" s="426" t="s">
        <v>187</v>
      </c>
      <c r="G254" s="426" t="s">
        <v>187</v>
      </c>
      <c r="H254" s="426" t="s">
        <v>186</v>
      </c>
      <c r="I254" s="426" t="s">
        <v>186</v>
      </c>
      <c r="J254" s="426" t="s">
        <v>187</v>
      </c>
      <c r="K254" s="426" t="s">
        <v>186</v>
      </c>
      <c r="L254" s="426" t="s">
        <v>187</v>
      </c>
      <c r="M254" s="426" t="s">
        <v>187</v>
      </c>
      <c r="N254" s="426" t="s">
        <v>186</v>
      </c>
      <c r="O254" s="426" t="s">
        <v>186</v>
      </c>
      <c r="P254" s="426" t="s">
        <v>186</v>
      </c>
      <c r="Q254" s="426" t="s">
        <v>187</v>
      </c>
      <c r="R254" s="426">
        <v>4.7333249999999998</v>
      </c>
    </row>
    <row r="255" spans="1:18">
      <c r="A255" s="428">
        <v>42774.509060416669</v>
      </c>
      <c r="B255" s="426" t="s">
        <v>189</v>
      </c>
      <c r="C255" s="426">
        <v>1</v>
      </c>
      <c r="D255" s="426" t="s">
        <v>18</v>
      </c>
      <c r="E255" s="426" t="s">
        <v>18</v>
      </c>
      <c r="F255" s="426" t="s">
        <v>186</v>
      </c>
      <c r="G255" s="426" t="s">
        <v>186</v>
      </c>
      <c r="H255" s="426" t="s">
        <v>186</v>
      </c>
      <c r="I255" s="426" t="s">
        <v>186</v>
      </c>
      <c r="J255" s="426" t="s">
        <v>186</v>
      </c>
      <c r="K255" s="426" t="s">
        <v>186</v>
      </c>
      <c r="L255" s="426" t="s">
        <v>186</v>
      </c>
      <c r="M255" s="426" t="s">
        <v>186</v>
      </c>
      <c r="N255" s="426" t="s">
        <v>186</v>
      </c>
      <c r="O255" s="426" t="s">
        <v>186</v>
      </c>
      <c r="P255" s="426" t="s">
        <v>186</v>
      </c>
      <c r="Q255" s="426" t="s">
        <v>186</v>
      </c>
      <c r="R255" s="426">
        <v>196.90644400000099</v>
      </c>
    </row>
    <row r="256" spans="1:18">
      <c r="A256" s="428">
        <v>42774.509060416669</v>
      </c>
      <c r="B256" s="426" t="s">
        <v>189</v>
      </c>
      <c r="C256" s="426">
        <v>1</v>
      </c>
      <c r="D256" s="426" t="s">
        <v>18</v>
      </c>
      <c r="E256" s="426" t="s">
        <v>18</v>
      </c>
      <c r="F256" s="426" t="s">
        <v>187</v>
      </c>
      <c r="G256" s="426" t="s">
        <v>186</v>
      </c>
      <c r="H256" s="426" t="s">
        <v>186</v>
      </c>
      <c r="I256" s="426" t="s">
        <v>186</v>
      </c>
      <c r="J256" s="426" t="s">
        <v>186</v>
      </c>
      <c r="K256" s="426" t="s">
        <v>186</v>
      </c>
      <c r="L256" s="426" t="s">
        <v>186</v>
      </c>
      <c r="M256" s="426" t="s">
        <v>186</v>
      </c>
      <c r="N256" s="426" t="s">
        <v>186</v>
      </c>
      <c r="O256" s="426" t="s">
        <v>186</v>
      </c>
      <c r="P256" s="426" t="s">
        <v>186</v>
      </c>
      <c r="Q256" s="426" t="s">
        <v>187</v>
      </c>
      <c r="R256" s="426">
        <v>157.546447</v>
      </c>
    </row>
    <row r="257" spans="1:18">
      <c r="A257" s="428">
        <v>42774.509060416669</v>
      </c>
      <c r="B257" s="426" t="s">
        <v>189</v>
      </c>
      <c r="C257" s="426">
        <v>1</v>
      </c>
      <c r="D257" s="426" t="s">
        <v>18</v>
      </c>
      <c r="E257" s="426" t="s">
        <v>18</v>
      </c>
      <c r="F257" s="426" t="s">
        <v>187</v>
      </c>
      <c r="G257" s="426" t="s">
        <v>186</v>
      </c>
      <c r="H257" s="426" t="s">
        <v>186</v>
      </c>
      <c r="I257" s="426" t="s">
        <v>186</v>
      </c>
      <c r="J257" s="426" t="s">
        <v>186</v>
      </c>
      <c r="K257" s="426" t="s">
        <v>186</v>
      </c>
      <c r="L257" s="426" t="s">
        <v>187</v>
      </c>
      <c r="M257" s="426" t="s">
        <v>186</v>
      </c>
      <c r="N257" s="426" t="s">
        <v>186</v>
      </c>
      <c r="O257" s="426" t="s">
        <v>186</v>
      </c>
      <c r="P257" s="426" t="s">
        <v>187</v>
      </c>
      <c r="Q257" s="426" t="s">
        <v>187</v>
      </c>
      <c r="R257" s="426">
        <v>60.079897000000003</v>
      </c>
    </row>
    <row r="258" spans="1:18">
      <c r="A258" s="428">
        <v>42774.509060416669</v>
      </c>
      <c r="B258" s="426" t="s">
        <v>189</v>
      </c>
      <c r="C258" s="426">
        <v>1</v>
      </c>
      <c r="D258" s="426" t="s">
        <v>18</v>
      </c>
      <c r="E258" s="426" t="s">
        <v>18</v>
      </c>
      <c r="F258" s="426" t="s">
        <v>187</v>
      </c>
      <c r="G258" s="426" t="s">
        <v>186</v>
      </c>
      <c r="H258" s="426" t="s">
        <v>186</v>
      </c>
      <c r="I258" s="426" t="s">
        <v>186</v>
      </c>
      <c r="J258" s="426" t="s">
        <v>186</v>
      </c>
      <c r="K258" s="426" t="s">
        <v>186</v>
      </c>
      <c r="L258" s="426" t="s">
        <v>187</v>
      </c>
      <c r="M258" s="426" t="s">
        <v>186</v>
      </c>
      <c r="N258" s="426" t="s">
        <v>186</v>
      </c>
      <c r="O258" s="426" t="s">
        <v>187</v>
      </c>
      <c r="P258" s="426" t="s">
        <v>186</v>
      </c>
      <c r="Q258" s="426" t="s">
        <v>187</v>
      </c>
      <c r="R258" s="426">
        <v>0.33333299999999999</v>
      </c>
    </row>
    <row r="259" spans="1:18">
      <c r="A259" s="428">
        <v>42774.509060416669</v>
      </c>
      <c r="B259" s="426" t="s">
        <v>189</v>
      </c>
      <c r="C259" s="426">
        <v>1</v>
      </c>
      <c r="D259" s="426" t="s">
        <v>18</v>
      </c>
      <c r="E259" s="426" t="s">
        <v>18</v>
      </c>
      <c r="F259" s="426" t="s">
        <v>187</v>
      </c>
      <c r="G259" s="426" t="s">
        <v>186</v>
      </c>
      <c r="H259" s="426" t="s">
        <v>186</v>
      </c>
      <c r="I259" s="426" t="s">
        <v>186</v>
      </c>
      <c r="J259" s="426" t="s">
        <v>186</v>
      </c>
      <c r="K259" s="426" t="s">
        <v>186</v>
      </c>
      <c r="L259" s="426" t="s">
        <v>187</v>
      </c>
      <c r="M259" s="426" t="s">
        <v>186</v>
      </c>
      <c r="N259" s="426" t="s">
        <v>187</v>
      </c>
      <c r="O259" s="426" t="s">
        <v>186</v>
      </c>
      <c r="P259" s="426" t="s">
        <v>186</v>
      </c>
      <c r="Q259" s="426" t="s">
        <v>187</v>
      </c>
      <c r="R259" s="426">
        <v>7.6666590000000001</v>
      </c>
    </row>
    <row r="260" spans="1:18">
      <c r="A260" s="428">
        <v>42774.509060416669</v>
      </c>
      <c r="B260" s="426" t="s">
        <v>189</v>
      </c>
      <c r="C260" s="426">
        <v>1</v>
      </c>
      <c r="D260" s="426" t="s">
        <v>18</v>
      </c>
      <c r="E260" s="426" t="s">
        <v>18</v>
      </c>
      <c r="F260" s="426" t="s">
        <v>187</v>
      </c>
      <c r="G260" s="426" t="s">
        <v>186</v>
      </c>
      <c r="H260" s="426" t="s">
        <v>186</v>
      </c>
      <c r="I260" s="426" t="s">
        <v>186</v>
      </c>
      <c r="J260" s="426" t="s">
        <v>186</v>
      </c>
      <c r="K260" s="426" t="s">
        <v>186</v>
      </c>
      <c r="L260" s="426" t="s">
        <v>187</v>
      </c>
      <c r="M260" s="426" t="s">
        <v>187</v>
      </c>
      <c r="N260" s="426" t="s">
        <v>186</v>
      </c>
      <c r="O260" s="426" t="s">
        <v>186</v>
      </c>
      <c r="P260" s="426" t="s">
        <v>186</v>
      </c>
      <c r="Q260" s="426" t="s">
        <v>187</v>
      </c>
      <c r="R260" s="426">
        <v>13.466647999999999</v>
      </c>
    </row>
    <row r="261" spans="1:18">
      <c r="A261" s="428">
        <v>42774.509060416669</v>
      </c>
      <c r="B261" s="426" t="s">
        <v>189</v>
      </c>
      <c r="C261" s="426">
        <v>1</v>
      </c>
      <c r="D261" s="426" t="s">
        <v>18</v>
      </c>
      <c r="E261" s="426" t="s">
        <v>18</v>
      </c>
      <c r="F261" s="426" t="s">
        <v>187</v>
      </c>
      <c r="G261" s="426" t="s">
        <v>186</v>
      </c>
      <c r="H261" s="426" t="s">
        <v>186</v>
      </c>
      <c r="I261" s="426" t="s">
        <v>186</v>
      </c>
      <c r="J261" s="426" t="s">
        <v>186</v>
      </c>
      <c r="K261" s="426" t="s">
        <v>187</v>
      </c>
      <c r="L261" s="426" t="s">
        <v>186</v>
      </c>
      <c r="M261" s="426" t="s">
        <v>186</v>
      </c>
      <c r="N261" s="426" t="s">
        <v>186</v>
      </c>
      <c r="O261" s="426" t="s">
        <v>186</v>
      </c>
      <c r="P261" s="426" t="s">
        <v>186</v>
      </c>
      <c r="Q261" s="426" t="s">
        <v>186</v>
      </c>
      <c r="R261" s="426">
        <v>50.399946000000099</v>
      </c>
    </row>
    <row r="262" spans="1:18">
      <c r="A262" s="428">
        <v>42774.509060416669</v>
      </c>
      <c r="B262" s="426" t="s">
        <v>189</v>
      </c>
      <c r="C262" s="426">
        <v>1</v>
      </c>
      <c r="D262" s="426" t="s">
        <v>18</v>
      </c>
      <c r="E262" s="426" t="s">
        <v>18</v>
      </c>
      <c r="F262" s="426" t="s">
        <v>187</v>
      </c>
      <c r="G262" s="426" t="s">
        <v>186</v>
      </c>
      <c r="H262" s="426" t="s">
        <v>186</v>
      </c>
      <c r="I262" s="426" t="s">
        <v>186</v>
      </c>
      <c r="J262" s="426" t="s">
        <v>187</v>
      </c>
      <c r="K262" s="426" t="s">
        <v>186</v>
      </c>
      <c r="L262" s="426" t="s">
        <v>186</v>
      </c>
      <c r="M262" s="426" t="s">
        <v>186</v>
      </c>
      <c r="N262" s="426" t="s">
        <v>186</v>
      </c>
      <c r="O262" s="426" t="s">
        <v>186</v>
      </c>
      <c r="P262" s="426" t="s">
        <v>186</v>
      </c>
      <c r="Q262" s="426" t="s">
        <v>187</v>
      </c>
      <c r="R262" s="426">
        <v>32.459952000000001</v>
      </c>
    </row>
    <row r="263" spans="1:18">
      <c r="A263" s="428">
        <v>42774.509060416669</v>
      </c>
      <c r="B263" s="426" t="s">
        <v>189</v>
      </c>
      <c r="C263" s="426">
        <v>1</v>
      </c>
      <c r="D263" s="426" t="s">
        <v>18</v>
      </c>
      <c r="E263" s="426" t="s">
        <v>18</v>
      </c>
      <c r="F263" s="426" t="s">
        <v>187</v>
      </c>
      <c r="G263" s="426" t="s">
        <v>186</v>
      </c>
      <c r="H263" s="426" t="s">
        <v>186</v>
      </c>
      <c r="I263" s="426" t="s">
        <v>186</v>
      </c>
      <c r="J263" s="426" t="s">
        <v>187</v>
      </c>
      <c r="K263" s="426" t="s">
        <v>186</v>
      </c>
      <c r="L263" s="426" t="s">
        <v>187</v>
      </c>
      <c r="M263" s="426" t="s">
        <v>186</v>
      </c>
      <c r="N263" s="426" t="s">
        <v>187</v>
      </c>
      <c r="O263" s="426" t="s">
        <v>186</v>
      </c>
      <c r="P263" s="426" t="s">
        <v>186</v>
      </c>
      <c r="Q263" s="426" t="s">
        <v>187</v>
      </c>
      <c r="R263" s="426">
        <v>0.66666599999999998</v>
      </c>
    </row>
    <row r="264" spans="1:18">
      <c r="A264" s="428">
        <v>42774.509060416669</v>
      </c>
      <c r="B264" s="426" t="s">
        <v>189</v>
      </c>
      <c r="C264" s="426">
        <v>1</v>
      </c>
      <c r="D264" s="426" t="s">
        <v>18</v>
      </c>
      <c r="E264" s="426" t="s">
        <v>18</v>
      </c>
      <c r="F264" s="426" t="s">
        <v>187</v>
      </c>
      <c r="G264" s="426" t="s">
        <v>186</v>
      </c>
      <c r="H264" s="426" t="s">
        <v>186</v>
      </c>
      <c r="I264" s="426" t="s">
        <v>186</v>
      </c>
      <c r="J264" s="426" t="s">
        <v>187</v>
      </c>
      <c r="K264" s="426" t="s">
        <v>186</v>
      </c>
      <c r="L264" s="426" t="s">
        <v>187</v>
      </c>
      <c r="M264" s="426" t="s">
        <v>187</v>
      </c>
      <c r="N264" s="426" t="s">
        <v>186</v>
      </c>
      <c r="O264" s="426" t="s">
        <v>186</v>
      </c>
      <c r="P264" s="426" t="s">
        <v>186</v>
      </c>
      <c r="Q264" s="426" t="s">
        <v>187</v>
      </c>
      <c r="R264" s="426">
        <v>3.1999970000000002</v>
      </c>
    </row>
    <row r="265" spans="1:18">
      <c r="A265" s="428">
        <v>42774.509060416669</v>
      </c>
      <c r="B265" s="426" t="s">
        <v>189</v>
      </c>
      <c r="C265" s="426">
        <v>1</v>
      </c>
      <c r="D265" s="426" t="s">
        <v>18</v>
      </c>
      <c r="E265" s="426" t="s">
        <v>18</v>
      </c>
      <c r="F265" s="426" t="s">
        <v>187</v>
      </c>
      <c r="G265" s="426" t="s">
        <v>187</v>
      </c>
      <c r="H265" s="426" t="s">
        <v>186</v>
      </c>
      <c r="I265" s="426" t="s">
        <v>186</v>
      </c>
      <c r="J265" s="426" t="s">
        <v>186</v>
      </c>
      <c r="K265" s="426" t="s">
        <v>186</v>
      </c>
      <c r="L265" s="426" t="s">
        <v>186</v>
      </c>
      <c r="M265" s="426" t="s">
        <v>186</v>
      </c>
      <c r="N265" s="426" t="s">
        <v>186</v>
      </c>
      <c r="O265" s="426" t="s">
        <v>186</v>
      </c>
      <c r="P265" s="426" t="s">
        <v>186</v>
      </c>
      <c r="Q265" s="426" t="s">
        <v>187</v>
      </c>
      <c r="R265" s="426">
        <v>0.73333199999999998</v>
      </c>
    </row>
    <row r="266" spans="1:18">
      <c r="A266" s="428">
        <v>42774.509060416669</v>
      </c>
      <c r="B266" s="426" t="s">
        <v>189</v>
      </c>
      <c r="C266" s="426">
        <v>1</v>
      </c>
      <c r="D266" s="426" t="s">
        <v>18</v>
      </c>
      <c r="E266" s="426" t="s">
        <v>18</v>
      </c>
      <c r="F266" s="426" t="s">
        <v>187</v>
      </c>
      <c r="G266" s="426" t="s">
        <v>187</v>
      </c>
      <c r="H266" s="426" t="s">
        <v>186</v>
      </c>
      <c r="I266" s="426" t="s">
        <v>186</v>
      </c>
      <c r="J266" s="426" t="s">
        <v>187</v>
      </c>
      <c r="K266" s="426" t="s">
        <v>186</v>
      </c>
      <c r="L266" s="426" t="s">
        <v>186</v>
      </c>
      <c r="M266" s="426" t="s">
        <v>186</v>
      </c>
      <c r="N266" s="426" t="s">
        <v>186</v>
      </c>
      <c r="O266" s="426" t="s">
        <v>186</v>
      </c>
      <c r="P266" s="426" t="s">
        <v>186</v>
      </c>
      <c r="Q266" s="426" t="s">
        <v>187</v>
      </c>
      <c r="R266" s="426">
        <v>2.0666639999999998</v>
      </c>
    </row>
    <row r="267" spans="1:18">
      <c r="A267" s="428">
        <v>42774.509060416669</v>
      </c>
      <c r="B267" s="426" t="s">
        <v>189</v>
      </c>
      <c r="C267" s="426">
        <v>1</v>
      </c>
      <c r="D267" s="426" t="s">
        <v>18</v>
      </c>
      <c r="E267" s="426" t="s">
        <v>18</v>
      </c>
      <c r="F267" s="426" t="s">
        <v>187</v>
      </c>
      <c r="G267" s="426" t="s">
        <v>187</v>
      </c>
      <c r="H267" s="426" t="s">
        <v>186</v>
      </c>
      <c r="I267" s="426" t="s">
        <v>186</v>
      </c>
      <c r="J267" s="426" t="s">
        <v>187</v>
      </c>
      <c r="K267" s="426" t="s">
        <v>186</v>
      </c>
      <c r="L267" s="426" t="s">
        <v>187</v>
      </c>
      <c r="M267" s="426" t="s">
        <v>186</v>
      </c>
      <c r="N267" s="426" t="s">
        <v>187</v>
      </c>
      <c r="O267" s="426" t="s">
        <v>186</v>
      </c>
      <c r="P267" s="426" t="s">
        <v>186</v>
      </c>
      <c r="Q267" s="426" t="s">
        <v>187</v>
      </c>
      <c r="R267" s="426">
        <v>0.66666599999999998</v>
      </c>
    </row>
    <row r="268" spans="1:18">
      <c r="A268" s="428">
        <v>42774.509060416669</v>
      </c>
      <c r="B268" s="426" t="s">
        <v>189</v>
      </c>
      <c r="C268" s="426">
        <v>1</v>
      </c>
      <c r="D268" s="426" t="s">
        <v>18</v>
      </c>
      <c r="E268" s="426" t="s">
        <v>18</v>
      </c>
      <c r="F268" s="426" t="s">
        <v>187</v>
      </c>
      <c r="G268" s="426" t="s">
        <v>187</v>
      </c>
      <c r="H268" s="426" t="s">
        <v>186</v>
      </c>
      <c r="I268" s="426" t="s">
        <v>186</v>
      </c>
      <c r="J268" s="426" t="s">
        <v>187</v>
      </c>
      <c r="K268" s="426" t="s">
        <v>186</v>
      </c>
      <c r="L268" s="426" t="s">
        <v>187</v>
      </c>
      <c r="M268" s="426" t="s">
        <v>187</v>
      </c>
      <c r="N268" s="426" t="s">
        <v>186</v>
      </c>
      <c r="O268" s="426" t="s">
        <v>186</v>
      </c>
      <c r="P268" s="426" t="s">
        <v>186</v>
      </c>
      <c r="Q268" s="426" t="s">
        <v>187</v>
      </c>
      <c r="R268" s="426">
        <v>6.6666000000000003E-2</v>
      </c>
    </row>
    <row r="269" spans="1:18">
      <c r="A269" s="428">
        <v>42774.509060416669</v>
      </c>
      <c r="B269" s="426" t="s">
        <v>189</v>
      </c>
      <c r="C269" s="426">
        <v>1</v>
      </c>
      <c r="D269" s="426" t="s">
        <v>40</v>
      </c>
      <c r="E269" s="426" t="s">
        <v>126</v>
      </c>
      <c r="F269" s="426" t="s">
        <v>186</v>
      </c>
      <c r="G269" s="426" t="s">
        <v>186</v>
      </c>
      <c r="H269" s="426" t="s">
        <v>186</v>
      </c>
      <c r="I269" s="426" t="s">
        <v>186</v>
      </c>
      <c r="J269" s="426" t="s">
        <v>186</v>
      </c>
      <c r="K269" s="426" t="s">
        <v>186</v>
      </c>
      <c r="L269" s="426" t="s">
        <v>186</v>
      </c>
      <c r="M269" s="426" t="s">
        <v>186</v>
      </c>
      <c r="N269" s="426" t="s">
        <v>186</v>
      </c>
      <c r="O269" s="426" t="s">
        <v>186</v>
      </c>
      <c r="P269" s="426" t="s">
        <v>186</v>
      </c>
      <c r="Q269" s="426" t="s">
        <v>186</v>
      </c>
      <c r="R269" s="426">
        <v>792.97250100000997</v>
      </c>
    </row>
    <row r="270" spans="1:18">
      <c r="A270" s="428">
        <v>42774.509060416669</v>
      </c>
      <c r="B270" s="426" t="s">
        <v>189</v>
      </c>
      <c r="C270" s="426">
        <v>1</v>
      </c>
      <c r="D270" s="426" t="s">
        <v>40</v>
      </c>
      <c r="E270" s="426" t="s">
        <v>126</v>
      </c>
      <c r="F270" s="426" t="s">
        <v>187</v>
      </c>
      <c r="G270" s="426" t="s">
        <v>186</v>
      </c>
      <c r="H270" s="426" t="s">
        <v>186</v>
      </c>
      <c r="I270" s="426" t="s">
        <v>186</v>
      </c>
      <c r="J270" s="426" t="s">
        <v>186</v>
      </c>
      <c r="K270" s="426" t="s">
        <v>186</v>
      </c>
      <c r="L270" s="426" t="s">
        <v>186</v>
      </c>
      <c r="M270" s="426" t="s">
        <v>186</v>
      </c>
      <c r="N270" s="426" t="s">
        <v>186</v>
      </c>
      <c r="O270" s="426" t="s">
        <v>186</v>
      </c>
      <c r="P270" s="426" t="s">
        <v>186</v>
      </c>
      <c r="Q270" s="426" t="s">
        <v>187</v>
      </c>
      <c r="R270" s="426">
        <v>973.93231800004503</v>
      </c>
    </row>
    <row r="271" spans="1:18">
      <c r="A271" s="428">
        <v>42774.509060416669</v>
      </c>
      <c r="B271" s="426" t="s">
        <v>189</v>
      </c>
      <c r="C271" s="426">
        <v>1</v>
      </c>
      <c r="D271" s="426" t="s">
        <v>40</v>
      </c>
      <c r="E271" s="426" t="s">
        <v>126</v>
      </c>
      <c r="F271" s="426" t="s">
        <v>187</v>
      </c>
      <c r="G271" s="426" t="s">
        <v>186</v>
      </c>
      <c r="H271" s="426" t="s">
        <v>186</v>
      </c>
      <c r="I271" s="426" t="s">
        <v>186</v>
      </c>
      <c r="J271" s="426" t="s">
        <v>186</v>
      </c>
      <c r="K271" s="426" t="s">
        <v>186</v>
      </c>
      <c r="L271" s="426" t="s">
        <v>187</v>
      </c>
      <c r="M271" s="426" t="s">
        <v>186</v>
      </c>
      <c r="N271" s="426" t="s">
        <v>186</v>
      </c>
      <c r="O271" s="426" t="s">
        <v>186</v>
      </c>
      <c r="P271" s="426" t="s">
        <v>187</v>
      </c>
      <c r="Q271" s="426" t="s">
        <v>187</v>
      </c>
      <c r="R271" s="426">
        <v>103.533136</v>
      </c>
    </row>
    <row r="272" spans="1:18">
      <c r="A272" s="428">
        <v>42774.509060416669</v>
      </c>
      <c r="B272" s="426" t="s">
        <v>189</v>
      </c>
      <c r="C272" s="426">
        <v>1</v>
      </c>
      <c r="D272" s="426" t="s">
        <v>40</v>
      </c>
      <c r="E272" s="426" t="s">
        <v>126</v>
      </c>
      <c r="F272" s="426" t="s">
        <v>187</v>
      </c>
      <c r="G272" s="426" t="s">
        <v>186</v>
      </c>
      <c r="H272" s="426" t="s">
        <v>186</v>
      </c>
      <c r="I272" s="426" t="s">
        <v>186</v>
      </c>
      <c r="J272" s="426" t="s">
        <v>186</v>
      </c>
      <c r="K272" s="426" t="s">
        <v>186</v>
      </c>
      <c r="L272" s="426" t="s">
        <v>187</v>
      </c>
      <c r="M272" s="426" t="s">
        <v>186</v>
      </c>
      <c r="N272" s="426" t="s">
        <v>187</v>
      </c>
      <c r="O272" s="426" t="s">
        <v>186</v>
      </c>
      <c r="P272" s="426" t="s">
        <v>186</v>
      </c>
      <c r="Q272" s="426" t="s">
        <v>187</v>
      </c>
      <c r="R272" s="426">
        <v>107.93323100000001</v>
      </c>
    </row>
    <row r="273" spans="1:18">
      <c r="A273" s="428">
        <v>42774.509060416669</v>
      </c>
      <c r="B273" s="426" t="s">
        <v>189</v>
      </c>
      <c r="C273" s="426">
        <v>1</v>
      </c>
      <c r="D273" s="426" t="s">
        <v>40</v>
      </c>
      <c r="E273" s="426" t="s">
        <v>126</v>
      </c>
      <c r="F273" s="426" t="s">
        <v>187</v>
      </c>
      <c r="G273" s="426" t="s">
        <v>186</v>
      </c>
      <c r="H273" s="426" t="s">
        <v>186</v>
      </c>
      <c r="I273" s="426" t="s">
        <v>186</v>
      </c>
      <c r="J273" s="426" t="s">
        <v>186</v>
      </c>
      <c r="K273" s="426" t="s">
        <v>186</v>
      </c>
      <c r="L273" s="426" t="s">
        <v>187</v>
      </c>
      <c r="M273" s="426" t="s">
        <v>187</v>
      </c>
      <c r="N273" s="426" t="s">
        <v>186</v>
      </c>
      <c r="O273" s="426" t="s">
        <v>186</v>
      </c>
      <c r="P273" s="426" t="s">
        <v>186</v>
      </c>
      <c r="Q273" s="426" t="s">
        <v>187</v>
      </c>
      <c r="R273" s="426">
        <v>129.33318499999999</v>
      </c>
    </row>
    <row r="274" spans="1:18">
      <c r="A274" s="428">
        <v>42774.509060416669</v>
      </c>
      <c r="B274" s="426" t="s">
        <v>189</v>
      </c>
      <c r="C274" s="426">
        <v>1</v>
      </c>
      <c r="D274" s="426" t="s">
        <v>40</v>
      </c>
      <c r="E274" s="426" t="s">
        <v>126</v>
      </c>
      <c r="F274" s="426" t="s">
        <v>187</v>
      </c>
      <c r="G274" s="426" t="s">
        <v>186</v>
      </c>
      <c r="H274" s="426" t="s">
        <v>186</v>
      </c>
      <c r="I274" s="426" t="s">
        <v>186</v>
      </c>
      <c r="J274" s="426" t="s">
        <v>186</v>
      </c>
      <c r="K274" s="426" t="s">
        <v>186</v>
      </c>
      <c r="L274" s="426" t="s">
        <v>187</v>
      </c>
      <c r="M274" s="426" t="s">
        <v>187</v>
      </c>
      <c r="N274" s="426" t="s">
        <v>186</v>
      </c>
      <c r="O274" s="426" t="s">
        <v>187</v>
      </c>
      <c r="P274" s="426" t="s">
        <v>186</v>
      </c>
      <c r="Q274" s="426" t="s">
        <v>187</v>
      </c>
      <c r="R274" s="426">
        <v>15.399982</v>
      </c>
    </row>
    <row r="275" spans="1:18">
      <c r="A275" s="428">
        <v>42774.509060416669</v>
      </c>
      <c r="B275" s="426" t="s">
        <v>189</v>
      </c>
      <c r="C275" s="426">
        <v>1</v>
      </c>
      <c r="D275" s="426" t="s">
        <v>40</v>
      </c>
      <c r="E275" s="426" t="s">
        <v>126</v>
      </c>
      <c r="F275" s="426" t="s">
        <v>187</v>
      </c>
      <c r="G275" s="426" t="s">
        <v>186</v>
      </c>
      <c r="H275" s="426" t="s">
        <v>186</v>
      </c>
      <c r="I275" s="426" t="s">
        <v>186</v>
      </c>
      <c r="J275" s="426" t="s">
        <v>186</v>
      </c>
      <c r="K275" s="426" t="s">
        <v>187</v>
      </c>
      <c r="L275" s="426" t="s">
        <v>186</v>
      </c>
      <c r="M275" s="426" t="s">
        <v>186</v>
      </c>
      <c r="N275" s="426" t="s">
        <v>186</v>
      </c>
      <c r="O275" s="426" t="s">
        <v>186</v>
      </c>
      <c r="P275" s="426" t="s">
        <v>186</v>
      </c>
      <c r="Q275" s="426" t="s">
        <v>186</v>
      </c>
      <c r="R275" s="426">
        <v>0.86666600000000005</v>
      </c>
    </row>
    <row r="276" spans="1:18">
      <c r="A276" s="428">
        <v>42774.509060416669</v>
      </c>
      <c r="B276" s="426" t="s">
        <v>189</v>
      </c>
      <c r="C276" s="426">
        <v>1</v>
      </c>
      <c r="D276" s="426" t="s">
        <v>40</v>
      </c>
      <c r="E276" s="426" t="s">
        <v>126</v>
      </c>
      <c r="F276" s="426" t="s">
        <v>187</v>
      </c>
      <c r="G276" s="426" t="s">
        <v>186</v>
      </c>
      <c r="H276" s="426" t="s">
        <v>186</v>
      </c>
      <c r="I276" s="426" t="s">
        <v>186</v>
      </c>
      <c r="J276" s="426" t="s">
        <v>187</v>
      </c>
      <c r="K276" s="426" t="s">
        <v>186</v>
      </c>
      <c r="L276" s="426" t="s">
        <v>186</v>
      </c>
      <c r="M276" s="426" t="s">
        <v>186</v>
      </c>
      <c r="N276" s="426" t="s">
        <v>186</v>
      </c>
      <c r="O276" s="426" t="s">
        <v>186</v>
      </c>
      <c r="P276" s="426" t="s">
        <v>186</v>
      </c>
      <c r="Q276" s="426" t="s">
        <v>187</v>
      </c>
      <c r="R276" s="426">
        <v>66.266581000000201</v>
      </c>
    </row>
    <row r="277" spans="1:18">
      <c r="A277" s="428">
        <v>42774.509060416669</v>
      </c>
      <c r="B277" s="426" t="s">
        <v>189</v>
      </c>
      <c r="C277" s="426">
        <v>1</v>
      </c>
      <c r="D277" s="426" t="s">
        <v>40</v>
      </c>
      <c r="E277" s="426" t="s">
        <v>126</v>
      </c>
      <c r="F277" s="426" t="s">
        <v>187</v>
      </c>
      <c r="G277" s="426" t="s">
        <v>186</v>
      </c>
      <c r="H277" s="426" t="s">
        <v>186</v>
      </c>
      <c r="I277" s="426" t="s">
        <v>186</v>
      </c>
      <c r="J277" s="426" t="s">
        <v>187</v>
      </c>
      <c r="K277" s="426" t="s">
        <v>186</v>
      </c>
      <c r="L277" s="426" t="s">
        <v>187</v>
      </c>
      <c r="M277" s="426" t="s">
        <v>186</v>
      </c>
      <c r="N277" s="426" t="s">
        <v>186</v>
      </c>
      <c r="O277" s="426" t="s">
        <v>186</v>
      </c>
      <c r="P277" s="426" t="s">
        <v>187</v>
      </c>
      <c r="Q277" s="426" t="s">
        <v>187</v>
      </c>
      <c r="R277" s="426">
        <v>0.33333299999999999</v>
      </c>
    </row>
    <row r="278" spans="1:18">
      <c r="A278" s="428">
        <v>42774.509060416669</v>
      </c>
      <c r="B278" s="426" t="s">
        <v>189</v>
      </c>
      <c r="C278" s="426">
        <v>1</v>
      </c>
      <c r="D278" s="426" t="s">
        <v>40</v>
      </c>
      <c r="E278" s="426" t="s">
        <v>126</v>
      </c>
      <c r="F278" s="426" t="s">
        <v>187</v>
      </c>
      <c r="G278" s="426" t="s">
        <v>186</v>
      </c>
      <c r="H278" s="426" t="s">
        <v>186</v>
      </c>
      <c r="I278" s="426" t="s">
        <v>186</v>
      </c>
      <c r="J278" s="426" t="s">
        <v>187</v>
      </c>
      <c r="K278" s="426" t="s">
        <v>186</v>
      </c>
      <c r="L278" s="426" t="s">
        <v>187</v>
      </c>
      <c r="M278" s="426" t="s">
        <v>186</v>
      </c>
      <c r="N278" s="426" t="s">
        <v>187</v>
      </c>
      <c r="O278" s="426" t="s">
        <v>186</v>
      </c>
      <c r="P278" s="426" t="s">
        <v>186</v>
      </c>
      <c r="Q278" s="426" t="s">
        <v>187</v>
      </c>
      <c r="R278" s="426">
        <v>1.9999979999999999</v>
      </c>
    </row>
    <row r="279" spans="1:18">
      <c r="A279" s="428">
        <v>42774.509060416669</v>
      </c>
      <c r="B279" s="426" t="s">
        <v>189</v>
      </c>
      <c r="C279" s="426">
        <v>1</v>
      </c>
      <c r="D279" s="426" t="s">
        <v>40</v>
      </c>
      <c r="E279" s="426" t="s">
        <v>126</v>
      </c>
      <c r="F279" s="426" t="s">
        <v>187</v>
      </c>
      <c r="G279" s="426" t="s">
        <v>186</v>
      </c>
      <c r="H279" s="426" t="s">
        <v>186</v>
      </c>
      <c r="I279" s="426" t="s">
        <v>186</v>
      </c>
      <c r="J279" s="426" t="s">
        <v>187</v>
      </c>
      <c r="K279" s="426" t="s">
        <v>186</v>
      </c>
      <c r="L279" s="426" t="s">
        <v>187</v>
      </c>
      <c r="M279" s="426" t="s">
        <v>187</v>
      </c>
      <c r="N279" s="426" t="s">
        <v>186</v>
      </c>
      <c r="O279" s="426" t="s">
        <v>186</v>
      </c>
      <c r="P279" s="426" t="s">
        <v>186</v>
      </c>
      <c r="Q279" s="426" t="s">
        <v>187</v>
      </c>
      <c r="R279" s="426">
        <v>9.666658</v>
      </c>
    </row>
    <row r="280" spans="1:18">
      <c r="A280" s="428">
        <v>42774.509060416669</v>
      </c>
      <c r="B280" s="426" t="s">
        <v>189</v>
      </c>
      <c r="C280" s="426">
        <v>1</v>
      </c>
      <c r="D280" s="426" t="s">
        <v>40</v>
      </c>
      <c r="E280" s="426" t="s">
        <v>126</v>
      </c>
      <c r="F280" s="426" t="s">
        <v>187</v>
      </c>
      <c r="G280" s="426" t="s">
        <v>186</v>
      </c>
      <c r="H280" s="426" t="s">
        <v>186</v>
      </c>
      <c r="I280" s="426" t="s">
        <v>187</v>
      </c>
      <c r="J280" s="426" t="s">
        <v>186</v>
      </c>
      <c r="K280" s="426" t="s">
        <v>186</v>
      </c>
      <c r="L280" s="426" t="s">
        <v>186</v>
      </c>
      <c r="M280" s="426" t="s">
        <v>186</v>
      </c>
      <c r="N280" s="426" t="s">
        <v>186</v>
      </c>
      <c r="O280" s="426" t="s">
        <v>186</v>
      </c>
      <c r="P280" s="426" t="s">
        <v>186</v>
      </c>
      <c r="Q280" s="426" t="s">
        <v>187</v>
      </c>
      <c r="R280" s="426">
        <v>0.99999899999999997</v>
      </c>
    </row>
    <row r="281" spans="1:18">
      <c r="A281" s="428">
        <v>42774.509060416669</v>
      </c>
      <c r="B281" s="426" t="s">
        <v>189</v>
      </c>
      <c r="C281" s="426">
        <v>1</v>
      </c>
      <c r="D281" s="426" t="s">
        <v>40</v>
      </c>
      <c r="E281" s="426" t="s">
        <v>124</v>
      </c>
      <c r="F281" s="426" t="s">
        <v>186</v>
      </c>
      <c r="G281" s="426" t="s">
        <v>186</v>
      </c>
      <c r="H281" s="426" t="s">
        <v>186</v>
      </c>
      <c r="I281" s="426" t="s">
        <v>186</v>
      </c>
      <c r="J281" s="426" t="s">
        <v>186</v>
      </c>
      <c r="K281" s="426" t="s">
        <v>186</v>
      </c>
      <c r="L281" s="426" t="s">
        <v>186</v>
      </c>
      <c r="M281" s="426" t="s">
        <v>186</v>
      </c>
      <c r="N281" s="426" t="s">
        <v>186</v>
      </c>
      <c r="O281" s="426" t="s">
        <v>186</v>
      </c>
      <c r="P281" s="426" t="s">
        <v>186</v>
      </c>
      <c r="Q281" s="426" t="s">
        <v>186</v>
      </c>
      <c r="R281" s="426">
        <v>19.066647</v>
      </c>
    </row>
    <row r="282" spans="1:18">
      <c r="A282" s="428">
        <v>42774.509060416669</v>
      </c>
      <c r="B282" s="426" t="s">
        <v>189</v>
      </c>
      <c r="C282" s="426">
        <v>1</v>
      </c>
      <c r="D282" s="426" t="s">
        <v>40</v>
      </c>
      <c r="E282" s="426" t="s">
        <v>124</v>
      </c>
      <c r="F282" s="426" t="s">
        <v>187</v>
      </c>
      <c r="G282" s="426" t="s">
        <v>186</v>
      </c>
      <c r="H282" s="426" t="s">
        <v>186</v>
      </c>
      <c r="I282" s="426" t="s">
        <v>186</v>
      </c>
      <c r="J282" s="426" t="s">
        <v>186</v>
      </c>
      <c r="K282" s="426" t="s">
        <v>186</v>
      </c>
      <c r="L282" s="426" t="s">
        <v>186</v>
      </c>
      <c r="M282" s="426" t="s">
        <v>186</v>
      </c>
      <c r="N282" s="426" t="s">
        <v>186</v>
      </c>
      <c r="O282" s="426" t="s">
        <v>186</v>
      </c>
      <c r="P282" s="426" t="s">
        <v>186</v>
      </c>
      <c r="Q282" s="426" t="s">
        <v>187</v>
      </c>
      <c r="R282" s="426">
        <v>476.73938899999001</v>
      </c>
    </row>
    <row r="283" spans="1:18">
      <c r="A283" s="428">
        <v>42774.509060416669</v>
      </c>
      <c r="B283" s="426" t="s">
        <v>189</v>
      </c>
      <c r="C283" s="426">
        <v>1</v>
      </c>
      <c r="D283" s="426" t="s">
        <v>40</v>
      </c>
      <c r="E283" s="426" t="s">
        <v>124</v>
      </c>
      <c r="F283" s="426" t="s">
        <v>187</v>
      </c>
      <c r="G283" s="426" t="s">
        <v>186</v>
      </c>
      <c r="H283" s="426" t="s">
        <v>186</v>
      </c>
      <c r="I283" s="426" t="s">
        <v>186</v>
      </c>
      <c r="J283" s="426" t="s">
        <v>186</v>
      </c>
      <c r="K283" s="426" t="s">
        <v>186</v>
      </c>
      <c r="L283" s="426" t="s">
        <v>187</v>
      </c>
      <c r="M283" s="426" t="s">
        <v>186</v>
      </c>
      <c r="N283" s="426" t="s">
        <v>186</v>
      </c>
      <c r="O283" s="426" t="s">
        <v>186</v>
      </c>
      <c r="P283" s="426" t="s">
        <v>187</v>
      </c>
      <c r="Q283" s="426" t="s">
        <v>187</v>
      </c>
      <c r="R283" s="426">
        <v>127.866401999999</v>
      </c>
    </row>
    <row r="284" spans="1:18">
      <c r="A284" s="428">
        <v>42774.509060416669</v>
      </c>
      <c r="B284" s="426" t="s">
        <v>189</v>
      </c>
      <c r="C284" s="426">
        <v>1</v>
      </c>
      <c r="D284" s="426" t="s">
        <v>40</v>
      </c>
      <c r="E284" s="426" t="s">
        <v>124</v>
      </c>
      <c r="F284" s="426" t="s">
        <v>187</v>
      </c>
      <c r="G284" s="426" t="s">
        <v>186</v>
      </c>
      <c r="H284" s="426" t="s">
        <v>186</v>
      </c>
      <c r="I284" s="426" t="s">
        <v>186</v>
      </c>
      <c r="J284" s="426" t="s">
        <v>186</v>
      </c>
      <c r="K284" s="426" t="s">
        <v>186</v>
      </c>
      <c r="L284" s="426" t="s">
        <v>187</v>
      </c>
      <c r="M284" s="426" t="s">
        <v>186</v>
      </c>
      <c r="N284" s="426" t="s">
        <v>187</v>
      </c>
      <c r="O284" s="426" t="s">
        <v>186</v>
      </c>
      <c r="P284" s="426" t="s">
        <v>186</v>
      </c>
      <c r="Q284" s="426" t="s">
        <v>187</v>
      </c>
      <c r="R284" s="426">
        <v>106.33322699999999</v>
      </c>
    </row>
    <row r="285" spans="1:18">
      <c r="A285" s="428">
        <v>42774.509060416669</v>
      </c>
      <c r="B285" s="426" t="s">
        <v>189</v>
      </c>
      <c r="C285" s="426">
        <v>1</v>
      </c>
      <c r="D285" s="426" t="s">
        <v>40</v>
      </c>
      <c r="E285" s="426" t="s">
        <v>124</v>
      </c>
      <c r="F285" s="426" t="s">
        <v>187</v>
      </c>
      <c r="G285" s="426" t="s">
        <v>186</v>
      </c>
      <c r="H285" s="426" t="s">
        <v>186</v>
      </c>
      <c r="I285" s="426" t="s">
        <v>186</v>
      </c>
      <c r="J285" s="426" t="s">
        <v>186</v>
      </c>
      <c r="K285" s="426" t="s">
        <v>186</v>
      </c>
      <c r="L285" s="426" t="s">
        <v>187</v>
      </c>
      <c r="M285" s="426" t="s">
        <v>187</v>
      </c>
      <c r="N285" s="426" t="s">
        <v>186</v>
      </c>
      <c r="O285" s="426" t="s">
        <v>186</v>
      </c>
      <c r="P285" s="426" t="s">
        <v>186</v>
      </c>
      <c r="Q285" s="426" t="s">
        <v>187</v>
      </c>
      <c r="R285" s="426">
        <v>22.333310999999998</v>
      </c>
    </row>
    <row r="286" spans="1:18">
      <c r="A286" s="428">
        <v>42774.509060416669</v>
      </c>
      <c r="B286" s="426" t="s">
        <v>189</v>
      </c>
      <c r="C286" s="426">
        <v>1</v>
      </c>
      <c r="D286" s="426" t="s">
        <v>40</v>
      </c>
      <c r="E286" s="426" t="s">
        <v>124</v>
      </c>
      <c r="F286" s="426" t="s">
        <v>187</v>
      </c>
      <c r="G286" s="426" t="s">
        <v>186</v>
      </c>
      <c r="H286" s="426" t="s">
        <v>186</v>
      </c>
      <c r="I286" s="426" t="s">
        <v>186</v>
      </c>
      <c r="J286" s="426" t="s">
        <v>186</v>
      </c>
      <c r="K286" s="426" t="s">
        <v>187</v>
      </c>
      <c r="L286" s="426" t="s">
        <v>186</v>
      </c>
      <c r="M286" s="426" t="s">
        <v>186</v>
      </c>
      <c r="N286" s="426" t="s">
        <v>186</v>
      </c>
      <c r="O286" s="426" t="s">
        <v>186</v>
      </c>
      <c r="P286" s="426" t="s">
        <v>186</v>
      </c>
      <c r="Q286" s="426" t="s">
        <v>186</v>
      </c>
      <c r="R286" s="426">
        <v>0.66666599999999998</v>
      </c>
    </row>
    <row r="287" spans="1:18">
      <c r="A287" s="428">
        <v>42774.509060416669</v>
      </c>
      <c r="B287" s="426" t="s">
        <v>189</v>
      </c>
      <c r="C287" s="426">
        <v>1</v>
      </c>
      <c r="D287" s="426" t="s">
        <v>40</v>
      </c>
      <c r="E287" s="426" t="s">
        <v>124</v>
      </c>
      <c r="F287" s="426" t="s">
        <v>187</v>
      </c>
      <c r="G287" s="426" t="s">
        <v>186</v>
      </c>
      <c r="H287" s="426" t="s">
        <v>186</v>
      </c>
      <c r="I287" s="426" t="s">
        <v>186</v>
      </c>
      <c r="J287" s="426" t="s">
        <v>187</v>
      </c>
      <c r="K287" s="426" t="s">
        <v>186</v>
      </c>
      <c r="L287" s="426" t="s">
        <v>186</v>
      </c>
      <c r="M287" s="426" t="s">
        <v>186</v>
      </c>
      <c r="N287" s="426" t="s">
        <v>186</v>
      </c>
      <c r="O287" s="426" t="s">
        <v>186</v>
      </c>
      <c r="P287" s="426" t="s">
        <v>186</v>
      </c>
      <c r="Q287" s="426" t="s">
        <v>187</v>
      </c>
      <c r="R287" s="426">
        <v>46.9998930000001</v>
      </c>
    </row>
    <row r="288" spans="1:18">
      <c r="A288" s="428">
        <v>42774.509060416669</v>
      </c>
      <c r="B288" s="426" t="s">
        <v>189</v>
      </c>
      <c r="C288" s="426">
        <v>1</v>
      </c>
      <c r="D288" s="426" t="s">
        <v>40</v>
      </c>
      <c r="E288" s="426" t="s">
        <v>124</v>
      </c>
      <c r="F288" s="426" t="s">
        <v>187</v>
      </c>
      <c r="G288" s="426" t="s">
        <v>186</v>
      </c>
      <c r="H288" s="426" t="s">
        <v>186</v>
      </c>
      <c r="I288" s="426" t="s">
        <v>186</v>
      </c>
      <c r="J288" s="426" t="s">
        <v>187</v>
      </c>
      <c r="K288" s="426" t="s">
        <v>186</v>
      </c>
      <c r="L288" s="426" t="s">
        <v>187</v>
      </c>
      <c r="M288" s="426" t="s">
        <v>186</v>
      </c>
      <c r="N288" s="426" t="s">
        <v>186</v>
      </c>
      <c r="O288" s="426" t="s">
        <v>186</v>
      </c>
      <c r="P288" s="426" t="s">
        <v>187</v>
      </c>
      <c r="Q288" s="426" t="s">
        <v>187</v>
      </c>
      <c r="R288" s="426">
        <v>0.73333199999999998</v>
      </c>
    </row>
    <row r="289" spans="1:18">
      <c r="A289" s="428">
        <v>42774.509060416669</v>
      </c>
      <c r="B289" s="426" t="s">
        <v>189</v>
      </c>
      <c r="C289" s="426">
        <v>1</v>
      </c>
      <c r="D289" s="426" t="s">
        <v>40</v>
      </c>
      <c r="E289" s="426" t="s">
        <v>124</v>
      </c>
      <c r="F289" s="426" t="s">
        <v>187</v>
      </c>
      <c r="G289" s="426" t="s">
        <v>186</v>
      </c>
      <c r="H289" s="426" t="s">
        <v>186</v>
      </c>
      <c r="I289" s="426" t="s">
        <v>186</v>
      </c>
      <c r="J289" s="426" t="s">
        <v>187</v>
      </c>
      <c r="K289" s="426" t="s">
        <v>186</v>
      </c>
      <c r="L289" s="426" t="s">
        <v>187</v>
      </c>
      <c r="M289" s="426" t="s">
        <v>186</v>
      </c>
      <c r="N289" s="426" t="s">
        <v>187</v>
      </c>
      <c r="O289" s="426" t="s">
        <v>186</v>
      </c>
      <c r="P289" s="426" t="s">
        <v>186</v>
      </c>
      <c r="Q289" s="426" t="s">
        <v>187</v>
      </c>
      <c r="R289" s="426">
        <v>0.66666599999999998</v>
      </c>
    </row>
    <row r="290" spans="1:18">
      <c r="A290" s="428">
        <v>42774.509060416669</v>
      </c>
      <c r="B290" s="426" t="s">
        <v>189</v>
      </c>
      <c r="C290" s="426">
        <v>1</v>
      </c>
      <c r="D290" s="426" t="s">
        <v>40</v>
      </c>
      <c r="E290" s="426" t="s">
        <v>124</v>
      </c>
      <c r="F290" s="426" t="s">
        <v>187</v>
      </c>
      <c r="G290" s="426" t="s">
        <v>186</v>
      </c>
      <c r="H290" s="426" t="s">
        <v>186</v>
      </c>
      <c r="I290" s="426" t="s">
        <v>186</v>
      </c>
      <c r="J290" s="426" t="s">
        <v>187</v>
      </c>
      <c r="K290" s="426" t="s">
        <v>186</v>
      </c>
      <c r="L290" s="426" t="s">
        <v>187</v>
      </c>
      <c r="M290" s="426" t="s">
        <v>187</v>
      </c>
      <c r="N290" s="426" t="s">
        <v>186</v>
      </c>
      <c r="O290" s="426" t="s">
        <v>186</v>
      </c>
      <c r="P290" s="426" t="s">
        <v>186</v>
      </c>
      <c r="Q290" s="426" t="s">
        <v>187</v>
      </c>
      <c r="R290" s="426">
        <v>4.333329</v>
      </c>
    </row>
    <row r="291" spans="1:18">
      <c r="A291" s="428">
        <v>42774.509060416669</v>
      </c>
      <c r="B291" s="426" t="s">
        <v>189</v>
      </c>
      <c r="C291" s="426">
        <v>1</v>
      </c>
      <c r="D291" s="426" t="s">
        <v>40</v>
      </c>
      <c r="E291" s="426" t="s">
        <v>124</v>
      </c>
      <c r="F291" s="426" t="s">
        <v>187</v>
      </c>
      <c r="G291" s="426" t="s">
        <v>186</v>
      </c>
      <c r="H291" s="426" t="s">
        <v>186</v>
      </c>
      <c r="I291" s="426" t="s">
        <v>187</v>
      </c>
      <c r="J291" s="426" t="s">
        <v>186</v>
      </c>
      <c r="K291" s="426" t="s">
        <v>186</v>
      </c>
      <c r="L291" s="426" t="s">
        <v>186</v>
      </c>
      <c r="M291" s="426" t="s">
        <v>186</v>
      </c>
      <c r="N291" s="426" t="s">
        <v>186</v>
      </c>
      <c r="O291" s="426" t="s">
        <v>186</v>
      </c>
      <c r="P291" s="426" t="s">
        <v>186</v>
      </c>
      <c r="Q291" s="426" t="s">
        <v>187</v>
      </c>
      <c r="R291" s="426">
        <v>0.8</v>
      </c>
    </row>
    <row r="292" spans="1:18">
      <c r="A292" s="428">
        <v>42774.509060416669</v>
      </c>
      <c r="B292" s="426" t="s">
        <v>189</v>
      </c>
      <c r="C292" s="426">
        <v>1</v>
      </c>
      <c r="D292" s="426" t="s">
        <v>19</v>
      </c>
      <c r="E292" s="426" t="s">
        <v>19</v>
      </c>
      <c r="F292" s="426" t="s">
        <v>186</v>
      </c>
      <c r="G292" s="426" t="s">
        <v>186</v>
      </c>
      <c r="H292" s="426" t="s">
        <v>186</v>
      </c>
      <c r="I292" s="426" t="s">
        <v>186</v>
      </c>
      <c r="J292" s="426" t="s">
        <v>186</v>
      </c>
      <c r="K292" s="426" t="s">
        <v>186</v>
      </c>
      <c r="L292" s="426" t="s">
        <v>186</v>
      </c>
      <c r="M292" s="426" t="s">
        <v>186</v>
      </c>
      <c r="N292" s="426" t="s">
        <v>186</v>
      </c>
      <c r="O292" s="426" t="s">
        <v>186</v>
      </c>
      <c r="P292" s="426" t="s">
        <v>186</v>
      </c>
      <c r="Q292" s="426" t="s">
        <v>186</v>
      </c>
      <c r="R292" s="426">
        <v>44.159958000000003</v>
      </c>
    </row>
    <row r="293" spans="1:18">
      <c r="A293" s="428">
        <v>42774.509060416669</v>
      </c>
      <c r="B293" s="426" t="s">
        <v>189</v>
      </c>
      <c r="C293" s="426">
        <v>1</v>
      </c>
      <c r="D293" s="426" t="s">
        <v>19</v>
      </c>
      <c r="E293" s="426" t="s">
        <v>19</v>
      </c>
      <c r="F293" s="426" t="s">
        <v>187</v>
      </c>
      <c r="G293" s="426" t="s">
        <v>186</v>
      </c>
      <c r="H293" s="426" t="s">
        <v>186</v>
      </c>
      <c r="I293" s="426" t="s">
        <v>186</v>
      </c>
      <c r="J293" s="426" t="s">
        <v>186</v>
      </c>
      <c r="K293" s="426" t="s">
        <v>186</v>
      </c>
      <c r="L293" s="426" t="s">
        <v>186</v>
      </c>
      <c r="M293" s="426" t="s">
        <v>186</v>
      </c>
      <c r="N293" s="426" t="s">
        <v>186</v>
      </c>
      <c r="O293" s="426" t="s">
        <v>186</v>
      </c>
      <c r="P293" s="426" t="s">
        <v>186</v>
      </c>
      <c r="Q293" s="426" t="s">
        <v>187</v>
      </c>
      <c r="R293" s="426">
        <v>700.84574400000997</v>
      </c>
    </row>
    <row r="294" spans="1:18">
      <c r="A294" s="428">
        <v>42774.509060416669</v>
      </c>
      <c r="B294" s="426" t="s">
        <v>189</v>
      </c>
      <c r="C294" s="426">
        <v>1</v>
      </c>
      <c r="D294" s="426" t="s">
        <v>19</v>
      </c>
      <c r="E294" s="426" t="s">
        <v>19</v>
      </c>
      <c r="F294" s="426" t="s">
        <v>187</v>
      </c>
      <c r="G294" s="426" t="s">
        <v>186</v>
      </c>
      <c r="H294" s="426" t="s">
        <v>186</v>
      </c>
      <c r="I294" s="426" t="s">
        <v>186</v>
      </c>
      <c r="J294" s="426" t="s">
        <v>186</v>
      </c>
      <c r="K294" s="426" t="s">
        <v>186</v>
      </c>
      <c r="L294" s="426" t="s">
        <v>187</v>
      </c>
      <c r="M294" s="426" t="s">
        <v>186</v>
      </c>
      <c r="N294" s="426" t="s">
        <v>186</v>
      </c>
      <c r="O294" s="426" t="s">
        <v>186</v>
      </c>
      <c r="P294" s="426" t="s">
        <v>187</v>
      </c>
      <c r="Q294" s="426" t="s">
        <v>187</v>
      </c>
      <c r="R294" s="426">
        <v>398.58609999999402</v>
      </c>
    </row>
    <row r="295" spans="1:18">
      <c r="A295" s="428">
        <v>42774.509060416669</v>
      </c>
      <c r="B295" s="426" t="s">
        <v>189</v>
      </c>
      <c r="C295" s="426">
        <v>1</v>
      </c>
      <c r="D295" s="426" t="s">
        <v>19</v>
      </c>
      <c r="E295" s="426" t="s">
        <v>19</v>
      </c>
      <c r="F295" s="426" t="s">
        <v>187</v>
      </c>
      <c r="G295" s="426" t="s">
        <v>186</v>
      </c>
      <c r="H295" s="426" t="s">
        <v>186</v>
      </c>
      <c r="I295" s="426" t="s">
        <v>186</v>
      </c>
      <c r="J295" s="426" t="s">
        <v>186</v>
      </c>
      <c r="K295" s="426" t="s">
        <v>186</v>
      </c>
      <c r="L295" s="426" t="s">
        <v>187</v>
      </c>
      <c r="M295" s="426" t="s">
        <v>186</v>
      </c>
      <c r="N295" s="426" t="s">
        <v>187</v>
      </c>
      <c r="O295" s="426" t="s">
        <v>186</v>
      </c>
      <c r="P295" s="426" t="s">
        <v>186</v>
      </c>
      <c r="Q295" s="426" t="s">
        <v>187</v>
      </c>
      <c r="R295" s="426">
        <v>18.333314999999999</v>
      </c>
    </row>
    <row r="296" spans="1:18">
      <c r="A296" s="428">
        <v>42774.509060416669</v>
      </c>
      <c r="B296" s="426" t="s">
        <v>189</v>
      </c>
      <c r="C296" s="426">
        <v>1</v>
      </c>
      <c r="D296" s="426" t="s">
        <v>19</v>
      </c>
      <c r="E296" s="426" t="s">
        <v>19</v>
      </c>
      <c r="F296" s="426" t="s">
        <v>187</v>
      </c>
      <c r="G296" s="426" t="s">
        <v>186</v>
      </c>
      <c r="H296" s="426" t="s">
        <v>186</v>
      </c>
      <c r="I296" s="426" t="s">
        <v>186</v>
      </c>
      <c r="J296" s="426" t="s">
        <v>186</v>
      </c>
      <c r="K296" s="426" t="s">
        <v>186</v>
      </c>
      <c r="L296" s="426" t="s">
        <v>187</v>
      </c>
      <c r="M296" s="426" t="s">
        <v>187</v>
      </c>
      <c r="N296" s="426" t="s">
        <v>186</v>
      </c>
      <c r="O296" s="426" t="s">
        <v>186</v>
      </c>
      <c r="P296" s="426" t="s">
        <v>186</v>
      </c>
      <c r="Q296" s="426" t="s">
        <v>187</v>
      </c>
      <c r="R296" s="426">
        <v>158.46651700000001</v>
      </c>
    </row>
    <row r="297" spans="1:18">
      <c r="A297" s="428">
        <v>42774.509060416669</v>
      </c>
      <c r="B297" s="426" t="s">
        <v>189</v>
      </c>
      <c r="C297" s="426">
        <v>1</v>
      </c>
      <c r="D297" s="426" t="s">
        <v>19</v>
      </c>
      <c r="E297" s="426" t="s">
        <v>19</v>
      </c>
      <c r="F297" s="426" t="s">
        <v>187</v>
      </c>
      <c r="G297" s="426" t="s">
        <v>186</v>
      </c>
      <c r="H297" s="426" t="s">
        <v>186</v>
      </c>
      <c r="I297" s="426" t="s">
        <v>186</v>
      </c>
      <c r="J297" s="426" t="s">
        <v>186</v>
      </c>
      <c r="K297" s="426" t="s">
        <v>187</v>
      </c>
      <c r="L297" s="426" t="s">
        <v>186</v>
      </c>
      <c r="M297" s="426" t="s">
        <v>186</v>
      </c>
      <c r="N297" s="426" t="s">
        <v>186</v>
      </c>
      <c r="O297" s="426" t="s">
        <v>186</v>
      </c>
      <c r="P297" s="426" t="s">
        <v>186</v>
      </c>
      <c r="Q297" s="426" t="s">
        <v>186</v>
      </c>
      <c r="R297" s="426">
        <v>4.1333289999999998</v>
      </c>
    </row>
    <row r="298" spans="1:18">
      <c r="A298" s="428">
        <v>42774.509060416669</v>
      </c>
      <c r="B298" s="426" t="s">
        <v>189</v>
      </c>
      <c r="C298" s="426">
        <v>1</v>
      </c>
      <c r="D298" s="426" t="s">
        <v>19</v>
      </c>
      <c r="E298" s="426" t="s">
        <v>19</v>
      </c>
      <c r="F298" s="426" t="s">
        <v>187</v>
      </c>
      <c r="G298" s="426" t="s">
        <v>186</v>
      </c>
      <c r="H298" s="426" t="s">
        <v>186</v>
      </c>
      <c r="I298" s="426" t="s">
        <v>186</v>
      </c>
      <c r="J298" s="426" t="s">
        <v>187</v>
      </c>
      <c r="K298" s="426" t="s">
        <v>186</v>
      </c>
      <c r="L298" s="426" t="s">
        <v>186</v>
      </c>
      <c r="M298" s="426" t="s">
        <v>186</v>
      </c>
      <c r="N298" s="426" t="s">
        <v>186</v>
      </c>
      <c r="O298" s="426" t="s">
        <v>186</v>
      </c>
      <c r="P298" s="426" t="s">
        <v>186</v>
      </c>
      <c r="Q298" s="426" t="s">
        <v>187</v>
      </c>
      <c r="R298" s="426">
        <v>66.826574000000207</v>
      </c>
    </row>
    <row r="299" spans="1:18">
      <c r="A299" s="428">
        <v>42774.509060416669</v>
      </c>
      <c r="B299" s="426" t="s">
        <v>189</v>
      </c>
      <c r="C299" s="426">
        <v>1</v>
      </c>
      <c r="D299" s="426" t="s">
        <v>19</v>
      </c>
      <c r="E299" s="426" t="s">
        <v>19</v>
      </c>
      <c r="F299" s="426" t="s">
        <v>187</v>
      </c>
      <c r="G299" s="426" t="s">
        <v>186</v>
      </c>
      <c r="H299" s="426" t="s">
        <v>186</v>
      </c>
      <c r="I299" s="426" t="s">
        <v>186</v>
      </c>
      <c r="J299" s="426" t="s">
        <v>187</v>
      </c>
      <c r="K299" s="426" t="s">
        <v>186</v>
      </c>
      <c r="L299" s="426" t="s">
        <v>187</v>
      </c>
      <c r="M299" s="426" t="s">
        <v>186</v>
      </c>
      <c r="N299" s="426" t="s">
        <v>186</v>
      </c>
      <c r="O299" s="426" t="s">
        <v>186</v>
      </c>
      <c r="P299" s="426" t="s">
        <v>187</v>
      </c>
      <c r="Q299" s="426" t="s">
        <v>187</v>
      </c>
      <c r="R299" s="426">
        <v>2.986656</v>
      </c>
    </row>
    <row r="300" spans="1:18">
      <c r="A300" s="428">
        <v>42774.509060416669</v>
      </c>
      <c r="B300" s="426" t="s">
        <v>189</v>
      </c>
      <c r="C300" s="426">
        <v>1</v>
      </c>
      <c r="D300" s="426" t="s">
        <v>19</v>
      </c>
      <c r="E300" s="426" t="s">
        <v>19</v>
      </c>
      <c r="F300" s="426" t="s">
        <v>187</v>
      </c>
      <c r="G300" s="426" t="s">
        <v>186</v>
      </c>
      <c r="H300" s="426" t="s">
        <v>186</v>
      </c>
      <c r="I300" s="426" t="s">
        <v>186</v>
      </c>
      <c r="J300" s="426" t="s">
        <v>187</v>
      </c>
      <c r="K300" s="426" t="s">
        <v>186</v>
      </c>
      <c r="L300" s="426" t="s">
        <v>187</v>
      </c>
      <c r="M300" s="426" t="s">
        <v>187</v>
      </c>
      <c r="N300" s="426" t="s">
        <v>186</v>
      </c>
      <c r="O300" s="426" t="s">
        <v>186</v>
      </c>
      <c r="P300" s="426" t="s">
        <v>186</v>
      </c>
      <c r="Q300" s="426" t="s">
        <v>187</v>
      </c>
      <c r="R300" s="426">
        <v>16.966650000000001</v>
      </c>
    </row>
    <row r="301" spans="1:18">
      <c r="A301" s="428">
        <v>42774.509060416669</v>
      </c>
      <c r="B301" s="426" t="s">
        <v>189</v>
      </c>
      <c r="C301" s="426">
        <v>1</v>
      </c>
      <c r="D301" s="426" t="s">
        <v>19</v>
      </c>
      <c r="E301" s="426" t="s">
        <v>19</v>
      </c>
      <c r="F301" s="426" t="s">
        <v>187</v>
      </c>
      <c r="G301" s="426" t="s">
        <v>187</v>
      </c>
      <c r="H301" s="426" t="s">
        <v>186</v>
      </c>
      <c r="I301" s="426" t="s">
        <v>186</v>
      </c>
      <c r="J301" s="426" t="s">
        <v>186</v>
      </c>
      <c r="K301" s="426" t="s">
        <v>186</v>
      </c>
      <c r="L301" s="426" t="s">
        <v>186</v>
      </c>
      <c r="M301" s="426" t="s">
        <v>186</v>
      </c>
      <c r="N301" s="426" t="s">
        <v>186</v>
      </c>
      <c r="O301" s="426" t="s">
        <v>186</v>
      </c>
      <c r="P301" s="426" t="s">
        <v>186</v>
      </c>
      <c r="Q301" s="426" t="s">
        <v>187</v>
      </c>
      <c r="R301" s="426">
        <v>6.2666570000000004</v>
      </c>
    </row>
    <row r="302" spans="1:18">
      <c r="A302" s="428">
        <v>42774.509060416669</v>
      </c>
      <c r="B302" s="426" t="s">
        <v>189</v>
      </c>
      <c r="C302" s="426">
        <v>1</v>
      </c>
      <c r="D302" s="426" t="s">
        <v>19</v>
      </c>
      <c r="E302" s="426" t="s">
        <v>19</v>
      </c>
      <c r="F302" s="426" t="s">
        <v>187</v>
      </c>
      <c r="G302" s="426" t="s">
        <v>187</v>
      </c>
      <c r="H302" s="426" t="s">
        <v>186</v>
      </c>
      <c r="I302" s="426" t="s">
        <v>186</v>
      </c>
      <c r="J302" s="426" t="s">
        <v>186</v>
      </c>
      <c r="K302" s="426" t="s">
        <v>186</v>
      </c>
      <c r="L302" s="426" t="s">
        <v>187</v>
      </c>
      <c r="M302" s="426" t="s">
        <v>187</v>
      </c>
      <c r="N302" s="426" t="s">
        <v>186</v>
      </c>
      <c r="O302" s="426" t="s">
        <v>186</v>
      </c>
      <c r="P302" s="426" t="s">
        <v>186</v>
      </c>
      <c r="Q302" s="426" t="s">
        <v>187</v>
      </c>
      <c r="R302" s="426">
        <v>22.53331</v>
      </c>
    </row>
    <row r="303" spans="1:18">
      <c r="A303" s="428">
        <v>42774.509060416669</v>
      </c>
      <c r="B303" s="426" t="s">
        <v>189</v>
      </c>
      <c r="C303" s="426">
        <v>1</v>
      </c>
      <c r="D303" s="426" t="s">
        <v>19</v>
      </c>
      <c r="E303" s="426" t="s">
        <v>19</v>
      </c>
      <c r="F303" s="426" t="s">
        <v>187</v>
      </c>
      <c r="G303" s="426" t="s">
        <v>187</v>
      </c>
      <c r="H303" s="426" t="s">
        <v>186</v>
      </c>
      <c r="I303" s="426" t="s">
        <v>186</v>
      </c>
      <c r="J303" s="426" t="s">
        <v>187</v>
      </c>
      <c r="K303" s="426" t="s">
        <v>186</v>
      </c>
      <c r="L303" s="426" t="s">
        <v>186</v>
      </c>
      <c r="M303" s="426" t="s">
        <v>186</v>
      </c>
      <c r="N303" s="426" t="s">
        <v>186</v>
      </c>
      <c r="O303" s="426" t="s">
        <v>186</v>
      </c>
      <c r="P303" s="426" t="s">
        <v>186</v>
      </c>
      <c r="Q303" s="426" t="s">
        <v>187</v>
      </c>
      <c r="R303" s="426">
        <v>0.33333200000000002</v>
      </c>
    </row>
    <row r="304" spans="1:18">
      <c r="A304" s="428">
        <v>42774.509060416669</v>
      </c>
      <c r="B304" s="426" t="s">
        <v>189</v>
      </c>
      <c r="C304" s="426">
        <v>1</v>
      </c>
      <c r="D304" s="426" t="s">
        <v>19</v>
      </c>
      <c r="E304" s="426" t="s">
        <v>19</v>
      </c>
      <c r="F304" s="426" t="s">
        <v>187</v>
      </c>
      <c r="G304" s="426" t="s">
        <v>187</v>
      </c>
      <c r="H304" s="426" t="s">
        <v>186</v>
      </c>
      <c r="I304" s="426" t="s">
        <v>186</v>
      </c>
      <c r="J304" s="426" t="s">
        <v>187</v>
      </c>
      <c r="K304" s="426" t="s">
        <v>186</v>
      </c>
      <c r="L304" s="426" t="s">
        <v>187</v>
      </c>
      <c r="M304" s="426" t="s">
        <v>187</v>
      </c>
      <c r="N304" s="426" t="s">
        <v>186</v>
      </c>
      <c r="O304" s="426" t="s">
        <v>186</v>
      </c>
      <c r="P304" s="426" t="s">
        <v>186</v>
      </c>
      <c r="Q304" s="426" t="s">
        <v>187</v>
      </c>
      <c r="R304" s="426">
        <v>2.3999969999999999</v>
      </c>
    </row>
    <row r="305" spans="1:18">
      <c r="A305" s="428">
        <v>42774.509060416669</v>
      </c>
      <c r="B305" s="426" t="s">
        <v>189</v>
      </c>
      <c r="C305" s="426">
        <v>1</v>
      </c>
      <c r="D305" s="426" t="s">
        <v>39</v>
      </c>
      <c r="E305" s="426" t="s">
        <v>127</v>
      </c>
      <c r="F305" s="426" t="s">
        <v>186</v>
      </c>
      <c r="G305" s="426" t="s">
        <v>186</v>
      </c>
      <c r="H305" s="426" t="s">
        <v>186</v>
      </c>
      <c r="I305" s="426" t="s">
        <v>186</v>
      </c>
      <c r="J305" s="426" t="s">
        <v>186</v>
      </c>
      <c r="K305" s="426" t="s">
        <v>186</v>
      </c>
      <c r="L305" s="426" t="s">
        <v>186</v>
      </c>
      <c r="M305" s="426" t="s">
        <v>186</v>
      </c>
      <c r="N305" s="426" t="s">
        <v>186</v>
      </c>
      <c r="O305" s="426" t="s">
        <v>186</v>
      </c>
      <c r="P305" s="426" t="s">
        <v>186</v>
      </c>
      <c r="Q305" s="426" t="s">
        <v>186</v>
      </c>
      <c r="R305" s="426">
        <v>1051.3518350000199</v>
      </c>
    </row>
    <row r="306" spans="1:18">
      <c r="A306" s="428">
        <v>42774.509060416669</v>
      </c>
      <c r="B306" s="426" t="s">
        <v>189</v>
      </c>
      <c r="C306" s="426">
        <v>1</v>
      </c>
      <c r="D306" s="426" t="s">
        <v>39</v>
      </c>
      <c r="E306" s="426" t="s">
        <v>127</v>
      </c>
      <c r="F306" s="426" t="s">
        <v>187</v>
      </c>
      <c r="G306" s="426" t="s">
        <v>186</v>
      </c>
      <c r="H306" s="426" t="s">
        <v>186</v>
      </c>
      <c r="I306" s="426" t="s">
        <v>186</v>
      </c>
      <c r="J306" s="426" t="s">
        <v>186</v>
      </c>
      <c r="K306" s="426" t="s">
        <v>186</v>
      </c>
      <c r="L306" s="426" t="s">
        <v>186</v>
      </c>
      <c r="M306" s="426" t="s">
        <v>186</v>
      </c>
      <c r="N306" s="426" t="s">
        <v>186</v>
      </c>
      <c r="O306" s="426" t="s">
        <v>186</v>
      </c>
      <c r="P306" s="426" t="s">
        <v>186</v>
      </c>
      <c r="Q306" s="426" t="s">
        <v>187</v>
      </c>
      <c r="R306" s="426">
        <v>771.59251500001301</v>
      </c>
    </row>
    <row r="307" spans="1:18">
      <c r="A307" s="428">
        <v>42774.509060416669</v>
      </c>
      <c r="B307" s="426" t="s">
        <v>189</v>
      </c>
      <c r="C307" s="426">
        <v>1</v>
      </c>
      <c r="D307" s="426" t="s">
        <v>39</v>
      </c>
      <c r="E307" s="426" t="s">
        <v>127</v>
      </c>
      <c r="F307" s="426" t="s">
        <v>187</v>
      </c>
      <c r="G307" s="426" t="s">
        <v>186</v>
      </c>
      <c r="H307" s="426" t="s">
        <v>186</v>
      </c>
      <c r="I307" s="426" t="s">
        <v>186</v>
      </c>
      <c r="J307" s="426" t="s">
        <v>186</v>
      </c>
      <c r="K307" s="426" t="s">
        <v>186</v>
      </c>
      <c r="L307" s="426" t="s">
        <v>187</v>
      </c>
      <c r="M307" s="426" t="s">
        <v>186</v>
      </c>
      <c r="N307" s="426" t="s">
        <v>186</v>
      </c>
      <c r="O307" s="426" t="s">
        <v>186</v>
      </c>
      <c r="P307" s="426" t="s">
        <v>187</v>
      </c>
      <c r="Q307" s="426" t="s">
        <v>187</v>
      </c>
      <c r="R307" s="426">
        <v>410.06612899999601</v>
      </c>
    </row>
    <row r="308" spans="1:18">
      <c r="A308" s="428">
        <v>42774.509060416669</v>
      </c>
      <c r="B308" s="426" t="s">
        <v>189</v>
      </c>
      <c r="C308" s="426">
        <v>1</v>
      </c>
      <c r="D308" s="426" t="s">
        <v>39</v>
      </c>
      <c r="E308" s="426" t="s">
        <v>127</v>
      </c>
      <c r="F308" s="426" t="s">
        <v>187</v>
      </c>
      <c r="G308" s="426" t="s">
        <v>186</v>
      </c>
      <c r="H308" s="426" t="s">
        <v>186</v>
      </c>
      <c r="I308" s="426" t="s">
        <v>186</v>
      </c>
      <c r="J308" s="426" t="s">
        <v>186</v>
      </c>
      <c r="K308" s="426" t="s">
        <v>186</v>
      </c>
      <c r="L308" s="426" t="s">
        <v>187</v>
      </c>
      <c r="M308" s="426" t="s">
        <v>186</v>
      </c>
      <c r="N308" s="426" t="s">
        <v>186</v>
      </c>
      <c r="O308" s="426" t="s">
        <v>187</v>
      </c>
      <c r="P308" s="426" t="s">
        <v>186</v>
      </c>
      <c r="Q308" s="426" t="s">
        <v>187</v>
      </c>
      <c r="R308" s="426">
        <v>7.933325</v>
      </c>
    </row>
    <row r="309" spans="1:18">
      <c r="A309" s="428">
        <v>42774.509060416669</v>
      </c>
      <c r="B309" s="426" t="s">
        <v>189</v>
      </c>
      <c r="C309" s="426">
        <v>1</v>
      </c>
      <c r="D309" s="426" t="s">
        <v>39</v>
      </c>
      <c r="E309" s="426" t="s">
        <v>127</v>
      </c>
      <c r="F309" s="426" t="s">
        <v>187</v>
      </c>
      <c r="G309" s="426" t="s">
        <v>186</v>
      </c>
      <c r="H309" s="426" t="s">
        <v>186</v>
      </c>
      <c r="I309" s="426" t="s">
        <v>186</v>
      </c>
      <c r="J309" s="426" t="s">
        <v>186</v>
      </c>
      <c r="K309" s="426" t="s">
        <v>186</v>
      </c>
      <c r="L309" s="426" t="s">
        <v>187</v>
      </c>
      <c r="M309" s="426" t="s">
        <v>186</v>
      </c>
      <c r="N309" s="426" t="s">
        <v>187</v>
      </c>
      <c r="O309" s="426" t="s">
        <v>186</v>
      </c>
      <c r="P309" s="426" t="s">
        <v>186</v>
      </c>
      <c r="Q309" s="426" t="s">
        <v>187</v>
      </c>
      <c r="R309" s="426">
        <v>158.46652700000101</v>
      </c>
    </row>
    <row r="310" spans="1:18">
      <c r="A310" s="428">
        <v>42774.509060416669</v>
      </c>
      <c r="B310" s="426" t="s">
        <v>189</v>
      </c>
      <c r="C310" s="426">
        <v>1</v>
      </c>
      <c r="D310" s="426" t="s">
        <v>39</v>
      </c>
      <c r="E310" s="426" t="s">
        <v>127</v>
      </c>
      <c r="F310" s="426" t="s">
        <v>187</v>
      </c>
      <c r="G310" s="426" t="s">
        <v>186</v>
      </c>
      <c r="H310" s="426" t="s">
        <v>186</v>
      </c>
      <c r="I310" s="426" t="s">
        <v>186</v>
      </c>
      <c r="J310" s="426" t="s">
        <v>186</v>
      </c>
      <c r="K310" s="426" t="s">
        <v>186</v>
      </c>
      <c r="L310" s="426" t="s">
        <v>187</v>
      </c>
      <c r="M310" s="426" t="s">
        <v>187</v>
      </c>
      <c r="N310" s="426" t="s">
        <v>186</v>
      </c>
      <c r="O310" s="426" t="s">
        <v>186</v>
      </c>
      <c r="P310" s="426" t="s">
        <v>186</v>
      </c>
      <c r="Q310" s="426" t="s">
        <v>187</v>
      </c>
      <c r="R310" s="426">
        <v>113.879846</v>
      </c>
    </row>
    <row r="311" spans="1:18">
      <c r="A311" s="428">
        <v>42774.509060416669</v>
      </c>
      <c r="B311" s="426" t="s">
        <v>189</v>
      </c>
      <c r="C311" s="426">
        <v>1</v>
      </c>
      <c r="D311" s="426" t="s">
        <v>39</v>
      </c>
      <c r="E311" s="426" t="s">
        <v>127</v>
      </c>
      <c r="F311" s="426" t="s">
        <v>187</v>
      </c>
      <c r="G311" s="426" t="s">
        <v>186</v>
      </c>
      <c r="H311" s="426" t="s">
        <v>186</v>
      </c>
      <c r="I311" s="426" t="s">
        <v>186</v>
      </c>
      <c r="J311" s="426" t="s">
        <v>186</v>
      </c>
      <c r="K311" s="426" t="s">
        <v>186</v>
      </c>
      <c r="L311" s="426" t="s">
        <v>187</v>
      </c>
      <c r="M311" s="426" t="s">
        <v>187</v>
      </c>
      <c r="N311" s="426" t="s">
        <v>186</v>
      </c>
      <c r="O311" s="426" t="s">
        <v>187</v>
      </c>
      <c r="P311" s="426" t="s">
        <v>186</v>
      </c>
      <c r="Q311" s="426" t="s">
        <v>187</v>
      </c>
      <c r="R311" s="426">
        <v>24.999949999999998</v>
      </c>
    </row>
    <row r="312" spans="1:18">
      <c r="A312" s="428">
        <v>42774.509060416669</v>
      </c>
      <c r="B312" s="426" t="s">
        <v>189</v>
      </c>
      <c r="C312" s="426">
        <v>1</v>
      </c>
      <c r="D312" s="426" t="s">
        <v>39</v>
      </c>
      <c r="E312" s="426" t="s">
        <v>127</v>
      </c>
      <c r="F312" s="426" t="s">
        <v>187</v>
      </c>
      <c r="G312" s="426" t="s">
        <v>186</v>
      </c>
      <c r="H312" s="426" t="s">
        <v>186</v>
      </c>
      <c r="I312" s="426" t="s">
        <v>186</v>
      </c>
      <c r="J312" s="426" t="s">
        <v>186</v>
      </c>
      <c r="K312" s="426" t="s">
        <v>186</v>
      </c>
      <c r="L312" s="426" t="s">
        <v>187</v>
      </c>
      <c r="M312" s="426" t="s">
        <v>187</v>
      </c>
      <c r="N312" s="426" t="s">
        <v>187</v>
      </c>
      <c r="O312" s="426" t="s">
        <v>186</v>
      </c>
      <c r="P312" s="426" t="s">
        <v>186</v>
      </c>
      <c r="Q312" s="426" t="s">
        <v>187</v>
      </c>
      <c r="R312" s="426">
        <v>26.333307000000001</v>
      </c>
    </row>
    <row r="313" spans="1:18">
      <c r="A313" s="428">
        <v>42774.509060416669</v>
      </c>
      <c r="B313" s="426" t="s">
        <v>189</v>
      </c>
      <c r="C313" s="426">
        <v>1</v>
      </c>
      <c r="D313" s="426" t="s">
        <v>39</v>
      </c>
      <c r="E313" s="426" t="s">
        <v>127</v>
      </c>
      <c r="F313" s="426" t="s">
        <v>187</v>
      </c>
      <c r="G313" s="426" t="s">
        <v>186</v>
      </c>
      <c r="H313" s="426" t="s">
        <v>186</v>
      </c>
      <c r="I313" s="426" t="s">
        <v>186</v>
      </c>
      <c r="J313" s="426" t="s">
        <v>186</v>
      </c>
      <c r="K313" s="426" t="s">
        <v>187</v>
      </c>
      <c r="L313" s="426" t="s">
        <v>186</v>
      </c>
      <c r="M313" s="426" t="s">
        <v>186</v>
      </c>
      <c r="N313" s="426" t="s">
        <v>186</v>
      </c>
      <c r="O313" s="426" t="s">
        <v>186</v>
      </c>
      <c r="P313" s="426" t="s">
        <v>186</v>
      </c>
      <c r="Q313" s="426" t="s">
        <v>186</v>
      </c>
      <c r="R313" s="426">
        <v>3.799995</v>
      </c>
    </row>
    <row r="314" spans="1:18">
      <c r="A314" s="428">
        <v>42774.509060416669</v>
      </c>
      <c r="B314" s="426" t="s">
        <v>189</v>
      </c>
      <c r="C314" s="426">
        <v>1</v>
      </c>
      <c r="D314" s="426" t="s">
        <v>39</v>
      </c>
      <c r="E314" s="426" t="s">
        <v>127</v>
      </c>
      <c r="F314" s="426" t="s">
        <v>187</v>
      </c>
      <c r="G314" s="426" t="s">
        <v>186</v>
      </c>
      <c r="H314" s="426" t="s">
        <v>186</v>
      </c>
      <c r="I314" s="426" t="s">
        <v>186</v>
      </c>
      <c r="J314" s="426" t="s">
        <v>187</v>
      </c>
      <c r="K314" s="426" t="s">
        <v>186</v>
      </c>
      <c r="L314" s="426" t="s">
        <v>186</v>
      </c>
      <c r="M314" s="426" t="s">
        <v>186</v>
      </c>
      <c r="N314" s="426" t="s">
        <v>186</v>
      </c>
      <c r="O314" s="426" t="s">
        <v>186</v>
      </c>
      <c r="P314" s="426" t="s">
        <v>186</v>
      </c>
      <c r="Q314" s="426" t="s">
        <v>187</v>
      </c>
      <c r="R314" s="426">
        <v>33.459964999999997</v>
      </c>
    </row>
    <row r="315" spans="1:18">
      <c r="A315" s="428">
        <v>42774.509060416669</v>
      </c>
      <c r="B315" s="426" t="s">
        <v>189</v>
      </c>
      <c r="C315" s="426">
        <v>1</v>
      </c>
      <c r="D315" s="426" t="s">
        <v>39</v>
      </c>
      <c r="E315" s="426" t="s">
        <v>127</v>
      </c>
      <c r="F315" s="426" t="s">
        <v>187</v>
      </c>
      <c r="G315" s="426" t="s">
        <v>186</v>
      </c>
      <c r="H315" s="426" t="s">
        <v>186</v>
      </c>
      <c r="I315" s="426" t="s">
        <v>186</v>
      </c>
      <c r="J315" s="426" t="s">
        <v>187</v>
      </c>
      <c r="K315" s="426" t="s">
        <v>186</v>
      </c>
      <c r="L315" s="426" t="s">
        <v>187</v>
      </c>
      <c r="M315" s="426" t="s">
        <v>186</v>
      </c>
      <c r="N315" s="426" t="s">
        <v>186</v>
      </c>
      <c r="O315" s="426" t="s">
        <v>186</v>
      </c>
      <c r="P315" s="426" t="s">
        <v>187</v>
      </c>
      <c r="Q315" s="426" t="s">
        <v>187</v>
      </c>
      <c r="R315" s="426">
        <v>2.4666649999999999</v>
      </c>
    </row>
    <row r="316" spans="1:18">
      <c r="A316" s="428">
        <v>42774.509060416669</v>
      </c>
      <c r="B316" s="426" t="s">
        <v>189</v>
      </c>
      <c r="C316" s="426">
        <v>1</v>
      </c>
      <c r="D316" s="426" t="s">
        <v>39</v>
      </c>
      <c r="E316" s="426" t="s">
        <v>127</v>
      </c>
      <c r="F316" s="426" t="s">
        <v>187</v>
      </c>
      <c r="G316" s="426" t="s">
        <v>186</v>
      </c>
      <c r="H316" s="426" t="s">
        <v>186</v>
      </c>
      <c r="I316" s="426" t="s">
        <v>186</v>
      </c>
      <c r="J316" s="426" t="s">
        <v>187</v>
      </c>
      <c r="K316" s="426" t="s">
        <v>186</v>
      </c>
      <c r="L316" s="426" t="s">
        <v>187</v>
      </c>
      <c r="M316" s="426" t="s">
        <v>186</v>
      </c>
      <c r="N316" s="426" t="s">
        <v>186</v>
      </c>
      <c r="O316" s="426" t="s">
        <v>187</v>
      </c>
      <c r="P316" s="426" t="s">
        <v>186</v>
      </c>
      <c r="Q316" s="426" t="s">
        <v>187</v>
      </c>
      <c r="R316" s="426">
        <v>0.33333299999999999</v>
      </c>
    </row>
    <row r="317" spans="1:18">
      <c r="A317" s="428">
        <v>42774.509060416669</v>
      </c>
      <c r="B317" s="426" t="s">
        <v>189</v>
      </c>
      <c r="C317" s="426">
        <v>1</v>
      </c>
      <c r="D317" s="426" t="s">
        <v>39</v>
      </c>
      <c r="E317" s="426" t="s">
        <v>127</v>
      </c>
      <c r="F317" s="426" t="s">
        <v>187</v>
      </c>
      <c r="G317" s="426" t="s">
        <v>186</v>
      </c>
      <c r="H317" s="426" t="s">
        <v>186</v>
      </c>
      <c r="I317" s="426" t="s">
        <v>186</v>
      </c>
      <c r="J317" s="426" t="s">
        <v>187</v>
      </c>
      <c r="K317" s="426" t="s">
        <v>186</v>
      </c>
      <c r="L317" s="426" t="s">
        <v>187</v>
      </c>
      <c r="M317" s="426" t="s">
        <v>186</v>
      </c>
      <c r="N317" s="426" t="s">
        <v>187</v>
      </c>
      <c r="O317" s="426" t="s">
        <v>186</v>
      </c>
      <c r="P317" s="426" t="s">
        <v>186</v>
      </c>
      <c r="Q317" s="426" t="s">
        <v>187</v>
      </c>
      <c r="R317" s="426">
        <v>0.99999899999999997</v>
      </c>
    </row>
    <row r="318" spans="1:18">
      <c r="A318" s="428">
        <v>42774.509060416669</v>
      </c>
      <c r="B318" s="426" t="s">
        <v>189</v>
      </c>
      <c r="C318" s="426">
        <v>1</v>
      </c>
      <c r="D318" s="426" t="s">
        <v>39</v>
      </c>
      <c r="E318" s="426" t="s">
        <v>127</v>
      </c>
      <c r="F318" s="426" t="s">
        <v>187</v>
      </c>
      <c r="G318" s="426" t="s">
        <v>186</v>
      </c>
      <c r="H318" s="426" t="s">
        <v>186</v>
      </c>
      <c r="I318" s="426" t="s">
        <v>186</v>
      </c>
      <c r="J318" s="426" t="s">
        <v>187</v>
      </c>
      <c r="K318" s="426" t="s">
        <v>186</v>
      </c>
      <c r="L318" s="426" t="s">
        <v>187</v>
      </c>
      <c r="M318" s="426" t="s">
        <v>187</v>
      </c>
      <c r="N318" s="426" t="s">
        <v>186</v>
      </c>
      <c r="O318" s="426" t="s">
        <v>186</v>
      </c>
      <c r="P318" s="426" t="s">
        <v>186</v>
      </c>
      <c r="Q318" s="426" t="s">
        <v>187</v>
      </c>
      <c r="R318" s="426">
        <v>27.066641000000001</v>
      </c>
    </row>
    <row r="319" spans="1:18">
      <c r="A319" s="428">
        <v>42774.509060416669</v>
      </c>
      <c r="B319" s="426" t="s">
        <v>189</v>
      </c>
      <c r="C319" s="426">
        <v>1</v>
      </c>
      <c r="D319" s="426" t="s">
        <v>39</v>
      </c>
      <c r="E319" s="426" t="s">
        <v>127</v>
      </c>
      <c r="F319" s="426" t="s">
        <v>187</v>
      </c>
      <c r="G319" s="426" t="s">
        <v>186</v>
      </c>
      <c r="H319" s="426" t="s">
        <v>186</v>
      </c>
      <c r="I319" s="426" t="s">
        <v>186</v>
      </c>
      <c r="J319" s="426" t="s">
        <v>187</v>
      </c>
      <c r="K319" s="426" t="s">
        <v>186</v>
      </c>
      <c r="L319" s="426" t="s">
        <v>187</v>
      </c>
      <c r="M319" s="426" t="s">
        <v>187</v>
      </c>
      <c r="N319" s="426" t="s">
        <v>186</v>
      </c>
      <c r="O319" s="426" t="s">
        <v>187</v>
      </c>
      <c r="P319" s="426" t="s">
        <v>186</v>
      </c>
      <c r="Q319" s="426" t="s">
        <v>187</v>
      </c>
      <c r="R319" s="426">
        <v>0.59999800000000003</v>
      </c>
    </row>
    <row r="320" spans="1:18">
      <c r="A320" s="428">
        <v>42774.509060416669</v>
      </c>
      <c r="B320" s="426" t="s">
        <v>189</v>
      </c>
      <c r="C320" s="426">
        <v>1</v>
      </c>
      <c r="D320" s="426" t="s">
        <v>39</v>
      </c>
      <c r="E320" s="426" t="s">
        <v>127</v>
      </c>
      <c r="F320" s="426" t="s">
        <v>187</v>
      </c>
      <c r="G320" s="426" t="s">
        <v>186</v>
      </c>
      <c r="H320" s="426" t="s">
        <v>186</v>
      </c>
      <c r="I320" s="426" t="s">
        <v>186</v>
      </c>
      <c r="J320" s="426" t="s">
        <v>187</v>
      </c>
      <c r="K320" s="426" t="s">
        <v>186</v>
      </c>
      <c r="L320" s="426" t="s">
        <v>187</v>
      </c>
      <c r="M320" s="426" t="s">
        <v>187</v>
      </c>
      <c r="N320" s="426" t="s">
        <v>187</v>
      </c>
      <c r="O320" s="426" t="s">
        <v>186</v>
      </c>
      <c r="P320" s="426" t="s">
        <v>186</v>
      </c>
      <c r="Q320" s="426" t="s">
        <v>187</v>
      </c>
      <c r="R320" s="426">
        <v>0.99999899999999997</v>
      </c>
    </row>
    <row r="321" spans="1:18">
      <c r="A321" s="428">
        <v>42774.509060416669</v>
      </c>
      <c r="B321" s="426" t="s">
        <v>189</v>
      </c>
      <c r="C321" s="426">
        <v>1</v>
      </c>
      <c r="D321" s="426" t="s">
        <v>39</v>
      </c>
      <c r="E321" s="426" t="s">
        <v>73</v>
      </c>
      <c r="F321" s="426" t="s">
        <v>186</v>
      </c>
      <c r="G321" s="426" t="s">
        <v>186</v>
      </c>
      <c r="H321" s="426" t="s">
        <v>186</v>
      </c>
      <c r="I321" s="426" t="s">
        <v>186</v>
      </c>
      <c r="J321" s="426" t="s">
        <v>186</v>
      </c>
      <c r="K321" s="426" t="s">
        <v>186</v>
      </c>
      <c r="L321" s="426" t="s">
        <v>186</v>
      </c>
      <c r="M321" s="426" t="s">
        <v>186</v>
      </c>
      <c r="N321" s="426" t="s">
        <v>186</v>
      </c>
      <c r="O321" s="426" t="s">
        <v>186</v>
      </c>
      <c r="P321" s="426" t="s">
        <v>186</v>
      </c>
      <c r="Q321" s="426" t="s">
        <v>186</v>
      </c>
      <c r="R321" s="426">
        <v>528.22591799999498</v>
      </c>
    </row>
    <row r="322" spans="1:18">
      <c r="A322" s="428">
        <v>42774.509060416669</v>
      </c>
      <c r="B322" s="426" t="s">
        <v>189</v>
      </c>
      <c r="C322" s="426">
        <v>1</v>
      </c>
      <c r="D322" s="426" t="s">
        <v>39</v>
      </c>
      <c r="E322" s="426" t="s">
        <v>73</v>
      </c>
      <c r="F322" s="426" t="s">
        <v>187</v>
      </c>
      <c r="G322" s="426" t="s">
        <v>186</v>
      </c>
      <c r="H322" s="426" t="s">
        <v>186</v>
      </c>
      <c r="I322" s="426" t="s">
        <v>186</v>
      </c>
      <c r="J322" s="426" t="s">
        <v>186</v>
      </c>
      <c r="K322" s="426" t="s">
        <v>186</v>
      </c>
      <c r="L322" s="426" t="s">
        <v>186</v>
      </c>
      <c r="M322" s="426" t="s">
        <v>186</v>
      </c>
      <c r="N322" s="426" t="s">
        <v>186</v>
      </c>
      <c r="O322" s="426" t="s">
        <v>186</v>
      </c>
      <c r="P322" s="426" t="s">
        <v>186</v>
      </c>
      <c r="Q322" s="426" t="s">
        <v>187</v>
      </c>
      <c r="R322" s="426">
        <v>777.94577600002197</v>
      </c>
    </row>
    <row r="323" spans="1:18">
      <c r="A323" s="428">
        <v>42774.509060416669</v>
      </c>
      <c r="B323" s="426" t="s">
        <v>189</v>
      </c>
      <c r="C323" s="426">
        <v>1</v>
      </c>
      <c r="D323" s="426" t="s">
        <v>39</v>
      </c>
      <c r="E323" s="426" t="s">
        <v>73</v>
      </c>
      <c r="F323" s="426" t="s">
        <v>187</v>
      </c>
      <c r="G323" s="426" t="s">
        <v>186</v>
      </c>
      <c r="H323" s="426" t="s">
        <v>186</v>
      </c>
      <c r="I323" s="426" t="s">
        <v>186</v>
      </c>
      <c r="J323" s="426" t="s">
        <v>186</v>
      </c>
      <c r="K323" s="426" t="s">
        <v>186</v>
      </c>
      <c r="L323" s="426" t="s">
        <v>187</v>
      </c>
      <c r="M323" s="426" t="s">
        <v>186</v>
      </c>
      <c r="N323" s="426" t="s">
        <v>186</v>
      </c>
      <c r="O323" s="426" t="s">
        <v>186</v>
      </c>
      <c r="P323" s="426" t="s">
        <v>187</v>
      </c>
      <c r="Q323" s="426" t="s">
        <v>187</v>
      </c>
      <c r="R323" s="426">
        <v>185.08642599999999</v>
      </c>
    </row>
    <row r="324" spans="1:18">
      <c r="A324" s="428">
        <v>42774.509060416669</v>
      </c>
      <c r="B324" s="426" t="s">
        <v>189</v>
      </c>
      <c r="C324" s="426">
        <v>1</v>
      </c>
      <c r="D324" s="426" t="s">
        <v>39</v>
      </c>
      <c r="E324" s="426" t="s">
        <v>73</v>
      </c>
      <c r="F324" s="426" t="s">
        <v>187</v>
      </c>
      <c r="G324" s="426" t="s">
        <v>186</v>
      </c>
      <c r="H324" s="426" t="s">
        <v>186</v>
      </c>
      <c r="I324" s="426" t="s">
        <v>186</v>
      </c>
      <c r="J324" s="426" t="s">
        <v>186</v>
      </c>
      <c r="K324" s="426" t="s">
        <v>186</v>
      </c>
      <c r="L324" s="426" t="s">
        <v>187</v>
      </c>
      <c r="M324" s="426" t="s">
        <v>186</v>
      </c>
      <c r="N324" s="426" t="s">
        <v>186</v>
      </c>
      <c r="O324" s="426" t="s">
        <v>187</v>
      </c>
      <c r="P324" s="426" t="s">
        <v>186</v>
      </c>
      <c r="Q324" s="426" t="s">
        <v>187</v>
      </c>
      <c r="R324" s="426">
        <v>19.053324</v>
      </c>
    </row>
    <row r="325" spans="1:18">
      <c r="A325" s="428">
        <v>42774.509060416669</v>
      </c>
      <c r="B325" s="426" t="s">
        <v>189</v>
      </c>
      <c r="C325" s="426">
        <v>1</v>
      </c>
      <c r="D325" s="426" t="s">
        <v>39</v>
      </c>
      <c r="E325" s="426" t="s">
        <v>73</v>
      </c>
      <c r="F325" s="426" t="s">
        <v>187</v>
      </c>
      <c r="G325" s="426" t="s">
        <v>186</v>
      </c>
      <c r="H325" s="426" t="s">
        <v>186</v>
      </c>
      <c r="I325" s="426" t="s">
        <v>186</v>
      </c>
      <c r="J325" s="426" t="s">
        <v>186</v>
      </c>
      <c r="K325" s="426" t="s">
        <v>186</v>
      </c>
      <c r="L325" s="426" t="s">
        <v>187</v>
      </c>
      <c r="M325" s="426" t="s">
        <v>186</v>
      </c>
      <c r="N325" s="426" t="s">
        <v>187</v>
      </c>
      <c r="O325" s="426" t="s">
        <v>186</v>
      </c>
      <c r="P325" s="426" t="s">
        <v>186</v>
      </c>
      <c r="Q325" s="426" t="s">
        <v>187</v>
      </c>
      <c r="R325" s="426">
        <v>200.79981400000199</v>
      </c>
    </row>
    <row r="326" spans="1:18">
      <c r="A326" s="428">
        <v>42774.509060416669</v>
      </c>
      <c r="B326" s="426" t="s">
        <v>189</v>
      </c>
      <c r="C326" s="426">
        <v>1</v>
      </c>
      <c r="D326" s="426" t="s">
        <v>39</v>
      </c>
      <c r="E326" s="426" t="s">
        <v>73</v>
      </c>
      <c r="F326" s="426" t="s">
        <v>187</v>
      </c>
      <c r="G326" s="426" t="s">
        <v>186</v>
      </c>
      <c r="H326" s="426" t="s">
        <v>186</v>
      </c>
      <c r="I326" s="426" t="s">
        <v>186</v>
      </c>
      <c r="J326" s="426" t="s">
        <v>186</v>
      </c>
      <c r="K326" s="426" t="s">
        <v>186</v>
      </c>
      <c r="L326" s="426" t="s">
        <v>187</v>
      </c>
      <c r="M326" s="426" t="s">
        <v>187</v>
      </c>
      <c r="N326" s="426" t="s">
        <v>186</v>
      </c>
      <c r="O326" s="426" t="s">
        <v>186</v>
      </c>
      <c r="P326" s="426" t="s">
        <v>186</v>
      </c>
      <c r="Q326" s="426" t="s">
        <v>187</v>
      </c>
      <c r="R326" s="426">
        <v>131.199871</v>
      </c>
    </row>
    <row r="327" spans="1:18">
      <c r="A327" s="428">
        <v>42774.509060416669</v>
      </c>
      <c r="B327" s="426" t="s">
        <v>189</v>
      </c>
      <c r="C327" s="426">
        <v>1</v>
      </c>
      <c r="D327" s="426" t="s">
        <v>39</v>
      </c>
      <c r="E327" s="426" t="s">
        <v>73</v>
      </c>
      <c r="F327" s="426" t="s">
        <v>187</v>
      </c>
      <c r="G327" s="426" t="s">
        <v>186</v>
      </c>
      <c r="H327" s="426" t="s">
        <v>186</v>
      </c>
      <c r="I327" s="426" t="s">
        <v>186</v>
      </c>
      <c r="J327" s="426" t="s">
        <v>186</v>
      </c>
      <c r="K327" s="426" t="s">
        <v>186</v>
      </c>
      <c r="L327" s="426" t="s">
        <v>187</v>
      </c>
      <c r="M327" s="426" t="s">
        <v>187</v>
      </c>
      <c r="N327" s="426" t="s">
        <v>187</v>
      </c>
      <c r="O327" s="426" t="s">
        <v>186</v>
      </c>
      <c r="P327" s="426" t="s">
        <v>186</v>
      </c>
      <c r="Q327" s="426" t="s">
        <v>187</v>
      </c>
      <c r="R327" s="426">
        <v>30.333303000000001</v>
      </c>
    </row>
    <row r="328" spans="1:18">
      <c r="A328" s="428">
        <v>42774.509060416669</v>
      </c>
      <c r="B328" s="426" t="s">
        <v>189</v>
      </c>
      <c r="C328" s="426">
        <v>1</v>
      </c>
      <c r="D328" s="426" t="s">
        <v>39</v>
      </c>
      <c r="E328" s="426" t="s">
        <v>73</v>
      </c>
      <c r="F328" s="426" t="s">
        <v>187</v>
      </c>
      <c r="G328" s="426" t="s">
        <v>186</v>
      </c>
      <c r="H328" s="426" t="s">
        <v>186</v>
      </c>
      <c r="I328" s="426" t="s">
        <v>186</v>
      </c>
      <c r="J328" s="426" t="s">
        <v>186</v>
      </c>
      <c r="K328" s="426" t="s">
        <v>187</v>
      </c>
      <c r="L328" s="426" t="s">
        <v>186</v>
      </c>
      <c r="M328" s="426" t="s">
        <v>186</v>
      </c>
      <c r="N328" s="426" t="s">
        <v>186</v>
      </c>
      <c r="O328" s="426" t="s">
        <v>186</v>
      </c>
      <c r="P328" s="426" t="s">
        <v>186</v>
      </c>
      <c r="Q328" s="426" t="s">
        <v>186</v>
      </c>
      <c r="R328" s="426">
        <v>5.9999929999999999</v>
      </c>
    </row>
    <row r="329" spans="1:18">
      <c r="A329" s="428">
        <v>42774.509060416669</v>
      </c>
      <c r="B329" s="426" t="s">
        <v>189</v>
      </c>
      <c r="C329" s="426">
        <v>1</v>
      </c>
      <c r="D329" s="426" t="s">
        <v>39</v>
      </c>
      <c r="E329" s="426" t="s">
        <v>73</v>
      </c>
      <c r="F329" s="426" t="s">
        <v>187</v>
      </c>
      <c r="G329" s="426" t="s">
        <v>186</v>
      </c>
      <c r="H329" s="426" t="s">
        <v>186</v>
      </c>
      <c r="I329" s="426" t="s">
        <v>186</v>
      </c>
      <c r="J329" s="426" t="s">
        <v>187</v>
      </c>
      <c r="K329" s="426" t="s">
        <v>186</v>
      </c>
      <c r="L329" s="426" t="s">
        <v>186</v>
      </c>
      <c r="M329" s="426" t="s">
        <v>186</v>
      </c>
      <c r="N329" s="426" t="s">
        <v>186</v>
      </c>
      <c r="O329" s="426" t="s">
        <v>186</v>
      </c>
      <c r="P329" s="426" t="s">
        <v>186</v>
      </c>
      <c r="Q329" s="426" t="s">
        <v>187</v>
      </c>
      <c r="R329" s="426">
        <v>70.053258000000199</v>
      </c>
    </row>
    <row r="330" spans="1:18">
      <c r="A330" s="428">
        <v>42774.509060416669</v>
      </c>
      <c r="B330" s="426" t="s">
        <v>189</v>
      </c>
      <c r="C330" s="426">
        <v>1</v>
      </c>
      <c r="D330" s="426" t="s">
        <v>39</v>
      </c>
      <c r="E330" s="426" t="s">
        <v>73</v>
      </c>
      <c r="F330" s="426" t="s">
        <v>187</v>
      </c>
      <c r="G330" s="426" t="s">
        <v>186</v>
      </c>
      <c r="H330" s="426" t="s">
        <v>186</v>
      </c>
      <c r="I330" s="426" t="s">
        <v>186</v>
      </c>
      <c r="J330" s="426" t="s">
        <v>187</v>
      </c>
      <c r="K330" s="426" t="s">
        <v>186</v>
      </c>
      <c r="L330" s="426" t="s">
        <v>187</v>
      </c>
      <c r="M330" s="426" t="s">
        <v>186</v>
      </c>
      <c r="N330" s="426" t="s">
        <v>186</v>
      </c>
      <c r="O330" s="426" t="s">
        <v>186</v>
      </c>
      <c r="P330" s="426" t="s">
        <v>187</v>
      </c>
      <c r="Q330" s="426" t="s">
        <v>187</v>
      </c>
      <c r="R330" s="426">
        <v>8.4199909999999996</v>
      </c>
    </row>
    <row r="331" spans="1:18">
      <c r="A331" s="428">
        <v>42774.509060416669</v>
      </c>
      <c r="B331" s="426" t="s">
        <v>189</v>
      </c>
      <c r="C331" s="426">
        <v>1</v>
      </c>
      <c r="D331" s="426" t="s">
        <v>39</v>
      </c>
      <c r="E331" s="426" t="s">
        <v>73</v>
      </c>
      <c r="F331" s="426" t="s">
        <v>187</v>
      </c>
      <c r="G331" s="426" t="s">
        <v>186</v>
      </c>
      <c r="H331" s="426" t="s">
        <v>186</v>
      </c>
      <c r="I331" s="426" t="s">
        <v>186</v>
      </c>
      <c r="J331" s="426" t="s">
        <v>187</v>
      </c>
      <c r="K331" s="426" t="s">
        <v>186</v>
      </c>
      <c r="L331" s="426" t="s">
        <v>187</v>
      </c>
      <c r="M331" s="426" t="s">
        <v>186</v>
      </c>
      <c r="N331" s="426" t="s">
        <v>186</v>
      </c>
      <c r="O331" s="426" t="s">
        <v>187</v>
      </c>
      <c r="P331" s="426" t="s">
        <v>186</v>
      </c>
      <c r="Q331" s="426" t="s">
        <v>187</v>
      </c>
      <c r="R331" s="426">
        <v>2.9333320000000001</v>
      </c>
    </row>
    <row r="332" spans="1:18">
      <c r="A332" s="428">
        <v>42774.509060416669</v>
      </c>
      <c r="B332" s="426" t="s">
        <v>189</v>
      </c>
      <c r="C332" s="426">
        <v>1</v>
      </c>
      <c r="D332" s="426" t="s">
        <v>39</v>
      </c>
      <c r="E332" s="426" t="s">
        <v>73</v>
      </c>
      <c r="F332" s="426" t="s">
        <v>187</v>
      </c>
      <c r="G332" s="426" t="s">
        <v>186</v>
      </c>
      <c r="H332" s="426" t="s">
        <v>186</v>
      </c>
      <c r="I332" s="426" t="s">
        <v>186</v>
      </c>
      <c r="J332" s="426" t="s">
        <v>187</v>
      </c>
      <c r="K332" s="426" t="s">
        <v>186</v>
      </c>
      <c r="L332" s="426" t="s">
        <v>187</v>
      </c>
      <c r="M332" s="426" t="s">
        <v>186</v>
      </c>
      <c r="N332" s="426" t="s">
        <v>187</v>
      </c>
      <c r="O332" s="426" t="s">
        <v>186</v>
      </c>
      <c r="P332" s="426" t="s">
        <v>186</v>
      </c>
      <c r="Q332" s="426" t="s">
        <v>187</v>
      </c>
      <c r="R332" s="426">
        <v>3.2666629999999999</v>
      </c>
    </row>
    <row r="333" spans="1:18">
      <c r="A333" s="428">
        <v>42774.509060416669</v>
      </c>
      <c r="B333" s="426" t="s">
        <v>189</v>
      </c>
      <c r="C333" s="426">
        <v>1</v>
      </c>
      <c r="D333" s="426" t="s">
        <v>39</v>
      </c>
      <c r="E333" s="426" t="s">
        <v>73</v>
      </c>
      <c r="F333" s="426" t="s">
        <v>187</v>
      </c>
      <c r="G333" s="426" t="s">
        <v>186</v>
      </c>
      <c r="H333" s="426" t="s">
        <v>186</v>
      </c>
      <c r="I333" s="426" t="s">
        <v>186</v>
      </c>
      <c r="J333" s="426" t="s">
        <v>187</v>
      </c>
      <c r="K333" s="426" t="s">
        <v>186</v>
      </c>
      <c r="L333" s="426" t="s">
        <v>187</v>
      </c>
      <c r="M333" s="426" t="s">
        <v>187</v>
      </c>
      <c r="N333" s="426" t="s">
        <v>186</v>
      </c>
      <c r="O333" s="426" t="s">
        <v>186</v>
      </c>
      <c r="P333" s="426" t="s">
        <v>186</v>
      </c>
      <c r="Q333" s="426" t="s">
        <v>187</v>
      </c>
      <c r="R333" s="426">
        <v>18.246646999999999</v>
      </c>
    </row>
    <row r="334" spans="1:18">
      <c r="A334" s="428">
        <v>42774.509060416669</v>
      </c>
      <c r="B334" s="426" t="s">
        <v>189</v>
      </c>
      <c r="C334" s="426">
        <v>1</v>
      </c>
      <c r="D334" s="426" t="s">
        <v>39</v>
      </c>
      <c r="E334" s="426" t="s">
        <v>73</v>
      </c>
      <c r="F334" s="426" t="s">
        <v>187</v>
      </c>
      <c r="G334" s="426" t="s">
        <v>186</v>
      </c>
      <c r="H334" s="426" t="s">
        <v>186</v>
      </c>
      <c r="I334" s="426" t="s">
        <v>186</v>
      </c>
      <c r="J334" s="426" t="s">
        <v>187</v>
      </c>
      <c r="K334" s="426" t="s">
        <v>186</v>
      </c>
      <c r="L334" s="426" t="s">
        <v>187</v>
      </c>
      <c r="M334" s="426" t="s">
        <v>187</v>
      </c>
      <c r="N334" s="426" t="s">
        <v>187</v>
      </c>
      <c r="O334" s="426" t="s">
        <v>186</v>
      </c>
      <c r="P334" s="426" t="s">
        <v>186</v>
      </c>
      <c r="Q334" s="426" t="s">
        <v>187</v>
      </c>
      <c r="R334" s="426">
        <v>0.66666599999999998</v>
      </c>
    </row>
    <row r="335" spans="1:18">
      <c r="A335" s="428">
        <v>42774.509060416669</v>
      </c>
      <c r="B335" s="426" t="s">
        <v>189</v>
      </c>
      <c r="C335" s="426">
        <v>1</v>
      </c>
      <c r="D335" s="426" t="s">
        <v>39</v>
      </c>
      <c r="E335" s="426" t="s">
        <v>73</v>
      </c>
      <c r="F335" s="426" t="s">
        <v>187</v>
      </c>
      <c r="G335" s="426" t="s">
        <v>186</v>
      </c>
      <c r="H335" s="426" t="s">
        <v>186</v>
      </c>
      <c r="I335" s="426" t="s">
        <v>187</v>
      </c>
      <c r="J335" s="426" t="s">
        <v>186</v>
      </c>
      <c r="K335" s="426" t="s">
        <v>186</v>
      </c>
      <c r="L335" s="426" t="s">
        <v>186</v>
      </c>
      <c r="M335" s="426" t="s">
        <v>186</v>
      </c>
      <c r="N335" s="426" t="s">
        <v>186</v>
      </c>
      <c r="O335" s="426" t="s">
        <v>186</v>
      </c>
      <c r="P335" s="426" t="s">
        <v>186</v>
      </c>
      <c r="Q335" s="426" t="s">
        <v>187</v>
      </c>
      <c r="R335" s="426">
        <v>3.6666629999999998</v>
      </c>
    </row>
    <row r="336" spans="1:18">
      <c r="A336" s="428">
        <v>42774.509060416669</v>
      </c>
      <c r="B336" s="426" t="s">
        <v>189</v>
      </c>
      <c r="C336" s="426">
        <v>1</v>
      </c>
      <c r="D336" s="426" t="s">
        <v>39</v>
      </c>
      <c r="E336" s="426" t="s">
        <v>73</v>
      </c>
      <c r="F336" s="426" t="s">
        <v>187</v>
      </c>
      <c r="G336" s="426" t="s">
        <v>186</v>
      </c>
      <c r="H336" s="426" t="s">
        <v>186</v>
      </c>
      <c r="I336" s="426" t="s">
        <v>187</v>
      </c>
      <c r="J336" s="426" t="s">
        <v>186</v>
      </c>
      <c r="K336" s="426" t="s">
        <v>186</v>
      </c>
      <c r="L336" s="426" t="s">
        <v>187</v>
      </c>
      <c r="M336" s="426" t="s">
        <v>187</v>
      </c>
      <c r="N336" s="426" t="s">
        <v>186</v>
      </c>
      <c r="O336" s="426" t="s">
        <v>186</v>
      </c>
      <c r="P336" s="426" t="s">
        <v>186</v>
      </c>
      <c r="Q336" s="426" t="s">
        <v>187</v>
      </c>
      <c r="R336" s="426">
        <v>4.333323</v>
      </c>
    </row>
    <row r="337" spans="1:18">
      <c r="A337" s="428">
        <v>42774.509060416669</v>
      </c>
      <c r="B337" s="426" t="s">
        <v>189</v>
      </c>
      <c r="C337" s="426">
        <v>1</v>
      </c>
      <c r="D337" s="426" t="s">
        <v>39</v>
      </c>
      <c r="E337" s="426" t="s">
        <v>73</v>
      </c>
      <c r="F337" s="426" t="s">
        <v>187</v>
      </c>
      <c r="G337" s="426" t="s">
        <v>186</v>
      </c>
      <c r="H337" s="426" t="s">
        <v>186</v>
      </c>
      <c r="I337" s="426" t="s">
        <v>187</v>
      </c>
      <c r="J337" s="426" t="s">
        <v>187</v>
      </c>
      <c r="K337" s="426" t="s">
        <v>186</v>
      </c>
      <c r="L337" s="426" t="s">
        <v>186</v>
      </c>
      <c r="M337" s="426" t="s">
        <v>186</v>
      </c>
      <c r="N337" s="426" t="s">
        <v>186</v>
      </c>
      <c r="O337" s="426" t="s">
        <v>186</v>
      </c>
      <c r="P337" s="426" t="s">
        <v>186</v>
      </c>
      <c r="Q337" s="426" t="s">
        <v>187</v>
      </c>
      <c r="R337" s="426">
        <v>1.333332</v>
      </c>
    </row>
    <row r="338" spans="1:18">
      <c r="A338" s="428">
        <v>42774.509060416669</v>
      </c>
      <c r="B338" s="426" t="s">
        <v>189</v>
      </c>
      <c r="C338" s="426">
        <v>1</v>
      </c>
      <c r="D338" s="426" t="s">
        <v>39</v>
      </c>
      <c r="E338" s="426" t="s">
        <v>73</v>
      </c>
      <c r="F338" s="426" t="s">
        <v>187</v>
      </c>
      <c r="G338" s="426" t="s">
        <v>186</v>
      </c>
      <c r="H338" s="426" t="s">
        <v>186</v>
      </c>
      <c r="I338" s="426" t="s">
        <v>187</v>
      </c>
      <c r="J338" s="426" t="s">
        <v>187</v>
      </c>
      <c r="K338" s="426" t="s">
        <v>186</v>
      </c>
      <c r="L338" s="426" t="s">
        <v>187</v>
      </c>
      <c r="M338" s="426" t="s">
        <v>187</v>
      </c>
      <c r="N338" s="426" t="s">
        <v>186</v>
      </c>
      <c r="O338" s="426" t="s">
        <v>186</v>
      </c>
      <c r="P338" s="426" t="s">
        <v>186</v>
      </c>
      <c r="Q338" s="426" t="s">
        <v>187</v>
      </c>
      <c r="R338" s="426">
        <v>0.33333200000000002</v>
      </c>
    </row>
    <row r="339" spans="1:18">
      <c r="A339" s="428">
        <v>42774.509060416669</v>
      </c>
      <c r="B339" s="426" t="s">
        <v>189</v>
      </c>
      <c r="C339" s="426">
        <v>1</v>
      </c>
      <c r="D339" s="426" t="s">
        <v>39</v>
      </c>
      <c r="E339" s="426" t="s">
        <v>73</v>
      </c>
      <c r="F339" s="426" t="s">
        <v>187</v>
      </c>
      <c r="G339" s="426" t="s">
        <v>187</v>
      </c>
      <c r="H339" s="426" t="s">
        <v>186</v>
      </c>
      <c r="I339" s="426" t="s">
        <v>186</v>
      </c>
      <c r="J339" s="426" t="s">
        <v>186</v>
      </c>
      <c r="K339" s="426" t="s">
        <v>186</v>
      </c>
      <c r="L339" s="426" t="s">
        <v>186</v>
      </c>
      <c r="M339" s="426" t="s">
        <v>186</v>
      </c>
      <c r="N339" s="426" t="s">
        <v>186</v>
      </c>
      <c r="O339" s="426" t="s">
        <v>186</v>
      </c>
      <c r="P339" s="426" t="s">
        <v>186</v>
      </c>
      <c r="Q339" s="426" t="s">
        <v>187</v>
      </c>
      <c r="R339" s="426">
        <v>6.3999930000000003</v>
      </c>
    </row>
    <row r="340" spans="1:18">
      <c r="A340" s="428">
        <v>42774.509060416669</v>
      </c>
      <c r="B340" s="426" t="s">
        <v>189</v>
      </c>
      <c r="C340" s="426">
        <v>1</v>
      </c>
      <c r="D340" s="426" t="s">
        <v>39</v>
      </c>
      <c r="E340" s="426" t="s">
        <v>73</v>
      </c>
      <c r="F340" s="426" t="s">
        <v>187</v>
      </c>
      <c r="G340" s="426" t="s">
        <v>187</v>
      </c>
      <c r="H340" s="426" t="s">
        <v>186</v>
      </c>
      <c r="I340" s="426" t="s">
        <v>186</v>
      </c>
      <c r="J340" s="426" t="s">
        <v>186</v>
      </c>
      <c r="K340" s="426" t="s">
        <v>186</v>
      </c>
      <c r="L340" s="426" t="s">
        <v>187</v>
      </c>
      <c r="M340" s="426" t="s">
        <v>186</v>
      </c>
      <c r="N340" s="426" t="s">
        <v>187</v>
      </c>
      <c r="O340" s="426" t="s">
        <v>186</v>
      </c>
      <c r="P340" s="426" t="s">
        <v>186</v>
      </c>
      <c r="Q340" s="426" t="s">
        <v>187</v>
      </c>
      <c r="R340" s="426">
        <v>1.9999979999999999</v>
      </c>
    </row>
    <row r="341" spans="1:18">
      <c r="A341" s="428">
        <v>42774.509060416669</v>
      </c>
      <c r="B341" s="426" t="s">
        <v>189</v>
      </c>
      <c r="C341" s="426">
        <v>1</v>
      </c>
      <c r="D341" s="426" t="s">
        <v>39</v>
      </c>
      <c r="E341" s="426" t="s">
        <v>73</v>
      </c>
      <c r="F341" s="426" t="s">
        <v>187</v>
      </c>
      <c r="G341" s="426" t="s">
        <v>187</v>
      </c>
      <c r="H341" s="426" t="s">
        <v>186</v>
      </c>
      <c r="I341" s="426" t="s">
        <v>186</v>
      </c>
      <c r="J341" s="426" t="s">
        <v>186</v>
      </c>
      <c r="K341" s="426" t="s">
        <v>186</v>
      </c>
      <c r="L341" s="426" t="s">
        <v>187</v>
      </c>
      <c r="M341" s="426" t="s">
        <v>187</v>
      </c>
      <c r="N341" s="426" t="s">
        <v>186</v>
      </c>
      <c r="O341" s="426" t="s">
        <v>186</v>
      </c>
      <c r="P341" s="426" t="s">
        <v>186</v>
      </c>
      <c r="Q341" s="426" t="s">
        <v>187</v>
      </c>
      <c r="R341" s="426">
        <v>12.179982000000001</v>
      </c>
    </row>
    <row r="342" spans="1:18">
      <c r="A342" s="428">
        <v>42774.509060416669</v>
      </c>
      <c r="B342" s="426" t="s">
        <v>189</v>
      </c>
      <c r="C342" s="426">
        <v>1</v>
      </c>
      <c r="D342" s="426" t="s">
        <v>39</v>
      </c>
      <c r="E342" s="426" t="s">
        <v>73</v>
      </c>
      <c r="F342" s="426" t="s">
        <v>187</v>
      </c>
      <c r="G342" s="426" t="s">
        <v>187</v>
      </c>
      <c r="H342" s="426" t="s">
        <v>186</v>
      </c>
      <c r="I342" s="426" t="s">
        <v>186</v>
      </c>
      <c r="J342" s="426" t="s">
        <v>187</v>
      </c>
      <c r="K342" s="426" t="s">
        <v>186</v>
      </c>
      <c r="L342" s="426" t="s">
        <v>186</v>
      </c>
      <c r="M342" s="426" t="s">
        <v>186</v>
      </c>
      <c r="N342" s="426" t="s">
        <v>186</v>
      </c>
      <c r="O342" s="426" t="s">
        <v>186</v>
      </c>
      <c r="P342" s="426" t="s">
        <v>186</v>
      </c>
      <c r="Q342" s="426" t="s">
        <v>187</v>
      </c>
      <c r="R342" s="426">
        <v>4.333329</v>
      </c>
    </row>
    <row r="343" spans="1:18">
      <c r="A343" s="428">
        <v>42774.509060416669</v>
      </c>
      <c r="B343" s="426" t="s">
        <v>189</v>
      </c>
      <c r="C343" s="426">
        <v>1</v>
      </c>
      <c r="D343" s="426" t="s">
        <v>39</v>
      </c>
      <c r="E343" s="426" t="s">
        <v>73</v>
      </c>
      <c r="F343" s="426" t="s">
        <v>187</v>
      </c>
      <c r="G343" s="426" t="s">
        <v>187</v>
      </c>
      <c r="H343" s="426" t="s">
        <v>186</v>
      </c>
      <c r="I343" s="426" t="s">
        <v>186</v>
      </c>
      <c r="J343" s="426" t="s">
        <v>187</v>
      </c>
      <c r="K343" s="426" t="s">
        <v>186</v>
      </c>
      <c r="L343" s="426" t="s">
        <v>187</v>
      </c>
      <c r="M343" s="426" t="s">
        <v>186</v>
      </c>
      <c r="N343" s="426" t="s">
        <v>187</v>
      </c>
      <c r="O343" s="426" t="s">
        <v>186</v>
      </c>
      <c r="P343" s="426" t="s">
        <v>186</v>
      </c>
      <c r="Q343" s="426" t="s">
        <v>187</v>
      </c>
      <c r="R343" s="426">
        <v>0.33333299999999999</v>
      </c>
    </row>
    <row r="344" spans="1:18">
      <c r="A344" s="428">
        <v>42774.509060416669</v>
      </c>
      <c r="B344" s="426" t="s">
        <v>189</v>
      </c>
      <c r="C344" s="426">
        <v>1</v>
      </c>
      <c r="D344" s="426" t="s">
        <v>39</v>
      </c>
      <c r="E344" s="426" t="s">
        <v>73</v>
      </c>
      <c r="F344" s="426" t="s">
        <v>187</v>
      </c>
      <c r="G344" s="426" t="s">
        <v>187</v>
      </c>
      <c r="H344" s="426" t="s">
        <v>186</v>
      </c>
      <c r="I344" s="426" t="s">
        <v>186</v>
      </c>
      <c r="J344" s="426" t="s">
        <v>187</v>
      </c>
      <c r="K344" s="426" t="s">
        <v>186</v>
      </c>
      <c r="L344" s="426" t="s">
        <v>187</v>
      </c>
      <c r="M344" s="426" t="s">
        <v>187</v>
      </c>
      <c r="N344" s="426" t="s">
        <v>186</v>
      </c>
      <c r="O344" s="426" t="s">
        <v>186</v>
      </c>
      <c r="P344" s="426" t="s">
        <v>186</v>
      </c>
      <c r="Q344" s="426" t="s">
        <v>187</v>
      </c>
      <c r="R344" s="426">
        <v>2.5133290000000001</v>
      </c>
    </row>
    <row r="345" spans="1:18">
      <c r="A345" s="428">
        <v>42774.509060416669</v>
      </c>
      <c r="B345" s="426" t="s">
        <v>189</v>
      </c>
      <c r="C345" s="426">
        <v>1</v>
      </c>
      <c r="D345" s="426" t="s">
        <v>39</v>
      </c>
      <c r="E345" s="426" t="s">
        <v>44</v>
      </c>
      <c r="F345" s="426" t="s">
        <v>186</v>
      </c>
      <c r="G345" s="426" t="s">
        <v>186</v>
      </c>
      <c r="H345" s="426" t="s">
        <v>186</v>
      </c>
      <c r="I345" s="426" t="s">
        <v>186</v>
      </c>
      <c r="J345" s="426" t="s">
        <v>186</v>
      </c>
      <c r="K345" s="426" t="s">
        <v>186</v>
      </c>
      <c r="L345" s="426" t="s">
        <v>186</v>
      </c>
      <c r="M345" s="426" t="s">
        <v>186</v>
      </c>
      <c r="N345" s="426" t="s">
        <v>186</v>
      </c>
      <c r="O345" s="426" t="s">
        <v>186</v>
      </c>
      <c r="P345" s="426" t="s">
        <v>186</v>
      </c>
      <c r="Q345" s="426" t="s">
        <v>186</v>
      </c>
      <c r="R345" s="426">
        <v>454.39946399999798</v>
      </c>
    </row>
    <row r="346" spans="1:18">
      <c r="A346" s="428">
        <v>42774.509060416669</v>
      </c>
      <c r="B346" s="426" t="s">
        <v>189</v>
      </c>
      <c r="C346" s="426">
        <v>1</v>
      </c>
      <c r="D346" s="426" t="s">
        <v>39</v>
      </c>
      <c r="E346" s="426" t="s">
        <v>44</v>
      </c>
      <c r="F346" s="426" t="s">
        <v>187</v>
      </c>
      <c r="G346" s="426" t="s">
        <v>186</v>
      </c>
      <c r="H346" s="426" t="s">
        <v>186</v>
      </c>
      <c r="I346" s="426" t="s">
        <v>186</v>
      </c>
      <c r="J346" s="426" t="s">
        <v>186</v>
      </c>
      <c r="K346" s="426" t="s">
        <v>186</v>
      </c>
      <c r="L346" s="426" t="s">
        <v>186</v>
      </c>
      <c r="M346" s="426" t="s">
        <v>186</v>
      </c>
      <c r="N346" s="426" t="s">
        <v>186</v>
      </c>
      <c r="O346" s="426" t="s">
        <v>186</v>
      </c>
      <c r="P346" s="426" t="s">
        <v>186</v>
      </c>
      <c r="Q346" s="426" t="s">
        <v>187</v>
      </c>
      <c r="R346" s="426">
        <v>800.43254300001195</v>
      </c>
    </row>
    <row r="347" spans="1:18">
      <c r="A347" s="428">
        <v>42774.509060416669</v>
      </c>
      <c r="B347" s="426" t="s">
        <v>189</v>
      </c>
      <c r="C347" s="426">
        <v>1</v>
      </c>
      <c r="D347" s="426" t="s">
        <v>39</v>
      </c>
      <c r="E347" s="426" t="s">
        <v>44</v>
      </c>
      <c r="F347" s="426" t="s">
        <v>187</v>
      </c>
      <c r="G347" s="426" t="s">
        <v>186</v>
      </c>
      <c r="H347" s="426" t="s">
        <v>186</v>
      </c>
      <c r="I347" s="426" t="s">
        <v>186</v>
      </c>
      <c r="J347" s="426" t="s">
        <v>186</v>
      </c>
      <c r="K347" s="426" t="s">
        <v>186</v>
      </c>
      <c r="L347" s="426" t="s">
        <v>187</v>
      </c>
      <c r="M347" s="426" t="s">
        <v>186</v>
      </c>
      <c r="N347" s="426" t="s">
        <v>186</v>
      </c>
      <c r="O347" s="426" t="s">
        <v>186</v>
      </c>
      <c r="P347" s="426" t="s">
        <v>187</v>
      </c>
      <c r="Q347" s="426" t="s">
        <v>187</v>
      </c>
      <c r="R347" s="426">
        <v>269.45974500000102</v>
      </c>
    </row>
    <row r="348" spans="1:18">
      <c r="A348" s="428">
        <v>42774.509060416669</v>
      </c>
      <c r="B348" s="426" t="s">
        <v>189</v>
      </c>
      <c r="C348" s="426">
        <v>1</v>
      </c>
      <c r="D348" s="426" t="s">
        <v>39</v>
      </c>
      <c r="E348" s="426" t="s">
        <v>44</v>
      </c>
      <c r="F348" s="426" t="s">
        <v>187</v>
      </c>
      <c r="G348" s="426" t="s">
        <v>186</v>
      </c>
      <c r="H348" s="426" t="s">
        <v>186</v>
      </c>
      <c r="I348" s="426" t="s">
        <v>186</v>
      </c>
      <c r="J348" s="426" t="s">
        <v>186</v>
      </c>
      <c r="K348" s="426" t="s">
        <v>186</v>
      </c>
      <c r="L348" s="426" t="s">
        <v>187</v>
      </c>
      <c r="M348" s="426" t="s">
        <v>186</v>
      </c>
      <c r="N348" s="426" t="s">
        <v>186</v>
      </c>
      <c r="O348" s="426" t="s">
        <v>187</v>
      </c>
      <c r="P348" s="426" t="s">
        <v>186</v>
      </c>
      <c r="Q348" s="426" t="s">
        <v>187</v>
      </c>
      <c r="R348" s="426">
        <v>10.666665999999999</v>
      </c>
    </row>
    <row r="349" spans="1:18">
      <c r="A349" s="428">
        <v>42774.509060416669</v>
      </c>
      <c r="B349" s="426" t="s">
        <v>189</v>
      </c>
      <c r="C349" s="426">
        <v>1</v>
      </c>
      <c r="D349" s="426" t="s">
        <v>39</v>
      </c>
      <c r="E349" s="426" t="s">
        <v>44</v>
      </c>
      <c r="F349" s="426" t="s">
        <v>187</v>
      </c>
      <c r="G349" s="426" t="s">
        <v>186</v>
      </c>
      <c r="H349" s="426" t="s">
        <v>186</v>
      </c>
      <c r="I349" s="426" t="s">
        <v>186</v>
      </c>
      <c r="J349" s="426" t="s">
        <v>186</v>
      </c>
      <c r="K349" s="426" t="s">
        <v>186</v>
      </c>
      <c r="L349" s="426" t="s">
        <v>187</v>
      </c>
      <c r="M349" s="426" t="s">
        <v>186</v>
      </c>
      <c r="N349" s="426" t="s">
        <v>187</v>
      </c>
      <c r="O349" s="426" t="s">
        <v>186</v>
      </c>
      <c r="P349" s="426" t="s">
        <v>186</v>
      </c>
      <c r="Q349" s="426" t="s">
        <v>187</v>
      </c>
      <c r="R349" s="426">
        <v>100.39990400000001</v>
      </c>
    </row>
    <row r="350" spans="1:18">
      <c r="A350" s="428">
        <v>42774.509060416669</v>
      </c>
      <c r="B350" s="426" t="s">
        <v>189</v>
      </c>
      <c r="C350" s="426">
        <v>1</v>
      </c>
      <c r="D350" s="426" t="s">
        <v>39</v>
      </c>
      <c r="E350" s="426" t="s">
        <v>44</v>
      </c>
      <c r="F350" s="426" t="s">
        <v>187</v>
      </c>
      <c r="G350" s="426" t="s">
        <v>186</v>
      </c>
      <c r="H350" s="426" t="s">
        <v>186</v>
      </c>
      <c r="I350" s="426" t="s">
        <v>186</v>
      </c>
      <c r="J350" s="426" t="s">
        <v>186</v>
      </c>
      <c r="K350" s="426" t="s">
        <v>186</v>
      </c>
      <c r="L350" s="426" t="s">
        <v>187</v>
      </c>
      <c r="M350" s="426" t="s">
        <v>187</v>
      </c>
      <c r="N350" s="426" t="s">
        <v>186</v>
      </c>
      <c r="O350" s="426" t="s">
        <v>186</v>
      </c>
      <c r="P350" s="426" t="s">
        <v>186</v>
      </c>
      <c r="Q350" s="426" t="s">
        <v>187</v>
      </c>
      <c r="R350" s="426">
        <v>171.71981799999901</v>
      </c>
    </row>
    <row r="351" spans="1:18">
      <c r="A351" s="428">
        <v>42774.509060416669</v>
      </c>
      <c r="B351" s="426" t="s">
        <v>189</v>
      </c>
      <c r="C351" s="426">
        <v>1</v>
      </c>
      <c r="D351" s="426" t="s">
        <v>39</v>
      </c>
      <c r="E351" s="426" t="s">
        <v>44</v>
      </c>
      <c r="F351" s="426" t="s">
        <v>187</v>
      </c>
      <c r="G351" s="426" t="s">
        <v>186</v>
      </c>
      <c r="H351" s="426" t="s">
        <v>186</v>
      </c>
      <c r="I351" s="426" t="s">
        <v>186</v>
      </c>
      <c r="J351" s="426" t="s">
        <v>186</v>
      </c>
      <c r="K351" s="426" t="s">
        <v>186</v>
      </c>
      <c r="L351" s="426" t="s">
        <v>187</v>
      </c>
      <c r="M351" s="426" t="s">
        <v>187</v>
      </c>
      <c r="N351" s="426" t="s">
        <v>187</v>
      </c>
      <c r="O351" s="426" t="s">
        <v>186</v>
      </c>
      <c r="P351" s="426" t="s">
        <v>186</v>
      </c>
      <c r="Q351" s="426" t="s">
        <v>187</v>
      </c>
      <c r="R351" s="426">
        <v>15.666651</v>
      </c>
    </row>
    <row r="352" spans="1:18">
      <c r="A352" s="428">
        <v>42774.509060416669</v>
      </c>
      <c r="B352" s="426" t="s">
        <v>189</v>
      </c>
      <c r="C352" s="426">
        <v>1</v>
      </c>
      <c r="D352" s="426" t="s">
        <v>39</v>
      </c>
      <c r="E352" s="426" t="s">
        <v>44</v>
      </c>
      <c r="F352" s="426" t="s">
        <v>187</v>
      </c>
      <c r="G352" s="426" t="s">
        <v>186</v>
      </c>
      <c r="H352" s="426" t="s">
        <v>186</v>
      </c>
      <c r="I352" s="426" t="s">
        <v>186</v>
      </c>
      <c r="J352" s="426" t="s">
        <v>186</v>
      </c>
      <c r="K352" s="426" t="s">
        <v>187</v>
      </c>
      <c r="L352" s="426" t="s">
        <v>186</v>
      </c>
      <c r="M352" s="426" t="s">
        <v>186</v>
      </c>
      <c r="N352" s="426" t="s">
        <v>186</v>
      </c>
      <c r="O352" s="426" t="s">
        <v>186</v>
      </c>
      <c r="P352" s="426" t="s">
        <v>186</v>
      </c>
      <c r="Q352" s="426" t="s">
        <v>186</v>
      </c>
      <c r="R352" s="426">
        <v>3.9999989999999999</v>
      </c>
    </row>
    <row r="353" spans="1:18">
      <c r="A353" s="428">
        <v>42774.509060416669</v>
      </c>
      <c r="B353" s="426" t="s">
        <v>189</v>
      </c>
      <c r="C353" s="426">
        <v>1</v>
      </c>
      <c r="D353" s="426" t="s">
        <v>39</v>
      </c>
      <c r="E353" s="426" t="s">
        <v>44</v>
      </c>
      <c r="F353" s="426" t="s">
        <v>187</v>
      </c>
      <c r="G353" s="426" t="s">
        <v>186</v>
      </c>
      <c r="H353" s="426" t="s">
        <v>186</v>
      </c>
      <c r="I353" s="426" t="s">
        <v>186</v>
      </c>
      <c r="J353" s="426" t="s">
        <v>187</v>
      </c>
      <c r="K353" s="426" t="s">
        <v>186</v>
      </c>
      <c r="L353" s="426" t="s">
        <v>186</v>
      </c>
      <c r="M353" s="426" t="s">
        <v>186</v>
      </c>
      <c r="N353" s="426" t="s">
        <v>186</v>
      </c>
      <c r="O353" s="426" t="s">
        <v>186</v>
      </c>
      <c r="P353" s="426" t="s">
        <v>186</v>
      </c>
      <c r="Q353" s="426" t="s">
        <v>187</v>
      </c>
      <c r="R353" s="426">
        <v>65.466595000000197</v>
      </c>
    </row>
    <row r="354" spans="1:18">
      <c r="A354" s="428">
        <v>42774.509060416669</v>
      </c>
      <c r="B354" s="426" t="s">
        <v>189</v>
      </c>
      <c r="C354" s="426">
        <v>1</v>
      </c>
      <c r="D354" s="426" t="s">
        <v>39</v>
      </c>
      <c r="E354" s="426" t="s">
        <v>44</v>
      </c>
      <c r="F354" s="426" t="s">
        <v>187</v>
      </c>
      <c r="G354" s="426" t="s">
        <v>186</v>
      </c>
      <c r="H354" s="426" t="s">
        <v>186</v>
      </c>
      <c r="I354" s="426" t="s">
        <v>186</v>
      </c>
      <c r="J354" s="426" t="s">
        <v>187</v>
      </c>
      <c r="K354" s="426" t="s">
        <v>186</v>
      </c>
      <c r="L354" s="426" t="s">
        <v>187</v>
      </c>
      <c r="M354" s="426" t="s">
        <v>186</v>
      </c>
      <c r="N354" s="426" t="s">
        <v>186</v>
      </c>
      <c r="O354" s="426" t="s">
        <v>186</v>
      </c>
      <c r="P354" s="426" t="s">
        <v>187</v>
      </c>
      <c r="Q354" s="426" t="s">
        <v>187</v>
      </c>
      <c r="R354" s="426">
        <v>6.6533280000000001</v>
      </c>
    </row>
    <row r="355" spans="1:18">
      <c r="A355" s="428">
        <v>42774.509060416669</v>
      </c>
      <c r="B355" s="426" t="s">
        <v>189</v>
      </c>
      <c r="C355" s="426">
        <v>1</v>
      </c>
      <c r="D355" s="426" t="s">
        <v>39</v>
      </c>
      <c r="E355" s="426" t="s">
        <v>44</v>
      </c>
      <c r="F355" s="426" t="s">
        <v>187</v>
      </c>
      <c r="G355" s="426" t="s">
        <v>186</v>
      </c>
      <c r="H355" s="426" t="s">
        <v>186</v>
      </c>
      <c r="I355" s="426" t="s">
        <v>186</v>
      </c>
      <c r="J355" s="426" t="s">
        <v>187</v>
      </c>
      <c r="K355" s="426" t="s">
        <v>186</v>
      </c>
      <c r="L355" s="426" t="s">
        <v>187</v>
      </c>
      <c r="M355" s="426" t="s">
        <v>186</v>
      </c>
      <c r="N355" s="426" t="s">
        <v>187</v>
      </c>
      <c r="O355" s="426" t="s">
        <v>186</v>
      </c>
      <c r="P355" s="426" t="s">
        <v>186</v>
      </c>
      <c r="Q355" s="426" t="s">
        <v>187</v>
      </c>
      <c r="R355" s="426">
        <v>2.6666639999999999</v>
      </c>
    </row>
    <row r="356" spans="1:18">
      <c r="A356" s="428">
        <v>42774.509060416669</v>
      </c>
      <c r="B356" s="426" t="s">
        <v>189</v>
      </c>
      <c r="C356" s="426">
        <v>1</v>
      </c>
      <c r="D356" s="426" t="s">
        <v>39</v>
      </c>
      <c r="E356" s="426" t="s">
        <v>44</v>
      </c>
      <c r="F356" s="426" t="s">
        <v>187</v>
      </c>
      <c r="G356" s="426" t="s">
        <v>186</v>
      </c>
      <c r="H356" s="426" t="s">
        <v>186</v>
      </c>
      <c r="I356" s="426" t="s">
        <v>186</v>
      </c>
      <c r="J356" s="426" t="s">
        <v>187</v>
      </c>
      <c r="K356" s="426" t="s">
        <v>186</v>
      </c>
      <c r="L356" s="426" t="s">
        <v>187</v>
      </c>
      <c r="M356" s="426" t="s">
        <v>187</v>
      </c>
      <c r="N356" s="426" t="s">
        <v>186</v>
      </c>
      <c r="O356" s="426" t="s">
        <v>186</v>
      </c>
      <c r="P356" s="426" t="s">
        <v>186</v>
      </c>
      <c r="Q356" s="426" t="s">
        <v>187</v>
      </c>
      <c r="R356" s="426">
        <v>93.239939000000106</v>
      </c>
    </row>
    <row r="357" spans="1:18">
      <c r="A357" s="428">
        <v>42774.509060416669</v>
      </c>
      <c r="B357" s="426" t="s">
        <v>189</v>
      </c>
      <c r="C357" s="426">
        <v>1</v>
      </c>
      <c r="D357" s="426" t="s">
        <v>39</v>
      </c>
      <c r="E357" s="426" t="s">
        <v>44</v>
      </c>
      <c r="F357" s="426" t="s">
        <v>187</v>
      </c>
      <c r="G357" s="426" t="s">
        <v>186</v>
      </c>
      <c r="H357" s="426" t="s">
        <v>186</v>
      </c>
      <c r="I357" s="426" t="s">
        <v>186</v>
      </c>
      <c r="J357" s="426" t="s">
        <v>187</v>
      </c>
      <c r="K357" s="426" t="s">
        <v>186</v>
      </c>
      <c r="L357" s="426" t="s">
        <v>187</v>
      </c>
      <c r="M357" s="426" t="s">
        <v>187</v>
      </c>
      <c r="N357" s="426" t="s">
        <v>187</v>
      </c>
      <c r="O357" s="426" t="s">
        <v>186</v>
      </c>
      <c r="P357" s="426" t="s">
        <v>186</v>
      </c>
      <c r="Q357" s="426" t="s">
        <v>187</v>
      </c>
      <c r="R357" s="426">
        <v>0.33333299999999999</v>
      </c>
    </row>
    <row r="358" spans="1:18">
      <c r="A358" s="428">
        <v>42774.509060416669</v>
      </c>
      <c r="B358" s="426" t="s">
        <v>189</v>
      </c>
      <c r="C358" s="426">
        <v>1</v>
      </c>
      <c r="D358" s="426" t="s">
        <v>39</v>
      </c>
      <c r="E358" s="426" t="s">
        <v>44</v>
      </c>
      <c r="F358" s="426" t="s">
        <v>187</v>
      </c>
      <c r="G358" s="426" t="s">
        <v>187</v>
      </c>
      <c r="H358" s="426" t="s">
        <v>186</v>
      </c>
      <c r="I358" s="426" t="s">
        <v>186</v>
      </c>
      <c r="J358" s="426" t="s">
        <v>186</v>
      </c>
      <c r="K358" s="426" t="s">
        <v>186</v>
      </c>
      <c r="L358" s="426" t="s">
        <v>186</v>
      </c>
      <c r="M358" s="426" t="s">
        <v>186</v>
      </c>
      <c r="N358" s="426" t="s">
        <v>186</v>
      </c>
      <c r="O358" s="426" t="s">
        <v>186</v>
      </c>
      <c r="P358" s="426" t="s">
        <v>186</v>
      </c>
      <c r="Q358" s="426" t="s">
        <v>187</v>
      </c>
      <c r="R358" s="426">
        <v>9.6666579999999893</v>
      </c>
    </row>
    <row r="359" spans="1:18">
      <c r="A359" s="428">
        <v>42774.509060416669</v>
      </c>
      <c r="B359" s="426" t="s">
        <v>189</v>
      </c>
      <c r="C359" s="426">
        <v>1</v>
      </c>
      <c r="D359" s="426" t="s">
        <v>39</v>
      </c>
      <c r="E359" s="426" t="s">
        <v>44</v>
      </c>
      <c r="F359" s="426" t="s">
        <v>187</v>
      </c>
      <c r="G359" s="426" t="s">
        <v>187</v>
      </c>
      <c r="H359" s="426" t="s">
        <v>186</v>
      </c>
      <c r="I359" s="426" t="s">
        <v>186</v>
      </c>
      <c r="J359" s="426" t="s">
        <v>186</v>
      </c>
      <c r="K359" s="426" t="s">
        <v>186</v>
      </c>
      <c r="L359" s="426" t="s">
        <v>187</v>
      </c>
      <c r="M359" s="426" t="s">
        <v>186</v>
      </c>
      <c r="N359" s="426" t="s">
        <v>186</v>
      </c>
      <c r="O359" s="426" t="s">
        <v>186</v>
      </c>
      <c r="P359" s="426" t="s">
        <v>187</v>
      </c>
      <c r="Q359" s="426" t="s">
        <v>187</v>
      </c>
      <c r="R359" s="426">
        <v>0.46666600000000003</v>
      </c>
    </row>
    <row r="360" spans="1:18">
      <c r="A360" s="428">
        <v>42774.509060416669</v>
      </c>
      <c r="B360" s="426" t="s">
        <v>189</v>
      </c>
      <c r="C360" s="426">
        <v>1</v>
      </c>
      <c r="D360" s="426" t="s">
        <v>39</v>
      </c>
      <c r="E360" s="426" t="s">
        <v>44</v>
      </c>
      <c r="F360" s="426" t="s">
        <v>187</v>
      </c>
      <c r="G360" s="426" t="s">
        <v>187</v>
      </c>
      <c r="H360" s="426" t="s">
        <v>186</v>
      </c>
      <c r="I360" s="426" t="s">
        <v>186</v>
      </c>
      <c r="J360" s="426" t="s">
        <v>186</v>
      </c>
      <c r="K360" s="426" t="s">
        <v>186</v>
      </c>
      <c r="L360" s="426" t="s">
        <v>187</v>
      </c>
      <c r="M360" s="426" t="s">
        <v>187</v>
      </c>
      <c r="N360" s="426" t="s">
        <v>186</v>
      </c>
      <c r="O360" s="426" t="s">
        <v>186</v>
      </c>
      <c r="P360" s="426" t="s">
        <v>186</v>
      </c>
      <c r="Q360" s="426" t="s">
        <v>187</v>
      </c>
      <c r="R360" s="426">
        <v>105.7333</v>
      </c>
    </row>
    <row r="361" spans="1:18">
      <c r="A361" s="428">
        <v>42774.509060416669</v>
      </c>
      <c r="B361" s="426" t="s">
        <v>189</v>
      </c>
      <c r="C361" s="426">
        <v>1</v>
      </c>
      <c r="D361" s="426" t="s">
        <v>39</v>
      </c>
      <c r="E361" s="426" t="s">
        <v>44</v>
      </c>
      <c r="F361" s="426" t="s">
        <v>187</v>
      </c>
      <c r="G361" s="426" t="s">
        <v>187</v>
      </c>
      <c r="H361" s="426" t="s">
        <v>186</v>
      </c>
      <c r="I361" s="426" t="s">
        <v>186</v>
      </c>
      <c r="J361" s="426" t="s">
        <v>186</v>
      </c>
      <c r="K361" s="426" t="s">
        <v>186</v>
      </c>
      <c r="L361" s="426" t="s">
        <v>187</v>
      </c>
      <c r="M361" s="426" t="s">
        <v>187</v>
      </c>
      <c r="N361" s="426" t="s">
        <v>187</v>
      </c>
      <c r="O361" s="426" t="s">
        <v>186</v>
      </c>
      <c r="P361" s="426" t="s">
        <v>186</v>
      </c>
      <c r="Q361" s="426" t="s">
        <v>187</v>
      </c>
      <c r="R361" s="426">
        <v>0.33333299999999999</v>
      </c>
    </row>
    <row r="362" spans="1:18">
      <c r="A362" s="428">
        <v>42774.509060416669</v>
      </c>
      <c r="B362" s="426" t="s">
        <v>189</v>
      </c>
      <c r="C362" s="426">
        <v>1</v>
      </c>
      <c r="D362" s="426" t="s">
        <v>39</v>
      </c>
      <c r="E362" s="426" t="s">
        <v>44</v>
      </c>
      <c r="F362" s="426" t="s">
        <v>187</v>
      </c>
      <c r="G362" s="426" t="s">
        <v>187</v>
      </c>
      <c r="H362" s="426" t="s">
        <v>186</v>
      </c>
      <c r="I362" s="426" t="s">
        <v>186</v>
      </c>
      <c r="J362" s="426" t="s">
        <v>186</v>
      </c>
      <c r="K362" s="426" t="s">
        <v>187</v>
      </c>
      <c r="L362" s="426" t="s">
        <v>186</v>
      </c>
      <c r="M362" s="426" t="s">
        <v>186</v>
      </c>
      <c r="N362" s="426" t="s">
        <v>186</v>
      </c>
      <c r="O362" s="426" t="s">
        <v>186</v>
      </c>
      <c r="P362" s="426" t="s">
        <v>186</v>
      </c>
      <c r="Q362" s="426" t="s">
        <v>186</v>
      </c>
      <c r="R362" s="426">
        <v>30.19999</v>
      </c>
    </row>
    <row r="363" spans="1:18">
      <c r="A363" s="428">
        <v>42774.509060416669</v>
      </c>
      <c r="B363" s="426" t="s">
        <v>189</v>
      </c>
      <c r="C363" s="426">
        <v>1</v>
      </c>
      <c r="D363" s="426" t="s">
        <v>39</v>
      </c>
      <c r="E363" s="426" t="s">
        <v>44</v>
      </c>
      <c r="F363" s="426" t="s">
        <v>187</v>
      </c>
      <c r="G363" s="426" t="s">
        <v>187</v>
      </c>
      <c r="H363" s="426" t="s">
        <v>186</v>
      </c>
      <c r="I363" s="426" t="s">
        <v>186</v>
      </c>
      <c r="J363" s="426" t="s">
        <v>187</v>
      </c>
      <c r="K363" s="426" t="s">
        <v>186</v>
      </c>
      <c r="L363" s="426" t="s">
        <v>186</v>
      </c>
      <c r="M363" s="426" t="s">
        <v>186</v>
      </c>
      <c r="N363" s="426" t="s">
        <v>186</v>
      </c>
      <c r="O363" s="426" t="s">
        <v>186</v>
      </c>
      <c r="P363" s="426" t="s">
        <v>186</v>
      </c>
      <c r="Q363" s="426" t="s">
        <v>187</v>
      </c>
      <c r="R363" s="426">
        <v>1.799998</v>
      </c>
    </row>
    <row r="364" spans="1:18">
      <c r="A364" s="428">
        <v>42774.509060416669</v>
      </c>
      <c r="B364" s="426" t="s">
        <v>189</v>
      </c>
      <c r="C364" s="426">
        <v>1</v>
      </c>
      <c r="D364" s="426" t="s">
        <v>39</v>
      </c>
      <c r="E364" s="426" t="s">
        <v>44</v>
      </c>
      <c r="F364" s="426" t="s">
        <v>187</v>
      </c>
      <c r="G364" s="426" t="s">
        <v>187</v>
      </c>
      <c r="H364" s="426" t="s">
        <v>186</v>
      </c>
      <c r="I364" s="426" t="s">
        <v>186</v>
      </c>
      <c r="J364" s="426" t="s">
        <v>187</v>
      </c>
      <c r="K364" s="426" t="s">
        <v>186</v>
      </c>
      <c r="L364" s="426" t="s">
        <v>187</v>
      </c>
      <c r="M364" s="426" t="s">
        <v>186</v>
      </c>
      <c r="N364" s="426" t="s">
        <v>187</v>
      </c>
      <c r="O364" s="426" t="s">
        <v>186</v>
      </c>
      <c r="P364" s="426" t="s">
        <v>186</v>
      </c>
      <c r="Q364" s="426" t="s">
        <v>187</v>
      </c>
      <c r="R364" s="426">
        <v>0.33333299999999999</v>
      </c>
    </row>
    <row r="365" spans="1:18">
      <c r="A365" s="428">
        <v>42774.509060416669</v>
      </c>
      <c r="B365" s="426" t="s">
        <v>189</v>
      </c>
      <c r="C365" s="426">
        <v>1</v>
      </c>
      <c r="D365" s="426" t="s">
        <v>39</v>
      </c>
      <c r="E365" s="426" t="s">
        <v>44</v>
      </c>
      <c r="F365" s="426" t="s">
        <v>187</v>
      </c>
      <c r="G365" s="426" t="s">
        <v>187</v>
      </c>
      <c r="H365" s="426" t="s">
        <v>186</v>
      </c>
      <c r="I365" s="426" t="s">
        <v>186</v>
      </c>
      <c r="J365" s="426" t="s">
        <v>187</v>
      </c>
      <c r="K365" s="426" t="s">
        <v>186</v>
      </c>
      <c r="L365" s="426" t="s">
        <v>187</v>
      </c>
      <c r="M365" s="426" t="s">
        <v>187</v>
      </c>
      <c r="N365" s="426" t="s">
        <v>186</v>
      </c>
      <c r="O365" s="426" t="s">
        <v>186</v>
      </c>
      <c r="P365" s="426" t="s">
        <v>186</v>
      </c>
      <c r="Q365" s="426" t="s">
        <v>187</v>
      </c>
      <c r="R365" s="426">
        <v>20.799992</v>
      </c>
    </row>
    <row r="366" spans="1:18">
      <c r="A366" s="428">
        <v>42774.509060416669</v>
      </c>
      <c r="B366" s="426" t="s">
        <v>189</v>
      </c>
      <c r="C366" s="426">
        <v>1</v>
      </c>
      <c r="D366" s="426" t="s">
        <v>39</v>
      </c>
      <c r="E366" s="426" t="s">
        <v>128</v>
      </c>
      <c r="F366" s="426" t="s">
        <v>186</v>
      </c>
      <c r="G366" s="426" t="s">
        <v>186</v>
      </c>
      <c r="H366" s="426" t="s">
        <v>186</v>
      </c>
      <c r="I366" s="426" t="s">
        <v>186</v>
      </c>
      <c r="J366" s="426" t="s">
        <v>186</v>
      </c>
      <c r="K366" s="426" t="s">
        <v>186</v>
      </c>
      <c r="L366" s="426" t="s">
        <v>186</v>
      </c>
      <c r="M366" s="426" t="s">
        <v>186</v>
      </c>
      <c r="N366" s="426" t="s">
        <v>186</v>
      </c>
      <c r="O366" s="426" t="s">
        <v>186</v>
      </c>
      <c r="P366" s="426" t="s">
        <v>186</v>
      </c>
      <c r="Q366" s="426" t="s">
        <v>186</v>
      </c>
      <c r="R366" s="426">
        <v>3.2933309999999998</v>
      </c>
    </row>
    <row r="367" spans="1:18">
      <c r="A367" s="428">
        <v>42774.509060416669</v>
      </c>
      <c r="B367" s="426" t="s">
        <v>189</v>
      </c>
      <c r="C367" s="426">
        <v>1</v>
      </c>
      <c r="D367" s="426" t="s">
        <v>39</v>
      </c>
      <c r="E367" s="426" t="s">
        <v>128</v>
      </c>
      <c r="F367" s="426" t="s">
        <v>187</v>
      </c>
      <c r="G367" s="426" t="s">
        <v>186</v>
      </c>
      <c r="H367" s="426" t="s">
        <v>186</v>
      </c>
      <c r="I367" s="426" t="s">
        <v>186</v>
      </c>
      <c r="J367" s="426" t="s">
        <v>186</v>
      </c>
      <c r="K367" s="426" t="s">
        <v>186</v>
      </c>
      <c r="L367" s="426" t="s">
        <v>186</v>
      </c>
      <c r="M367" s="426" t="s">
        <v>186</v>
      </c>
      <c r="N367" s="426" t="s">
        <v>186</v>
      </c>
      <c r="O367" s="426" t="s">
        <v>186</v>
      </c>
      <c r="P367" s="426" t="s">
        <v>186</v>
      </c>
      <c r="Q367" s="426" t="s">
        <v>187</v>
      </c>
      <c r="R367" s="426">
        <v>137.43314100000001</v>
      </c>
    </row>
    <row r="368" spans="1:18">
      <c r="A368" s="428">
        <v>42774.509060416669</v>
      </c>
      <c r="B368" s="426" t="s">
        <v>189</v>
      </c>
      <c r="C368" s="426">
        <v>1</v>
      </c>
      <c r="D368" s="426" t="s">
        <v>39</v>
      </c>
      <c r="E368" s="426" t="s">
        <v>128</v>
      </c>
      <c r="F368" s="426" t="s">
        <v>187</v>
      </c>
      <c r="G368" s="426" t="s">
        <v>186</v>
      </c>
      <c r="H368" s="426" t="s">
        <v>186</v>
      </c>
      <c r="I368" s="426" t="s">
        <v>186</v>
      </c>
      <c r="J368" s="426" t="s">
        <v>186</v>
      </c>
      <c r="K368" s="426" t="s">
        <v>186</v>
      </c>
      <c r="L368" s="426" t="s">
        <v>187</v>
      </c>
      <c r="M368" s="426" t="s">
        <v>186</v>
      </c>
      <c r="N368" s="426" t="s">
        <v>186</v>
      </c>
      <c r="O368" s="426" t="s">
        <v>186</v>
      </c>
      <c r="P368" s="426" t="s">
        <v>187</v>
      </c>
      <c r="Q368" s="426" t="s">
        <v>187</v>
      </c>
      <c r="R368" s="426">
        <v>46.793289000000001</v>
      </c>
    </row>
    <row r="369" spans="1:18">
      <c r="A369" s="428">
        <v>42774.509060416669</v>
      </c>
      <c r="B369" s="426" t="s">
        <v>189</v>
      </c>
      <c r="C369" s="426">
        <v>1</v>
      </c>
      <c r="D369" s="426" t="s">
        <v>39</v>
      </c>
      <c r="E369" s="426" t="s">
        <v>128</v>
      </c>
      <c r="F369" s="426" t="s">
        <v>187</v>
      </c>
      <c r="G369" s="426" t="s">
        <v>186</v>
      </c>
      <c r="H369" s="426" t="s">
        <v>186</v>
      </c>
      <c r="I369" s="426" t="s">
        <v>186</v>
      </c>
      <c r="J369" s="426" t="s">
        <v>186</v>
      </c>
      <c r="K369" s="426" t="s">
        <v>186</v>
      </c>
      <c r="L369" s="426" t="s">
        <v>187</v>
      </c>
      <c r="M369" s="426" t="s">
        <v>187</v>
      </c>
      <c r="N369" s="426" t="s">
        <v>186</v>
      </c>
      <c r="O369" s="426" t="s">
        <v>186</v>
      </c>
      <c r="P369" s="426" t="s">
        <v>186</v>
      </c>
      <c r="Q369" s="426" t="s">
        <v>187</v>
      </c>
      <c r="R369" s="426">
        <v>1.0666640000000001</v>
      </c>
    </row>
    <row r="370" spans="1:18">
      <c r="A370" s="428">
        <v>42774.509060416669</v>
      </c>
      <c r="B370" s="426" t="s">
        <v>189</v>
      </c>
      <c r="C370" s="426">
        <v>1</v>
      </c>
      <c r="D370" s="426" t="s">
        <v>39</v>
      </c>
      <c r="E370" s="426" t="s">
        <v>128</v>
      </c>
      <c r="F370" s="426" t="s">
        <v>187</v>
      </c>
      <c r="G370" s="426" t="s">
        <v>186</v>
      </c>
      <c r="H370" s="426" t="s">
        <v>186</v>
      </c>
      <c r="I370" s="426" t="s">
        <v>186</v>
      </c>
      <c r="J370" s="426" t="s">
        <v>187</v>
      </c>
      <c r="K370" s="426" t="s">
        <v>186</v>
      </c>
      <c r="L370" s="426" t="s">
        <v>186</v>
      </c>
      <c r="M370" s="426" t="s">
        <v>186</v>
      </c>
      <c r="N370" s="426" t="s">
        <v>186</v>
      </c>
      <c r="O370" s="426" t="s">
        <v>186</v>
      </c>
      <c r="P370" s="426" t="s">
        <v>186</v>
      </c>
      <c r="Q370" s="426" t="s">
        <v>187</v>
      </c>
      <c r="R370" s="426">
        <v>38.433273</v>
      </c>
    </row>
    <row r="371" spans="1:18">
      <c r="A371" s="428">
        <v>42774.509060416669</v>
      </c>
      <c r="B371" s="426" t="s">
        <v>189</v>
      </c>
      <c r="C371" s="426">
        <v>1</v>
      </c>
      <c r="D371" s="426" t="s">
        <v>39</v>
      </c>
      <c r="E371" s="426" t="s">
        <v>128</v>
      </c>
      <c r="F371" s="426" t="s">
        <v>187</v>
      </c>
      <c r="G371" s="426" t="s">
        <v>186</v>
      </c>
      <c r="H371" s="426" t="s">
        <v>186</v>
      </c>
      <c r="I371" s="426" t="s">
        <v>186</v>
      </c>
      <c r="J371" s="426" t="s">
        <v>187</v>
      </c>
      <c r="K371" s="426" t="s">
        <v>186</v>
      </c>
      <c r="L371" s="426" t="s">
        <v>187</v>
      </c>
      <c r="M371" s="426" t="s">
        <v>186</v>
      </c>
      <c r="N371" s="426" t="s">
        <v>186</v>
      </c>
      <c r="O371" s="426" t="s">
        <v>186</v>
      </c>
      <c r="P371" s="426" t="s">
        <v>187</v>
      </c>
      <c r="Q371" s="426" t="s">
        <v>187</v>
      </c>
      <c r="R371" s="426">
        <v>4.6333289999999998</v>
      </c>
    </row>
    <row r="372" spans="1:18">
      <c r="A372" s="428">
        <v>42774.509060416669</v>
      </c>
      <c r="B372" s="426" t="s">
        <v>189</v>
      </c>
      <c r="C372" s="426">
        <v>1</v>
      </c>
      <c r="D372" s="426" t="s">
        <v>39</v>
      </c>
      <c r="E372" s="426" t="s">
        <v>128</v>
      </c>
      <c r="F372" s="426" t="s">
        <v>187</v>
      </c>
      <c r="G372" s="426" t="s">
        <v>186</v>
      </c>
      <c r="H372" s="426" t="s">
        <v>186</v>
      </c>
      <c r="I372" s="426" t="s">
        <v>186</v>
      </c>
      <c r="J372" s="426" t="s">
        <v>187</v>
      </c>
      <c r="K372" s="426" t="s">
        <v>186</v>
      </c>
      <c r="L372" s="426" t="s">
        <v>187</v>
      </c>
      <c r="M372" s="426" t="s">
        <v>187</v>
      </c>
      <c r="N372" s="426" t="s">
        <v>186</v>
      </c>
      <c r="O372" s="426" t="s">
        <v>186</v>
      </c>
      <c r="P372" s="426" t="s">
        <v>186</v>
      </c>
      <c r="Q372" s="426" t="s">
        <v>187</v>
      </c>
      <c r="R372" s="426">
        <v>0.26666600000000001</v>
      </c>
    </row>
    <row r="373" spans="1:18">
      <c r="A373" s="428">
        <v>42774.509060416669</v>
      </c>
      <c r="B373" s="426" t="s">
        <v>189</v>
      </c>
      <c r="C373" s="426">
        <v>1</v>
      </c>
      <c r="D373" s="426" t="s">
        <v>21</v>
      </c>
      <c r="E373" s="426" t="s">
        <v>21</v>
      </c>
      <c r="F373" s="426" t="s">
        <v>186</v>
      </c>
      <c r="G373" s="426" t="s">
        <v>186</v>
      </c>
      <c r="H373" s="426" t="s">
        <v>186</v>
      </c>
      <c r="I373" s="426" t="s">
        <v>186</v>
      </c>
      <c r="J373" s="426" t="s">
        <v>186</v>
      </c>
      <c r="K373" s="426" t="s">
        <v>186</v>
      </c>
      <c r="L373" s="426" t="s">
        <v>186</v>
      </c>
      <c r="M373" s="426" t="s">
        <v>186</v>
      </c>
      <c r="N373" s="426" t="s">
        <v>186</v>
      </c>
      <c r="O373" s="426" t="s">
        <v>186</v>
      </c>
      <c r="P373" s="426" t="s">
        <v>186</v>
      </c>
      <c r="Q373" s="426" t="s">
        <v>186</v>
      </c>
      <c r="R373" s="426">
        <v>607.53255300000296</v>
      </c>
    </row>
    <row r="374" spans="1:18">
      <c r="A374" s="428">
        <v>42774.509060416669</v>
      </c>
      <c r="B374" s="426" t="s">
        <v>189</v>
      </c>
      <c r="C374" s="426">
        <v>1</v>
      </c>
      <c r="D374" s="426" t="s">
        <v>21</v>
      </c>
      <c r="E374" s="426" t="s">
        <v>21</v>
      </c>
      <c r="F374" s="426" t="s">
        <v>187</v>
      </c>
      <c r="G374" s="426" t="s">
        <v>186</v>
      </c>
      <c r="H374" s="426" t="s">
        <v>186</v>
      </c>
      <c r="I374" s="426" t="s">
        <v>186</v>
      </c>
      <c r="J374" s="426" t="s">
        <v>186</v>
      </c>
      <c r="K374" s="426" t="s">
        <v>186</v>
      </c>
      <c r="L374" s="426" t="s">
        <v>186</v>
      </c>
      <c r="M374" s="426" t="s">
        <v>186</v>
      </c>
      <c r="N374" s="426" t="s">
        <v>186</v>
      </c>
      <c r="O374" s="426" t="s">
        <v>186</v>
      </c>
      <c r="P374" s="426" t="s">
        <v>186</v>
      </c>
      <c r="Q374" s="426" t="s">
        <v>187</v>
      </c>
      <c r="R374" s="426">
        <v>759.63920200001701</v>
      </c>
    </row>
    <row r="375" spans="1:18">
      <c r="A375" s="428">
        <v>42774.509060416669</v>
      </c>
      <c r="B375" s="426" t="s">
        <v>189</v>
      </c>
      <c r="C375" s="426">
        <v>1</v>
      </c>
      <c r="D375" s="426" t="s">
        <v>21</v>
      </c>
      <c r="E375" s="426" t="s">
        <v>21</v>
      </c>
      <c r="F375" s="426" t="s">
        <v>187</v>
      </c>
      <c r="G375" s="426" t="s">
        <v>186</v>
      </c>
      <c r="H375" s="426" t="s">
        <v>186</v>
      </c>
      <c r="I375" s="426" t="s">
        <v>186</v>
      </c>
      <c r="J375" s="426" t="s">
        <v>186</v>
      </c>
      <c r="K375" s="426" t="s">
        <v>186</v>
      </c>
      <c r="L375" s="426" t="s">
        <v>187</v>
      </c>
      <c r="M375" s="426" t="s">
        <v>186</v>
      </c>
      <c r="N375" s="426" t="s">
        <v>186</v>
      </c>
      <c r="O375" s="426" t="s">
        <v>186</v>
      </c>
      <c r="P375" s="426" t="s">
        <v>187</v>
      </c>
      <c r="Q375" s="426" t="s">
        <v>187</v>
      </c>
      <c r="R375" s="426">
        <v>176.253083</v>
      </c>
    </row>
    <row r="376" spans="1:18">
      <c r="A376" s="428">
        <v>42774.509060416669</v>
      </c>
      <c r="B376" s="426" t="s">
        <v>189</v>
      </c>
      <c r="C376" s="426">
        <v>1</v>
      </c>
      <c r="D376" s="426" t="s">
        <v>21</v>
      </c>
      <c r="E376" s="426" t="s">
        <v>21</v>
      </c>
      <c r="F376" s="426" t="s">
        <v>187</v>
      </c>
      <c r="G376" s="426" t="s">
        <v>186</v>
      </c>
      <c r="H376" s="426" t="s">
        <v>186</v>
      </c>
      <c r="I376" s="426" t="s">
        <v>186</v>
      </c>
      <c r="J376" s="426" t="s">
        <v>186</v>
      </c>
      <c r="K376" s="426" t="s">
        <v>186</v>
      </c>
      <c r="L376" s="426" t="s">
        <v>187</v>
      </c>
      <c r="M376" s="426" t="s">
        <v>186</v>
      </c>
      <c r="N376" s="426" t="s">
        <v>187</v>
      </c>
      <c r="O376" s="426" t="s">
        <v>186</v>
      </c>
      <c r="P376" s="426" t="s">
        <v>186</v>
      </c>
      <c r="Q376" s="426" t="s">
        <v>187</v>
      </c>
      <c r="R376" s="426">
        <v>110.633185</v>
      </c>
    </row>
    <row r="377" spans="1:18">
      <c r="A377" s="428">
        <v>42774.509060416669</v>
      </c>
      <c r="B377" s="426" t="s">
        <v>189</v>
      </c>
      <c r="C377" s="426">
        <v>1</v>
      </c>
      <c r="D377" s="426" t="s">
        <v>21</v>
      </c>
      <c r="E377" s="426" t="s">
        <v>21</v>
      </c>
      <c r="F377" s="426" t="s">
        <v>187</v>
      </c>
      <c r="G377" s="426" t="s">
        <v>186</v>
      </c>
      <c r="H377" s="426" t="s">
        <v>186</v>
      </c>
      <c r="I377" s="426" t="s">
        <v>186</v>
      </c>
      <c r="J377" s="426" t="s">
        <v>186</v>
      </c>
      <c r="K377" s="426" t="s">
        <v>186</v>
      </c>
      <c r="L377" s="426" t="s">
        <v>187</v>
      </c>
      <c r="M377" s="426" t="s">
        <v>187</v>
      </c>
      <c r="N377" s="426" t="s">
        <v>186</v>
      </c>
      <c r="O377" s="426" t="s">
        <v>186</v>
      </c>
      <c r="P377" s="426" t="s">
        <v>186</v>
      </c>
      <c r="Q377" s="426" t="s">
        <v>187</v>
      </c>
      <c r="R377" s="426">
        <v>222.15989399999901</v>
      </c>
    </row>
    <row r="378" spans="1:18">
      <c r="A378" s="428">
        <v>42774.509060416669</v>
      </c>
      <c r="B378" s="426" t="s">
        <v>189</v>
      </c>
      <c r="C378" s="426">
        <v>1</v>
      </c>
      <c r="D378" s="426" t="s">
        <v>21</v>
      </c>
      <c r="E378" s="426" t="s">
        <v>21</v>
      </c>
      <c r="F378" s="426" t="s">
        <v>187</v>
      </c>
      <c r="G378" s="426" t="s">
        <v>186</v>
      </c>
      <c r="H378" s="426" t="s">
        <v>186</v>
      </c>
      <c r="I378" s="426" t="s">
        <v>186</v>
      </c>
      <c r="J378" s="426" t="s">
        <v>186</v>
      </c>
      <c r="K378" s="426" t="s">
        <v>186</v>
      </c>
      <c r="L378" s="426" t="s">
        <v>187</v>
      </c>
      <c r="M378" s="426" t="s">
        <v>187</v>
      </c>
      <c r="N378" s="426" t="s">
        <v>187</v>
      </c>
      <c r="O378" s="426" t="s">
        <v>186</v>
      </c>
      <c r="P378" s="426" t="s">
        <v>186</v>
      </c>
      <c r="Q378" s="426" t="s">
        <v>187</v>
      </c>
      <c r="R378" s="426">
        <v>6.3333269999999997</v>
      </c>
    </row>
    <row r="379" spans="1:18">
      <c r="A379" s="428">
        <v>42774.509060416669</v>
      </c>
      <c r="B379" s="426" t="s">
        <v>189</v>
      </c>
      <c r="C379" s="426">
        <v>1</v>
      </c>
      <c r="D379" s="426" t="s">
        <v>21</v>
      </c>
      <c r="E379" s="426" t="s">
        <v>21</v>
      </c>
      <c r="F379" s="426" t="s">
        <v>187</v>
      </c>
      <c r="G379" s="426" t="s">
        <v>186</v>
      </c>
      <c r="H379" s="426" t="s">
        <v>186</v>
      </c>
      <c r="I379" s="426" t="s">
        <v>186</v>
      </c>
      <c r="J379" s="426" t="s">
        <v>186</v>
      </c>
      <c r="K379" s="426" t="s">
        <v>187</v>
      </c>
      <c r="L379" s="426" t="s">
        <v>186</v>
      </c>
      <c r="M379" s="426" t="s">
        <v>186</v>
      </c>
      <c r="N379" s="426" t="s">
        <v>186</v>
      </c>
      <c r="O379" s="426" t="s">
        <v>186</v>
      </c>
      <c r="P379" s="426" t="s">
        <v>186</v>
      </c>
      <c r="Q379" s="426" t="s">
        <v>186</v>
      </c>
      <c r="R379" s="426">
        <v>8.6666589999999992</v>
      </c>
    </row>
    <row r="380" spans="1:18">
      <c r="A380" s="428">
        <v>42774.509060416669</v>
      </c>
      <c r="B380" s="426" t="s">
        <v>189</v>
      </c>
      <c r="C380" s="426">
        <v>1</v>
      </c>
      <c r="D380" s="426" t="s">
        <v>21</v>
      </c>
      <c r="E380" s="426" t="s">
        <v>21</v>
      </c>
      <c r="F380" s="426" t="s">
        <v>187</v>
      </c>
      <c r="G380" s="426" t="s">
        <v>186</v>
      </c>
      <c r="H380" s="426" t="s">
        <v>186</v>
      </c>
      <c r="I380" s="426" t="s">
        <v>186</v>
      </c>
      <c r="J380" s="426" t="s">
        <v>187</v>
      </c>
      <c r="K380" s="426" t="s">
        <v>186</v>
      </c>
      <c r="L380" s="426" t="s">
        <v>186</v>
      </c>
      <c r="M380" s="426" t="s">
        <v>186</v>
      </c>
      <c r="N380" s="426" t="s">
        <v>186</v>
      </c>
      <c r="O380" s="426" t="s">
        <v>186</v>
      </c>
      <c r="P380" s="426" t="s">
        <v>186</v>
      </c>
      <c r="Q380" s="426" t="s">
        <v>187</v>
      </c>
      <c r="R380" s="426">
        <v>40.886618000000098</v>
      </c>
    </row>
    <row r="381" spans="1:18">
      <c r="A381" s="428">
        <v>42774.509060416669</v>
      </c>
      <c r="B381" s="426" t="s">
        <v>189</v>
      </c>
      <c r="C381" s="426">
        <v>1</v>
      </c>
      <c r="D381" s="426" t="s">
        <v>21</v>
      </c>
      <c r="E381" s="426" t="s">
        <v>21</v>
      </c>
      <c r="F381" s="426" t="s">
        <v>187</v>
      </c>
      <c r="G381" s="426" t="s">
        <v>186</v>
      </c>
      <c r="H381" s="426" t="s">
        <v>186</v>
      </c>
      <c r="I381" s="426" t="s">
        <v>186</v>
      </c>
      <c r="J381" s="426" t="s">
        <v>187</v>
      </c>
      <c r="K381" s="426" t="s">
        <v>186</v>
      </c>
      <c r="L381" s="426" t="s">
        <v>187</v>
      </c>
      <c r="M381" s="426" t="s">
        <v>186</v>
      </c>
      <c r="N381" s="426" t="s">
        <v>186</v>
      </c>
      <c r="O381" s="426" t="s">
        <v>186</v>
      </c>
      <c r="P381" s="426" t="s">
        <v>187</v>
      </c>
      <c r="Q381" s="426" t="s">
        <v>187</v>
      </c>
      <c r="R381" s="426">
        <v>0.99999899999999997</v>
      </c>
    </row>
    <row r="382" spans="1:18">
      <c r="A382" s="428">
        <v>42774.509060416669</v>
      </c>
      <c r="B382" s="426" t="s">
        <v>189</v>
      </c>
      <c r="C382" s="426">
        <v>1</v>
      </c>
      <c r="D382" s="426" t="s">
        <v>21</v>
      </c>
      <c r="E382" s="426" t="s">
        <v>21</v>
      </c>
      <c r="F382" s="426" t="s">
        <v>187</v>
      </c>
      <c r="G382" s="426" t="s">
        <v>186</v>
      </c>
      <c r="H382" s="426" t="s">
        <v>186</v>
      </c>
      <c r="I382" s="426" t="s">
        <v>186</v>
      </c>
      <c r="J382" s="426" t="s">
        <v>187</v>
      </c>
      <c r="K382" s="426" t="s">
        <v>186</v>
      </c>
      <c r="L382" s="426" t="s">
        <v>187</v>
      </c>
      <c r="M382" s="426" t="s">
        <v>186</v>
      </c>
      <c r="N382" s="426" t="s">
        <v>187</v>
      </c>
      <c r="O382" s="426" t="s">
        <v>186</v>
      </c>
      <c r="P382" s="426" t="s">
        <v>186</v>
      </c>
      <c r="Q382" s="426" t="s">
        <v>187</v>
      </c>
      <c r="R382" s="426">
        <v>2.1666639999999999</v>
      </c>
    </row>
    <row r="383" spans="1:18">
      <c r="A383" s="428">
        <v>42774.509060416669</v>
      </c>
      <c r="B383" s="426" t="s">
        <v>189</v>
      </c>
      <c r="C383" s="426">
        <v>1</v>
      </c>
      <c r="D383" s="426" t="s">
        <v>21</v>
      </c>
      <c r="E383" s="426" t="s">
        <v>21</v>
      </c>
      <c r="F383" s="426" t="s">
        <v>187</v>
      </c>
      <c r="G383" s="426" t="s">
        <v>186</v>
      </c>
      <c r="H383" s="426" t="s">
        <v>186</v>
      </c>
      <c r="I383" s="426" t="s">
        <v>186</v>
      </c>
      <c r="J383" s="426" t="s">
        <v>187</v>
      </c>
      <c r="K383" s="426" t="s">
        <v>186</v>
      </c>
      <c r="L383" s="426" t="s">
        <v>187</v>
      </c>
      <c r="M383" s="426" t="s">
        <v>187</v>
      </c>
      <c r="N383" s="426" t="s">
        <v>186</v>
      </c>
      <c r="O383" s="426" t="s">
        <v>186</v>
      </c>
      <c r="P383" s="426" t="s">
        <v>186</v>
      </c>
      <c r="Q383" s="426" t="s">
        <v>187</v>
      </c>
      <c r="R383" s="426">
        <v>11.239993999999999</v>
      </c>
    </row>
    <row r="384" spans="1:18">
      <c r="A384" s="428">
        <v>42774.509060416669</v>
      </c>
      <c r="B384" s="426" t="s">
        <v>189</v>
      </c>
      <c r="C384" s="426">
        <v>1</v>
      </c>
      <c r="D384" s="426" t="s">
        <v>21</v>
      </c>
      <c r="E384" s="426" t="s">
        <v>21</v>
      </c>
      <c r="F384" s="426" t="s">
        <v>187</v>
      </c>
      <c r="G384" s="426" t="s">
        <v>187</v>
      </c>
      <c r="H384" s="426" t="s">
        <v>186</v>
      </c>
      <c r="I384" s="426" t="s">
        <v>186</v>
      </c>
      <c r="J384" s="426" t="s">
        <v>186</v>
      </c>
      <c r="K384" s="426" t="s">
        <v>186</v>
      </c>
      <c r="L384" s="426" t="s">
        <v>186</v>
      </c>
      <c r="M384" s="426" t="s">
        <v>186</v>
      </c>
      <c r="N384" s="426" t="s">
        <v>186</v>
      </c>
      <c r="O384" s="426" t="s">
        <v>186</v>
      </c>
      <c r="P384" s="426" t="s">
        <v>186</v>
      </c>
      <c r="Q384" s="426" t="s">
        <v>187</v>
      </c>
      <c r="R384" s="426">
        <v>3.3999959999999998</v>
      </c>
    </row>
    <row r="385" spans="1:18">
      <c r="A385" s="428">
        <v>42774.509060416669</v>
      </c>
      <c r="B385" s="426" t="s">
        <v>189</v>
      </c>
      <c r="C385" s="426">
        <v>1</v>
      </c>
      <c r="D385" s="426" t="s">
        <v>21</v>
      </c>
      <c r="E385" s="426" t="s">
        <v>21</v>
      </c>
      <c r="F385" s="426" t="s">
        <v>187</v>
      </c>
      <c r="G385" s="426" t="s">
        <v>187</v>
      </c>
      <c r="H385" s="426" t="s">
        <v>186</v>
      </c>
      <c r="I385" s="426" t="s">
        <v>186</v>
      </c>
      <c r="J385" s="426" t="s">
        <v>186</v>
      </c>
      <c r="K385" s="426" t="s">
        <v>186</v>
      </c>
      <c r="L385" s="426" t="s">
        <v>187</v>
      </c>
      <c r="M385" s="426" t="s">
        <v>186</v>
      </c>
      <c r="N385" s="426" t="s">
        <v>187</v>
      </c>
      <c r="O385" s="426" t="s">
        <v>186</v>
      </c>
      <c r="P385" s="426" t="s">
        <v>186</v>
      </c>
      <c r="Q385" s="426" t="s">
        <v>187</v>
      </c>
      <c r="R385" s="426">
        <v>0.33333299999999999</v>
      </c>
    </row>
    <row r="386" spans="1:18">
      <c r="A386" s="428">
        <v>42774.509060416669</v>
      </c>
      <c r="B386" s="426" t="s">
        <v>189</v>
      </c>
      <c r="C386" s="426">
        <v>1</v>
      </c>
      <c r="D386" s="426" t="s">
        <v>21</v>
      </c>
      <c r="E386" s="426" t="s">
        <v>21</v>
      </c>
      <c r="F386" s="426" t="s">
        <v>187</v>
      </c>
      <c r="G386" s="426" t="s">
        <v>187</v>
      </c>
      <c r="H386" s="426" t="s">
        <v>186</v>
      </c>
      <c r="I386" s="426" t="s">
        <v>186</v>
      </c>
      <c r="J386" s="426" t="s">
        <v>186</v>
      </c>
      <c r="K386" s="426" t="s">
        <v>186</v>
      </c>
      <c r="L386" s="426" t="s">
        <v>187</v>
      </c>
      <c r="M386" s="426" t="s">
        <v>187</v>
      </c>
      <c r="N386" s="426" t="s">
        <v>186</v>
      </c>
      <c r="O386" s="426" t="s">
        <v>186</v>
      </c>
      <c r="P386" s="426" t="s">
        <v>186</v>
      </c>
      <c r="Q386" s="426" t="s">
        <v>187</v>
      </c>
      <c r="R386" s="426">
        <v>74.599990000000005</v>
      </c>
    </row>
    <row r="387" spans="1:18">
      <c r="A387" s="428">
        <v>42774.509060416669</v>
      </c>
      <c r="B387" s="426" t="s">
        <v>189</v>
      </c>
      <c r="C387" s="426">
        <v>1</v>
      </c>
      <c r="D387" s="426" t="s">
        <v>21</v>
      </c>
      <c r="E387" s="426" t="s">
        <v>21</v>
      </c>
      <c r="F387" s="426" t="s">
        <v>187</v>
      </c>
      <c r="G387" s="426" t="s">
        <v>187</v>
      </c>
      <c r="H387" s="426" t="s">
        <v>186</v>
      </c>
      <c r="I387" s="426" t="s">
        <v>186</v>
      </c>
      <c r="J387" s="426" t="s">
        <v>187</v>
      </c>
      <c r="K387" s="426" t="s">
        <v>186</v>
      </c>
      <c r="L387" s="426" t="s">
        <v>186</v>
      </c>
      <c r="M387" s="426" t="s">
        <v>186</v>
      </c>
      <c r="N387" s="426" t="s">
        <v>186</v>
      </c>
      <c r="O387" s="426" t="s">
        <v>186</v>
      </c>
      <c r="P387" s="426" t="s">
        <v>186</v>
      </c>
      <c r="Q387" s="426" t="s">
        <v>187</v>
      </c>
      <c r="R387" s="426">
        <v>3.1999970000000002</v>
      </c>
    </row>
    <row r="388" spans="1:18">
      <c r="A388" s="428">
        <v>42774.509060416669</v>
      </c>
      <c r="B388" s="426" t="s">
        <v>189</v>
      </c>
      <c r="C388" s="426">
        <v>1</v>
      </c>
      <c r="D388" s="426" t="s">
        <v>21</v>
      </c>
      <c r="E388" s="426" t="s">
        <v>21</v>
      </c>
      <c r="F388" s="426" t="s">
        <v>187</v>
      </c>
      <c r="G388" s="426" t="s">
        <v>187</v>
      </c>
      <c r="H388" s="426" t="s">
        <v>186</v>
      </c>
      <c r="I388" s="426" t="s">
        <v>186</v>
      </c>
      <c r="J388" s="426" t="s">
        <v>187</v>
      </c>
      <c r="K388" s="426" t="s">
        <v>186</v>
      </c>
      <c r="L388" s="426" t="s">
        <v>187</v>
      </c>
      <c r="M388" s="426" t="s">
        <v>187</v>
      </c>
      <c r="N388" s="426" t="s">
        <v>186</v>
      </c>
      <c r="O388" s="426" t="s">
        <v>186</v>
      </c>
      <c r="P388" s="426" t="s">
        <v>186</v>
      </c>
      <c r="Q388" s="426" t="s">
        <v>187</v>
      </c>
      <c r="R388" s="426">
        <v>19.933330999999999</v>
      </c>
    </row>
    <row r="389" spans="1:18">
      <c r="A389" s="428">
        <v>42774.509060416669</v>
      </c>
      <c r="B389" s="426" t="s">
        <v>189</v>
      </c>
      <c r="C389" s="426">
        <v>1</v>
      </c>
      <c r="D389" s="426" t="s">
        <v>22</v>
      </c>
      <c r="E389" s="426" t="s">
        <v>22</v>
      </c>
      <c r="F389" s="426" t="s">
        <v>186</v>
      </c>
      <c r="G389" s="426" t="s">
        <v>186</v>
      </c>
      <c r="H389" s="426" t="s">
        <v>186</v>
      </c>
      <c r="I389" s="426" t="s">
        <v>186</v>
      </c>
      <c r="J389" s="426" t="s">
        <v>186</v>
      </c>
      <c r="K389" s="426" t="s">
        <v>186</v>
      </c>
      <c r="L389" s="426" t="s">
        <v>186</v>
      </c>
      <c r="M389" s="426" t="s">
        <v>186</v>
      </c>
      <c r="N389" s="426" t="s">
        <v>186</v>
      </c>
      <c r="O389" s="426" t="s">
        <v>186</v>
      </c>
      <c r="P389" s="426" t="s">
        <v>186</v>
      </c>
      <c r="Q389" s="426" t="s">
        <v>186</v>
      </c>
      <c r="R389" s="426">
        <v>19.366603999999999</v>
      </c>
    </row>
    <row r="390" spans="1:18">
      <c r="A390" s="428">
        <v>42774.509060416669</v>
      </c>
      <c r="B390" s="426" t="s">
        <v>189</v>
      </c>
      <c r="C390" s="426">
        <v>1</v>
      </c>
      <c r="D390" s="426" t="s">
        <v>22</v>
      </c>
      <c r="E390" s="426" t="s">
        <v>22</v>
      </c>
      <c r="F390" s="426" t="s">
        <v>187</v>
      </c>
      <c r="G390" s="426" t="s">
        <v>186</v>
      </c>
      <c r="H390" s="426" t="s">
        <v>186</v>
      </c>
      <c r="I390" s="426" t="s">
        <v>186</v>
      </c>
      <c r="J390" s="426" t="s">
        <v>186</v>
      </c>
      <c r="K390" s="426" t="s">
        <v>186</v>
      </c>
      <c r="L390" s="426" t="s">
        <v>186</v>
      </c>
      <c r="M390" s="426" t="s">
        <v>186</v>
      </c>
      <c r="N390" s="426" t="s">
        <v>186</v>
      </c>
      <c r="O390" s="426" t="s">
        <v>186</v>
      </c>
      <c r="P390" s="426" t="s">
        <v>186</v>
      </c>
      <c r="Q390" s="426" t="s">
        <v>187</v>
      </c>
      <c r="R390" s="426">
        <v>688.77235700001597</v>
      </c>
    </row>
    <row r="391" spans="1:18">
      <c r="A391" s="428">
        <v>42774.509060416669</v>
      </c>
      <c r="B391" s="426" t="s">
        <v>189</v>
      </c>
      <c r="C391" s="426">
        <v>1</v>
      </c>
      <c r="D391" s="426" t="s">
        <v>22</v>
      </c>
      <c r="E391" s="426" t="s">
        <v>22</v>
      </c>
      <c r="F391" s="426" t="s">
        <v>187</v>
      </c>
      <c r="G391" s="426" t="s">
        <v>186</v>
      </c>
      <c r="H391" s="426" t="s">
        <v>186</v>
      </c>
      <c r="I391" s="426" t="s">
        <v>186</v>
      </c>
      <c r="J391" s="426" t="s">
        <v>186</v>
      </c>
      <c r="K391" s="426" t="s">
        <v>186</v>
      </c>
      <c r="L391" s="426" t="s">
        <v>187</v>
      </c>
      <c r="M391" s="426" t="s">
        <v>186</v>
      </c>
      <c r="N391" s="426" t="s">
        <v>186</v>
      </c>
      <c r="O391" s="426" t="s">
        <v>186</v>
      </c>
      <c r="P391" s="426" t="s">
        <v>187</v>
      </c>
      <c r="Q391" s="426" t="s">
        <v>187</v>
      </c>
      <c r="R391" s="426">
        <v>150.66652300000001</v>
      </c>
    </row>
    <row r="392" spans="1:18">
      <c r="A392" s="428">
        <v>42774.509060416669</v>
      </c>
      <c r="B392" s="426" t="s">
        <v>189</v>
      </c>
      <c r="C392" s="426">
        <v>1</v>
      </c>
      <c r="D392" s="426" t="s">
        <v>22</v>
      </c>
      <c r="E392" s="426" t="s">
        <v>22</v>
      </c>
      <c r="F392" s="426" t="s">
        <v>187</v>
      </c>
      <c r="G392" s="426" t="s">
        <v>186</v>
      </c>
      <c r="H392" s="426" t="s">
        <v>186</v>
      </c>
      <c r="I392" s="426" t="s">
        <v>186</v>
      </c>
      <c r="J392" s="426" t="s">
        <v>186</v>
      </c>
      <c r="K392" s="426" t="s">
        <v>186</v>
      </c>
      <c r="L392" s="426" t="s">
        <v>187</v>
      </c>
      <c r="M392" s="426" t="s">
        <v>186</v>
      </c>
      <c r="N392" s="426" t="s">
        <v>187</v>
      </c>
      <c r="O392" s="426" t="s">
        <v>186</v>
      </c>
      <c r="P392" s="426" t="s">
        <v>186</v>
      </c>
      <c r="Q392" s="426" t="s">
        <v>187</v>
      </c>
      <c r="R392" s="426">
        <v>47.9999520000001</v>
      </c>
    </row>
    <row r="393" spans="1:18">
      <c r="A393" s="428">
        <v>42774.509060416669</v>
      </c>
      <c r="B393" s="426" t="s">
        <v>189</v>
      </c>
      <c r="C393" s="426">
        <v>1</v>
      </c>
      <c r="D393" s="426" t="s">
        <v>22</v>
      </c>
      <c r="E393" s="426" t="s">
        <v>22</v>
      </c>
      <c r="F393" s="426" t="s">
        <v>187</v>
      </c>
      <c r="G393" s="426" t="s">
        <v>186</v>
      </c>
      <c r="H393" s="426" t="s">
        <v>186</v>
      </c>
      <c r="I393" s="426" t="s">
        <v>186</v>
      </c>
      <c r="J393" s="426" t="s">
        <v>186</v>
      </c>
      <c r="K393" s="426" t="s">
        <v>186</v>
      </c>
      <c r="L393" s="426" t="s">
        <v>187</v>
      </c>
      <c r="M393" s="426" t="s">
        <v>187</v>
      </c>
      <c r="N393" s="426" t="s">
        <v>186</v>
      </c>
      <c r="O393" s="426" t="s">
        <v>186</v>
      </c>
      <c r="P393" s="426" t="s">
        <v>186</v>
      </c>
      <c r="Q393" s="426" t="s">
        <v>187</v>
      </c>
      <c r="R393" s="426">
        <v>51.333296000000097</v>
      </c>
    </row>
    <row r="394" spans="1:18">
      <c r="A394" s="428">
        <v>42774.509060416669</v>
      </c>
      <c r="B394" s="426" t="s">
        <v>189</v>
      </c>
      <c r="C394" s="426">
        <v>1</v>
      </c>
      <c r="D394" s="426" t="s">
        <v>22</v>
      </c>
      <c r="E394" s="426" t="s">
        <v>22</v>
      </c>
      <c r="F394" s="426" t="s">
        <v>187</v>
      </c>
      <c r="G394" s="426" t="s">
        <v>186</v>
      </c>
      <c r="H394" s="426" t="s">
        <v>186</v>
      </c>
      <c r="I394" s="426" t="s">
        <v>186</v>
      </c>
      <c r="J394" s="426" t="s">
        <v>186</v>
      </c>
      <c r="K394" s="426" t="s">
        <v>187</v>
      </c>
      <c r="L394" s="426" t="s">
        <v>186</v>
      </c>
      <c r="M394" s="426" t="s">
        <v>186</v>
      </c>
      <c r="N394" s="426" t="s">
        <v>186</v>
      </c>
      <c r="O394" s="426" t="s">
        <v>186</v>
      </c>
      <c r="P394" s="426" t="s">
        <v>186</v>
      </c>
      <c r="Q394" s="426" t="s">
        <v>186</v>
      </c>
      <c r="R394" s="426">
        <v>86.999897999999902</v>
      </c>
    </row>
    <row r="395" spans="1:18">
      <c r="A395" s="428">
        <v>42774.509060416669</v>
      </c>
      <c r="B395" s="426" t="s">
        <v>189</v>
      </c>
      <c r="C395" s="426">
        <v>1</v>
      </c>
      <c r="D395" s="426" t="s">
        <v>22</v>
      </c>
      <c r="E395" s="426" t="s">
        <v>22</v>
      </c>
      <c r="F395" s="426" t="s">
        <v>187</v>
      </c>
      <c r="G395" s="426" t="s">
        <v>186</v>
      </c>
      <c r="H395" s="426" t="s">
        <v>186</v>
      </c>
      <c r="I395" s="426" t="s">
        <v>186</v>
      </c>
      <c r="J395" s="426" t="s">
        <v>187</v>
      </c>
      <c r="K395" s="426" t="s">
        <v>186</v>
      </c>
      <c r="L395" s="426" t="s">
        <v>186</v>
      </c>
      <c r="M395" s="426" t="s">
        <v>186</v>
      </c>
      <c r="N395" s="426" t="s">
        <v>186</v>
      </c>
      <c r="O395" s="426" t="s">
        <v>186</v>
      </c>
      <c r="P395" s="426" t="s">
        <v>186</v>
      </c>
      <c r="Q395" s="426" t="s">
        <v>187</v>
      </c>
      <c r="R395" s="426">
        <v>30.346622</v>
      </c>
    </row>
    <row r="396" spans="1:18">
      <c r="A396" s="428">
        <v>42774.509060416669</v>
      </c>
      <c r="B396" s="426" t="s">
        <v>189</v>
      </c>
      <c r="C396" s="426">
        <v>1</v>
      </c>
      <c r="D396" s="426" t="s">
        <v>22</v>
      </c>
      <c r="E396" s="426" t="s">
        <v>22</v>
      </c>
      <c r="F396" s="426" t="s">
        <v>187</v>
      </c>
      <c r="G396" s="426" t="s">
        <v>186</v>
      </c>
      <c r="H396" s="426" t="s">
        <v>186</v>
      </c>
      <c r="I396" s="426" t="s">
        <v>186</v>
      </c>
      <c r="J396" s="426" t="s">
        <v>187</v>
      </c>
      <c r="K396" s="426" t="s">
        <v>186</v>
      </c>
      <c r="L396" s="426" t="s">
        <v>187</v>
      </c>
      <c r="M396" s="426" t="s">
        <v>186</v>
      </c>
      <c r="N396" s="426" t="s">
        <v>186</v>
      </c>
      <c r="O396" s="426" t="s">
        <v>186</v>
      </c>
      <c r="P396" s="426" t="s">
        <v>187</v>
      </c>
      <c r="Q396" s="426" t="s">
        <v>187</v>
      </c>
      <c r="R396" s="426">
        <v>7.5333240000000004</v>
      </c>
    </row>
    <row r="397" spans="1:18">
      <c r="A397" s="428">
        <v>42774.509060416669</v>
      </c>
      <c r="B397" s="426" t="s">
        <v>189</v>
      </c>
      <c r="C397" s="426">
        <v>1</v>
      </c>
      <c r="D397" s="426" t="s">
        <v>22</v>
      </c>
      <c r="E397" s="426" t="s">
        <v>22</v>
      </c>
      <c r="F397" s="426" t="s">
        <v>187</v>
      </c>
      <c r="G397" s="426" t="s">
        <v>186</v>
      </c>
      <c r="H397" s="426" t="s">
        <v>186</v>
      </c>
      <c r="I397" s="426" t="s">
        <v>186</v>
      </c>
      <c r="J397" s="426" t="s">
        <v>187</v>
      </c>
      <c r="K397" s="426" t="s">
        <v>186</v>
      </c>
      <c r="L397" s="426" t="s">
        <v>187</v>
      </c>
      <c r="M397" s="426" t="s">
        <v>186</v>
      </c>
      <c r="N397" s="426" t="s">
        <v>187</v>
      </c>
      <c r="O397" s="426" t="s">
        <v>186</v>
      </c>
      <c r="P397" s="426" t="s">
        <v>186</v>
      </c>
      <c r="Q397" s="426" t="s">
        <v>187</v>
      </c>
      <c r="R397" s="426">
        <v>0.33333299999999999</v>
      </c>
    </row>
    <row r="398" spans="1:18">
      <c r="A398" s="428">
        <v>42774.509060416669</v>
      </c>
      <c r="B398" s="426" t="s">
        <v>189</v>
      </c>
      <c r="C398" s="426">
        <v>1</v>
      </c>
      <c r="D398" s="426" t="s">
        <v>22</v>
      </c>
      <c r="E398" s="426" t="s">
        <v>22</v>
      </c>
      <c r="F398" s="426" t="s">
        <v>187</v>
      </c>
      <c r="G398" s="426" t="s">
        <v>186</v>
      </c>
      <c r="H398" s="426" t="s">
        <v>186</v>
      </c>
      <c r="I398" s="426" t="s">
        <v>186</v>
      </c>
      <c r="J398" s="426" t="s">
        <v>187</v>
      </c>
      <c r="K398" s="426" t="s">
        <v>186</v>
      </c>
      <c r="L398" s="426" t="s">
        <v>187</v>
      </c>
      <c r="M398" s="426" t="s">
        <v>187</v>
      </c>
      <c r="N398" s="426" t="s">
        <v>186</v>
      </c>
      <c r="O398" s="426" t="s">
        <v>186</v>
      </c>
      <c r="P398" s="426" t="s">
        <v>186</v>
      </c>
      <c r="Q398" s="426" t="s">
        <v>187</v>
      </c>
      <c r="R398" s="426">
        <v>6.0733280000000001</v>
      </c>
    </row>
    <row r="399" spans="1:18">
      <c r="A399" s="428">
        <v>42774.509060416669</v>
      </c>
      <c r="B399" s="426" t="s">
        <v>189</v>
      </c>
      <c r="C399" s="426">
        <v>1</v>
      </c>
      <c r="D399" s="426" t="s">
        <v>22</v>
      </c>
      <c r="E399" s="426" t="s">
        <v>22</v>
      </c>
      <c r="F399" s="426" t="s">
        <v>187</v>
      </c>
      <c r="G399" s="426" t="s">
        <v>187</v>
      </c>
      <c r="H399" s="426" t="s">
        <v>186</v>
      </c>
      <c r="I399" s="426" t="s">
        <v>186</v>
      </c>
      <c r="J399" s="426" t="s">
        <v>186</v>
      </c>
      <c r="K399" s="426" t="s">
        <v>186</v>
      </c>
      <c r="L399" s="426" t="s">
        <v>186</v>
      </c>
      <c r="M399" s="426" t="s">
        <v>186</v>
      </c>
      <c r="N399" s="426" t="s">
        <v>186</v>
      </c>
      <c r="O399" s="426" t="s">
        <v>186</v>
      </c>
      <c r="P399" s="426" t="s">
        <v>186</v>
      </c>
      <c r="Q399" s="426" t="s">
        <v>187</v>
      </c>
      <c r="R399" s="426">
        <v>3.1333299999999999</v>
      </c>
    </row>
    <row r="400" spans="1:18">
      <c r="A400" s="428">
        <v>42774.509060416669</v>
      </c>
      <c r="B400" s="426" t="s">
        <v>189</v>
      </c>
      <c r="C400" s="426">
        <v>1</v>
      </c>
      <c r="D400" s="426" t="s">
        <v>22</v>
      </c>
      <c r="E400" s="426" t="s">
        <v>22</v>
      </c>
      <c r="F400" s="426" t="s">
        <v>187</v>
      </c>
      <c r="G400" s="426" t="s">
        <v>187</v>
      </c>
      <c r="H400" s="426" t="s">
        <v>186</v>
      </c>
      <c r="I400" s="426" t="s">
        <v>186</v>
      </c>
      <c r="J400" s="426" t="s">
        <v>186</v>
      </c>
      <c r="K400" s="426" t="s">
        <v>186</v>
      </c>
      <c r="L400" s="426" t="s">
        <v>187</v>
      </c>
      <c r="M400" s="426" t="s">
        <v>186</v>
      </c>
      <c r="N400" s="426" t="s">
        <v>186</v>
      </c>
      <c r="O400" s="426" t="s">
        <v>186</v>
      </c>
      <c r="P400" s="426" t="s">
        <v>187</v>
      </c>
      <c r="Q400" s="426" t="s">
        <v>187</v>
      </c>
      <c r="R400" s="426">
        <v>0.26666600000000001</v>
      </c>
    </row>
    <row r="401" spans="1:18">
      <c r="A401" s="428">
        <v>42774.509060416669</v>
      </c>
      <c r="B401" s="426" t="s">
        <v>189</v>
      </c>
      <c r="C401" s="426">
        <v>1</v>
      </c>
      <c r="D401" s="426" t="s">
        <v>22</v>
      </c>
      <c r="E401" s="426" t="s">
        <v>22</v>
      </c>
      <c r="F401" s="426" t="s">
        <v>187</v>
      </c>
      <c r="G401" s="426" t="s">
        <v>187</v>
      </c>
      <c r="H401" s="426" t="s">
        <v>186</v>
      </c>
      <c r="I401" s="426" t="s">
        <v>186</v>
      </c>
      <c r="J401" s="426" t="s">
        <v>186</v>
      </c>
      <c r="K401" s="426" t="s">
        <v>186</v>
      </c>
      <c r="L401" s="426" t="s">
        <v>187</v>
      </c>
      <c r="M401" s="426" t="s">
        <v>187</v>
      </c>
      <c r="N401" s="426" t="s">
        <v>186</v>
      </c>
      <c r="O401" s="426" t="s">
        <v>186</v>
      </c>
      <c r="P401" s="426" t="s">
        <v>186</v>
      </c>
      <c r="Q401" s="426" t="s">
        <v>187</v>
      </c>
      <c r="R401" s="426">
        <v>5.6666639999999999</v>
      </c>
    </row>
    <row r="402" spans="1:18">
      <c r="A402" s="428">
        <v>42774.509060416669</v>
      </c>
      <c r="B402" s="426" t="s">
        <v>189</v>
      </c>
      <c r="C402" s="426">
        <v>1</v>
      </c>
      <c r="D402" s="426" t="s">
        <v>22</v>
      </c>
      <c r="E402" s="426" t="s">
        <v>22</v>
      </c>
      <c r="F402" s="426" t="s">
        <v>187</v>
      </c>
      <c r="G402" s="426" t="s">
        <v>187</v>
      </c>
      <c r="H402" s="426" t="s">
        <v>186</v>
      </c>
      <c r="I402" s="426" t="s">
        <v>186</v>
      </c>
      <c r="J402" s="426" t="s">
        <v>187</v>
      </c>
      <c r="K402" s="426" t="s">
        <v>186</v>
      </c>
      <c r="L402" s="426" t="s">
        <v>186</v>
      </c>
      <c r="M402" s="426" t="s">
        <v>186</v>
      </c>
      <c r="N402" s="426" t="s">
        <v>186</v>
      </c>
      <c r="O402" s="426" t="s">
        <v>186</v>
      </c>
      <c r="P402" s="426" t="s">
        <v>186</v>
      </c>
      <c r="Q402" s="426" t="s">
        <v>187</v>
      </c>
      <c r="R402" s="426">
        <v>0.66666599999999998</v>
      </c>
    </row>
    <row r="403" spans="1:18">
      <c r="A403" s="428">
        <v>42774.509060416669</v>
      </c>
      <c r="B403" s="426" t="s">
        <v>189</v>
      </c>
      <c r="C403" s="426">
        <v>1</v>
      </c>
      <c r="D403" s="426" t="s">
        <v>22</v>
      </c>
      <c r="E403" s="426" t="s">
        <v>22</v>
      </c>
      <c r="F403" s="426" t="s">
        <v>187</v>
      </c>
      <c r="G403" s="426" t="s">
        <v>187</v>
      </c>
      <c r="H403" s="426" t="s">
        <v>186</v>
      </c>
      <c r="I403" s="426" t="s">
        <v>186</v>
      </c>
      <c r="J403" s="426" t="s">
        <v>187</v>
      </c>
      <c r="K403" s="426" t="s">
        <v>186</v>
      </c>
      <c r="L403" s="426" t="s">
        <v>187</v>
      </c>
      <c r="M403" s="426" t="s">
        <v>186</v>
      </c>
      <c r="N403" s="426" t="s">
        <v>187</v>
      </c>
      <c r="O403" s="426" t="s">
        <v>186</v>
      </c>
      <c r="P403" s="426" t="s">
        <v>186</v>
      </c>
      <c r="Q403" s="426" t="s">
        <v>187</v>
      </c>
      <c r="R403" s="426">
        <v>0.33333299999999999</v>
      </c>
    </row>
    <row r="404" spans="1:18">
      <c r="A404" s="428">
        <v>42774.509060416669</v>
      </c>
      <c r="B404" s="426" t="s">
        <v>189</v>
      </c>
      <c r="C404" s="426">
        <v>1</v>
      </c>
      <c r="D404" s="426" t="s">
        <v>22</v>
      </c>
      <c r="E404" s="426" t="s">
        <v>22</v>
      </c>
      <c r="F404" s="426" t="s">
        <v>187</v>
      </c>
      <c r="G404" s="426" t="s">
        <v>187</v>
      </c>
      <c r="H404" s="426" t="s">
        <v>186</v>
      </c>
      <c r="I404" s="426" t="s">
        <v>186</v>
      </c>
      <c r="J404" s="426" t="s">
        <v>187</v>
      </c>
      <c r="K404" s="426" t="s">
        <v>186</v>
      </c>
      <c r="L404" s="426" t="s">
        <v>187</v>
      </c>
      <c r="M404" s="426" t="s">
        <v>187</v>
      </c>
      <c r="N404" s="426" t="s">
        <v>186</v>
      </c>
      <c r="O404" s="426" t="s">
        <v>186</v>
      </c>
      <c r="P404" s="426" t="s">
        <v>186</v>
      </c>
      <c r="Q404" s="426" t="s">
        <v>187</v>
      </c>
      <c r="R404" s="426">
        <v>0.73333300000000001</v>
      </c>
    </row>
    <row r="405" spans="1:18">
      <c r="A405" s="428">
        <v>42774.509060416669</v>
      </c>
      <c r="B405" s="426" t="s">
        <v>189</v>
      </c>
      <c r="C405" s="426">
        <v>1</v>
      </c>
      <c r="D405" s="426" t="s">
        <v>23</v>
      </c>
      <c r="E405" s="426" t="s">
        <v>23</v>
      </c>
      <c r="F405" s="426" t="s">
        <v>186</v>
      </c>
      <c r="G405" s="426" t="s">
        <v>186</v>
      </c>
      <c r="H405" s="426" t="s">
        <v>186</v>
      </c>
      <c r="I405" s="426" t="s">
        <v>186</v>
      </c>
      <c r="J405" s="426" t="s">
        <v>186</v>
      </c>
      <c r="K405" s="426" t="s">
        <v>186</v>
      </c>
      <c r="L405" s="426" t="s">
        <v>186</v>
      </c>
      <c r="M405" s="426" t="s">
        <v>186</v>
      </c>
      <c r="N405" s="426" t="s">
        <v>186</v>
      </c>
      <c r="O405" s="426" t="s">
        <v>186</v>
      </c>
      <c r="P405" s="426" t="s">
        <v>186</v>
      </c>
      <c r="Q405" s="426" t="s">
        <v>186</v>
      </c>
      <c r="R405" s="426">
        <v>35.533177000000002</v>
      </c>
    </row>
    <row r="406" spans="1:18">
      <c r="A406" s="428">
        <v>42774.509060416669</v>
      </c>
      <c r="B406" s="426" t="s">
        <v>189</v>
      </c>
      <c r="C406" s="426">
        <v>1</v>
      </c>
      <c r="D406" s="426" t="s">
        <v>23</v>
      </c>
      <c r="E406" s="426" t="s">
        <v>23</v>
      </c>
      <c r="F406" s="426" t="s">
        <v>187</v>
      </c>
      <c r="G406" s="426" t="s">
        <v>186</v>
      </c>
      <c r="H406" s="426" t="s">
        <v>186</v>
      </c>
      <c r="I406" s="426" t="s">
        <v>186</v>
      </c>
      <c r="J406" s="426" t="s">
        <v>186</v>
      </c>
      <c r="K406" s="426" t="s">
        <v>186</v>
      </c>
      <c r="L406" s="426" t="s">
        <v>186</v>
      </c>
      <c r="M406" s="426" t="s">
        <v>186</v>
      </c>
      <c r="N406" s="426" t="s">
        <v>186</v>
      </c>
      <c r="O406" s="426" t="s">
        <v>186</v>
      </c>
      <c r="P406" s="426" t="s">
        <v>186</v>
      </c>
      <c r="Q406" s="426" t="s">
        <v>187</v>
      </c>
      <c r="R406" s="426">
        <v>705.26590800001202</v>
      </c>
    </row>
    <row r="407" spans="1:18">
      <c r="A407" s="428">
        <v>42774.509060416669</v>
      </c>
      <c r="B407" s="426" t="s">
        <v>189</v>
      </c>
      <c r="C407" s="426">
        <v>1</v>
      </c>
      <c r="D407" s="426" t="s">
        <v>23</v>
      </c>
      <c r="E407" s="426" t="s">
        <v>23</v>
      </c>
      <c r="F407" s="426" t="s">
        <v>187</v>
      </c>
      <c r="G407" s="426" t="s">
        <v>186</v>
      </c>
      <c r="H407" s="426" t="s">
        <v>186</v>
      </c>
      <c r="I407" s="426" t="s">
        <v>186</v>
      </c>
      <c r="J407" s="426" t="s">
        <v>186</v>
      </c>
      <c r="K407" s="426" t="s">
        <v>186</v>
      </c>
      <c r="L407" s="426" t="s">
        <v>187</v>
      </c>
      <c r="M407" s="426" t="s">
        <v>186</v>
      </c>
      <c r="N407" s="426" t="s">
        <v>186</v>
      </c>
      <c r="O407" s="426" t="s">
        <v>186</v>
      </c>
      <c r="P407" s="426" t="s">
        <v>187</v>
      </c>
      <c r="Q407" s="426" t="s">
        <v>187</v>
      </c>
      <c r="R407" s="426">
        <v>91.733228000000096</v>
      </c>
    </row>
    <row r="408" spans="1:18">
      <c r="A408" s="428">
        <v>42774.509060416669</v>
      </c>
      <c r="B408" s="426" t="s">
        <v>189</v>
      </c>
      <c r="C408" s="426">
        <v>1</v>
      </c>
      <c r="D408" s="426" t="s">
        <v>23</v>
      </c>
      <c r="E408" s="426" t="s">
        <v>23</v>
      </c>
      <c r="F408" s="426" t="s">
        <v>187</v>
      </c>
      <c r="G408" s="426" t="s">
        <v>186</v>
      </c>
      <c r="H408" s="426" t="s">
        <v>186</v>
      </c>
      <c r="I408" s="426" t="s">
        <v>186</v>
      </c>
      <c r="J408" s="426" t="s">
        <v>186</v>
      </c>
      <c r="K408" s="426" t="s">
        <v>186</v>
      </c>
      <c r="L408" s="426" t="s">
        <v>187</v>
      </c>
      <c r="M408" s="426" t="s">
        <v>186</v>
      </c>
      <c r="N408" s="426" t="s">
        <v>187</v>
      </c>
      <c r="O408" s="426" t="s">
        <v>186</v>
      </c>
      <c r="P408" s="426" t="s">
        <v>186</v>
      </c>
      <c r="Q408" s="426" t="s">
        <v>187</v>
      </c>
      <c r="R408" s="426">
        <v>78.799921000000097</v>
      </c>
    </row>
    <row r="409" spans="1:18">
      <c r="A409" s="428">
        <v>42774.509060416669</v>
      </c>
      <c r="B409" s="426" t="s">
        <v>189</v>
      </c>
      <c r="C409" s="426">
        <v>1</v>
      </c>
      <c r="D409" s="426" t="s">
        <v>23</v>
      </c>
      <c r="E409" s="426" t="s">
        <v>23</v>
      </c>
      <c r="F409" s="426" t="s">
        <v>187</v>
      </c>
      <c r="G409" s="426" t="s">
        <v>186</v>
      </c>
      <c r="H409" s="426" t="s">
        <v>186</v>
      </c>
      <c r="I409" s="426" t="s">
        <v>186</v>
      </c>
      <c r="J409" s="426" t="s">
        <v>186</v>
      </c>
      <c r="K409" s="426" t="s">
        <v>186</v>
      </c>
      <c r="L409" s="426" t="s">
        <v>187</v>
      </c>
      <c r="M409" s="426" t="s">
        <v>187</v>
      </c>
      <c r="N409" s="426" t="s">
        <v>186</v>
      </c>
      <c r="O409" s="426" t="s">
        <v>186</v>
      </c>
      <c r="P409" s="426" t="s">
        <v>186</v>
      </c>
      <c r="Q409" s="426" t="s">
        <v>187</v>
      </c>
      <c r="R409" s="426">
        <v>105.26658</v>
      </c>
    </row>
    <row r="410" spans="1:18">
      <c r="A410" s="428">
        <v>42774.509060416669</v>
      </c>
      <c r="B410" s="426" t="s">
        <v>189</v>
      </c>
      <c r="C410" s="426">
        <v>1</v>
      </c>
      <c r="D410" s="426" t="s">
        <v>23</v>
      </c>
      <c r="E410" s="426" t="s">
        <v>23</v>
      </c>
      <c r="F410" s="426" t="s">
        <v>187</v>
      </c>
      <c r="G410" s="426" t="s">
        <v>186</v>
      </c>
      <c r="H410" s="426" t="s">
        <v>186</v>
      </c>
      <c r="I410" s="426" t="s">
        <v>186</v>
      </c>
      <c r="J410" s="426" t="s">
        <v>186</v>
      </c>
      <c r="K410" s="426" t="s">
        <v>187</v>
      </c>
      <c r="L410" s="426" t="s">
        <v>186</v>
      </c>
      <c r="M410" s="426" t="s">
        <v>186</v>
      </c>
      <c r="N410" s="426" t="s">
        <v>186</v>
      </c>
      <c r="O410" s="426" t="s">
        <v>186</v>
      </c>
      <c r="P410" s="426" t="s">
        <v>186</v>
      </c>
      <c r="Q410" s="426" t="s">
        <v>186</v>
      </c>
      <c r="R410" s="426">
        <v>51.133284000000202</v>
      </c>
    </row>
    <row r="411" spans="1:18">
      <c r="A411" s="428">
        <v>42774.509060416669</v>
      </c>
      <c r="B411" s="426" t="s">
        <v>189</v>
      </c>
      <c r="C411" s="426">
        <v>1</v>
      </c>
      <c r="D411" s="426" t="s">
        <v>23</v>
      </c>
      <c r="E411" s="426" t="s">
        <v>23</v>
      </c>
      <c r="F411" s="426" t="s">
        <v>187</v>
      </c>
      <c r="G411" s="426" t="s">
        <v>186</v>
      </c>
      <c r="H411" s="426" t="s">
        <v>186</v>
      </c>
      <c r="I411" s="426" t="s">
        <v>186</v>
      </c>
      <c r="J411" s="426" t="s">
        <v>187</v>
      </c>
      <c r="K411" s="426" t="s">
        <v>186</v>
      </c>
      <c r="L411" s="426" t="s">
        <v>186</v>
      </c>
      <c r="M411" s="426" t="s">
        <v>186</v>
      </c>
      <c r="N411" s="426" t="s">
        <v>186</v>
      </c>
      <c r="O411" s="426" t="s">
        <v>186</v>
      </c>
      <c r="P411" s="426" t="s">
        <v>186</v>
      </c>
      <c r="Q411" s="426" t="s">
        <v>187</v>
      </c>
      <c r="R411" s="426">
        <v>28.266635999999998</v>
      </c>
    </row>
    <row r="412" spans="1:18">
      <c r="A412" s="428">
        <v>42774.509060416669</v>
      </c>
      <c r="B412" s="426" t="s">
        <v>189</v>
      </c>
      <c r="C412" s="426">
        <v>1</v>
      </c>
      <c r="D412" s="426" t="s">
        <v>23</v>
      </c>
      <c r="E412" s="426" t="s">
        <v>23</v>
      </c>
      <c r="F412" s="426" t="s">
        <v>187</v>
      </c>
      <c r="G412" s="426" t="s">
        <v>186</v>
      </c>
      <c r="H412" s="426" t="s">
        <v>186</v>
      </c>
      <c r="I412" s="426" t="s">
        <v>186</v>
      </c>
      <c r="J412" s="426" t="s">
        <v>187</v>
      </c>
      <c r="K412" s="426" t="s">
        <v>186</v>
      </c>
      <c r="L412" s="426" t="s">
        <v>187</v>
      </c>
      <c r="M412" s="426" t="s">
        <v>186</v>
      </c>
      <c r="N412" s="426" t="s">
        <v>186</v>
      </c>
      <c r="O412" s="426" t="s">
        <v>186</v>
      </c>
      <c r="P412" s="426" t="s">
        <v>187</v>
      </c>
      <c r="Q412" s="426" t="s">
        <v>187</v>
      </c>
      <c r="R412" s="426">
        <v>1.333332</v>
      </c>
    </row>
    <row r="413" spans="1:18">
      <c r="A413" s="428">
        <v>42774.509060416669</v>
      </c>
      <c r="B413" s="426" t="s">
        <v>189</v>
      </c>
      <c r="C413" s="426">
        <v>1</v>
      </c>
      <c r="D413" s="426" t="s">
        <v>23</v>
      </c>
      <c r="E413" s="426" t="s">
        <v>23</v>
      </c>
      <c r="F413" s="426" t="s">
        <v>187</v>
      </c>
      <c r="G413" s="426" t="s">
        <v>186</v>
      </c>
      <c r="H413" s="426" t="s">
        <v>186</v>
      </c>
      <c r="I413" s="426" t="s">
        <v>186</v>
      </c>
      <c r="J413" s="426" t="s">
        <v>187</v>
      </c>
      <c r="K413" s="426" t="s">
        <v>186</v>
      </c>
      <c r="L413" s="426" t="s">
        <v>187</v>
      </c>
      <c r="M413" s="426" t="s">
        <v>186</v>
      </c>
      <c r="N413" s="426" t="s">
        <v>187</v>
      </c>
      <c r="O413" s="426" t="s">
        <v>186</v>
      </c>
      <c r="P413" s="426" t="s">
        <v>186</v>
      </c>
      <c r="Q413" s="426" t="s">
        <v>187</v>
      </c>
      <c r="R413" s="426">
        <v>0.99999899999999997</v>
      </c>
    </row>
    <row r="414" spans="1:18">
      <c r="A414" s="428">
        <v>42774.509060416669</v>
      </c>
      <c r="B414" s="426" t="s">
        <v>189</v>
      </c>
      <c r="C414" s="426">
        <v>1</v>
      </c>
      <c r="D414" s="426" t="s">
        <v>23</v>
      </c>
      <c r="E414" s="426" t="s">
        <v>23</v>
      </c>
      <c r="F414" s="426" t="s">
        <v>187</v>
      </c>
      <c r="G414" s="426" t="s">
        <v>186</v>
      </c>
      <c r="H414" s="426" t="s">
        <v>186</v>
      </c>
      <c r="I414" s="426" t="s">
        <v>186</v>
      </c>
      <c r="J414" s="426" t="s">
        <v>187</v>
      </c>
      <c r="K414" s="426" t="s">
        <v>186</v>
      </c>
      <c r="L414" s="426" t="s">
        <v>187</v>
      </c>
      <c r="M414" s="426" t="s">
        <v>187</v>
      </c>
      <c r="N414" s="426" t="s">
        <v>186</v>
      </c>
      <c r="O414" s="426" t="s">
        <v>186</v>
      </c>
      <c r="P414" s="426" t="s">
        <v>186</v>
      </c>
      <c r="Q414" s="426" t="s">
        <v>187</v>
      </c>
      <c r="R414" s="426">
        <v>18.666657000000001</v>
      </c>
    </row>
    <row r="415" spans="1:18">
      <c r="A415" s="428">
        <v>42774.509060416669</v>
      </c>
      <c r="B415" s="426" t="s">
        <v>189</v>
      </c>
      <c r="C415" s="426">
        <v>1</v>
      </c>
      <c r="D415" s="426" t="s">
        <v>23</v>
      </c>
      <c r="E415" s="426" t="s">
        <v>23</v>
      </c>
      <c r="F415" s="426" t="s">
        <v>187</v>
      </c>
      <c r="G415" s="426" t="s">
        <v>187</v>
      </c>
      <c r="H415" s="426" t="s">
        <v>186</v>
      </c>
      <c r="I415" s="426" t="s">
        <v>186</v>
      </c>
      <c r="J415" s="426" t="s">
        <v>186</v>
      </c>
      <c r="K415" s="426" t="s">
        <v>186</v>
      </c>
      <c r="L415" s="426" t="s">
        <v>186</v>
      </c>
      <c r="M415" s="426" t="s">
        <v>186</v>
      </c>
      <c r="N415" s="426" t="s">
        <v>186</v>
      </c>
      <c r="O415" s="426" t="s">
        <v>186</v>
      </c>
      <c r="P415" s="426" t="s">
        <v>186</v>
      </c>
      <c r="Q415" s="426" t="s">
        <v>187</v>
      </c>
      <c r="R415" s="426">
        <v>1.6666650000000001</v>
      </c>
    </row>
    <row r="416" spans="1:18">
      <c r="A416" s="428">
        <v>42774.509060416669</v>
      </c>
      <c r="B416" s="426" t="s">
        <v>189</v>
      </c>
      <c r="C416" s="426">
        <v>1</v>
      </c>
      <c r="D416" s="426" t="s">
        <v>23</v>
      </c>
      <c r="E416" s="426" t="s">
        <v>23</v>
      </c>
      <c r="F416" s="426" t="s">
        <v>187</v>
      </c>
      <c r="G416" s="426" t="s">
        <v>187</v>
      </c>
      <c r="H416" s="426" t="s">
        <v>186</v>
      </c>
      <c r="I416" s="426" t="s">
        <v>186</v>
      </c>
      <c r="J416" s="426" t="s">
        <v>186</v>
      </c>
      <c r="K416" s="426" t="s">
        <v>186</v>
      </c>
      <c r="L416" s="426" t="s">
        <v>187</v>
      </c>
      <c r="M416" s="426" t="s">
        <v>187</v>
      </c>
      <c r="N416" s="426" t="s">
        <v>186</v>
      </c>
      <c r="O416" s="426" t="s">
        <v>186</v>
      </c>
      <c r="P416" s="426" t="s">
        <v>186</v>
      </c>
      <c r="Q416" s="426" t="s">
        <v>187</v>
      </c>
      <c r="R416" s="426">
        <v>0.33333299999999999</v>
      </c>
    </row>
    <row r="417" spans="1:18">
      <c r="A417" s="428">
        <v>42774.509060416669</v>
      </c>
      <c r="B417" s="426" t="s">
        <v>189</v>
      </c>
      <c r="C417" s="426">
        <v>1</v>
      </c>
      <c r="D417" s="426" t="s">
        <v>38</v>
      </c>
      <c r="E417" s="426" t="s">
        <v>38</v>
      </c>
      <c r="F417" s="426" t="s">
        <v>186</v>
      </c>
      <c r="G417" s="426" t="s">
        <v>186</v>
      </c>
      <c r="H417" s="426" t="s">
        <v>186</v>
      </c>
      <c r="I417" s="426" t="s">
        <v>186</v>
      </c>
      <c r="J417" s="426" t="s">
        <v>186</v>
      </c>
      <c r="K417" s="426" t="s">
        <v>186</v>
      </c>
      <c r="L417" s="426" t="s">
        <v>186</v>
      </c>
      <c r="M417" s="426" t="s">
        <v>186</v>
      </c>
      <c r="N417" s="426" t="s">
        <v>186</v>
      </c>
      <c r="O417" s="426" t="s">
        <v>186</v>
      </c>
      <c r="P417" s="426" t="s">
        <v>186</v>
      </c>
      <c r="Q417" s="426" t="s">
        <v>186</v>
      </c>
      <c r="R417" s="426">
        <v>583.07366600000603</v>
      </c>
    </row>
    <row r="418" spans="1:18">
      <c r="A418" s="428">
        <v>42774.509060416669</v>
      </c>
      <c r="B418" s="426" t="s">
        <v>189</v>
      </c>
      <c r="C418" s="426">
        <v>1</v>
      </c>
      <c r="D418" s="426" t="s">
        <v>38</v>
      </c>
      <c r="E418" s="426" t="s">
        <v>38</v>
      </c>
      <c r="F418" s="426" t="s">
        <v>187</v>
      </c>
      <c r="G418" s="426" t="s">
        <v>186</v>
      </c>
      <c r="H418" s="426" t="s">
        <v>186</v>
      </c>
      <c r="I418" s="426" t="s">
        <v>186</v>
      </c>
      <c r="J418" s="426" t="s">
        <v>186</v>
      </c>
      <c r="K418" s="426" t="s">
        <v>186</v>
      </c>
      <c r="L418" s="426" t="s">
        <v>186</v>
      </c>
      <c r="M418" s="426" t="s">
        <v>186</v>
      </c>
      <c r="N418" s="426" t="s">
        <v>186</v>
      </c>
      <c r="O418" s="426" t="s">
        <v>186</v>
      </c>
      <c r="P418" s="426" t="s">
        <v>186</v>
      </c>
      <c r="Q418" s="426" t="s">
        <v>187</v>
      </c>
      <c r="R418" s="426">
        <v>1111.7060000000099</v>
      </c>
    </row>
    <row r="419" spans="1:18">
      <c r="A419" s="428">
        <v>42774.509060416669</v>
      </c>
      <c r="B419" s="426" t="s">
        <v>189</v>
      </c>
      <c r="C419" s="426">
        <v>1</v>
      </c>
      <c r="D419" s="426" t="s">
        <v>38</v>
      </c>
      <c r="E419" s="426" t="s">
        <v>38</v>
      </c>
      <c r="F419" s="426" t="s">
        <v>187</v>
      </c>
      <c r="G419" s="426" t="s">
        <v>186</v>
      </c>
      <c r="H419" s="426" t="s">
        <v>186</v>
      </c>
      <c r="I419" s="426" t="s">
        <v>186</v>
      </c>
      <c r="J419" s="426" t="s">
        <v>186</v>
      </c>
      <c r="K419" s="426" t="s">
        <v>186</v>
      </c>
      <c r="L419" s="426" t="s">
        <v>187</v>
      </c>
      <c r="M419" s="426" t="s">
        <v>186</v>
      </c>
      <c r="N419" s="426" t="s">
        <v>186</v>
      </c>
      <c r="O419" s="426" t="s">
        <v>186</v>
      </c>
      <c r="P419" s="426" t="s">
        <v>187</v>
      </c>
      <c r="Q419" s="426" t="s">
        <v>187</v>
      </c>
      <c r="R419" s="426">
        <v>894.62000000000501</v>
      </c>
    </row>
    <row r="420" spans="1:18">
      <c r="A420" s="428">
        <v>42774.509060416669</v>
      </c>
      <c r="B420" s="426" t="s">
        <v>189</v>
      </c>
      <c r="C420" s="426">
        <v>1</v>
      </c>
      <c r="D420" s="426" t="s">
        <v>38</v>
      </c>
      <c r="E420" s="426" t="s">
        <v>38</v>
      </c>
      <c r="F420" s="426" t="s">
        <v>187</v>
      </c>
      <c r="G420" s="426" t="s">
        <v>186</v>
      </c>
      <c r="H420" s="426" t="s">
        <v>186</v>
      </c>
      <c r="I420" s="426" t="s">
        <v>186</v>
      </c>
      <c r="J420" s="426" t="s">
        <v>186</v>
      </c>
      <c r="K420" s="426" t="s">
        <v>186</v>
      </c>
      <c r="L420" s="426" t="s">
        <v>187</v>
      </c>
      <c r="M420" s="426" t="s">
        <v>186</v>
      </c>
      <c r="N420" s="426" t="s">
        <v>187</v>
      </c>
      <c r="O420" s="426" t="s">
        <v>186</v>
      </c>
      <c r="P420" s="426" t="s">
        <v>186</v>
      </c>
      <c r="Q420" s="426" t="s">
        <v>187</v>
      </c>
      <c r="R420" s="426">
        <v>8.6579999999999995</v>
      </c>
    </row>
    <row r="421" spans="1:18">
      <c r="A421" s="428">
        <v>42774.509060416669</v>
      </c>
      <c r="B421" s="426" t="s">
        <v>189</v>
      </c>
      <c r="C421" s="426">
        <v>1</v>
      </c>
      <c r="D421" s="426" t="s">
        <v>38</v>
      </c>
      <c r="E421" s="426" t="s">
        <v>38</v>
      </c>
      <c r="F421" s="426" t="s">
        <v>187</v>
      </c>
      <c r="G421" s="426" t="s">
        <v>186</v>
      </c>
      <c r="H421" s="426" t="s">
        <v>186</v>
      </c>
      <c r="I421" s="426" t="s">
        <v>186</v>
      </c>
      <c r="J421" s="426" t="s">
        <v>186</v>
      </c>
      <c r="K421" s="426" t="s">
        <v>186</v>
      </c>
      <c r="L421" s="426" t="s">
        <v>187</v>
      </c>
      <c r="M421" s="426" t="s">
        <v>187</v>
      </c>
      <c r="N421" s="426" t="s">
        <v>186</v>
      </c>
      <c r="O421" s="426" t="s">
        <v>186</v>
      </c>
      <c r="P421" s="426" t="s">
        <v>186</v>
      </c>
      <c r="Q421" s="426" t="s">
        <v>187</v>
      </c>
      <c r="R421" s="426">
        <v>332.87499999999699</v>
      </c>
    </row>
    <row r="422" spans="1:18">
      <c r="A422" s="428">
        <v>42774.509060416669</v>
      </c>
      <c r="B422" s="426" t="s">
        <v>189</v>
      </c>
      <c r="C422" s="426">
        <v>1</v>
      </c>
      <c r="D422" s="426" t="s">
        <v>38</v>
      </c>
      <c r="E422" s="426" t="s">
        <v>38</v>
      </c>
      <c r="F422" s="426" t="s">
        <v>187</v>
      </c>
      <c r="G422" s="426" t="s">
        <v>186</v>
      </c>
      <c r="H422" s="426" t="s">
        <v>186</v>
      </c>
      <c r="I422" s="426" t="s">
        <v>186</v>
      </c>
      <c r="J422" s="426" t="s">
        <v>186</v>
      </c>
      <c r="K422" s="426" t="s">
        <v>187</v>
      </c>
      <c r="L422" s="426" t="s">
        <v>186</v>
      </c>
      <c r="M422" s="426" t="s">
        <v>186</v>
      </c>
      <c r="N422" s="426" t="s">
        <v>186</v>
      </c>
      <c r="O422" s="426" t="s">
        <v>186</v>
      </c>
      <c r="P422" s="426" t="s">
        <v>186</v>
      </c>
      <c r="Q422" s="426" t="s">
        <v>186</v>
      </c>
      <c r="R422" s="426">
        <v>14.554</v>
      </c>
    </row>
    <row r="423" spans="1:18">
      <c r="A423" s="428">
        <v>42774.509060416669</v>
      </c>
      <c r="B423" s="426" t="s">
        <v>189</v>
      </c>
      <c r="C423" s="426">
        <v>1</v>
      </c>
      <c r="D423" s="426" t="s">
        <v>38</v>
      </c>
      <c r="E423" s="426" t="s">
        <v>38</v>
      </c>
      <c r="F423" s="426" t="s">
        <v>187</v>
      </c>
      <c r="G423" s="426" t="s">
        <v>186</v>
      </c>
      <c r="H423" s="426" t="s">
        <v>186</v>
      </c>
      <c r="I423" s="426" t="s">
        <v>186</v>
      </c>
      <c r="J423" s="426" t="s">
        <v>187</v>
      </c>
      <c r="K423" s="426" t="s">
        <v>186</v>
      </c>
      <c r="L423" s="426" t="s">
        <v>186</v>
      </c>
      <c r="M423" s="426" t="s">
        <v>186</v>
      </c>
      <c r="N423" s="426" t="s">
        <v>186</v>
      </c>
      <c r="O423" s="426" t="s">
        <v>186</v>
      </c>
      <c r="P423" s="426" t="s">
        <v>186</v>
      </c>
      <c r="Q423" s="426" t="s">
        <v>187</v>
      </c>
      <c r="R423" s="426">
        <v>36.692999999999898</v>
      </c>
    </row>
    <row r="424" spans="1:18">
      <c r="A424" s="428">
        <v>42774.509060416669</v>
      </c>
      <c r="B424" s="426" t="s">
        <v>189</v>
      </c>
      <c r="C424" s="426">
        <v>1</v>
      </c>
      <c r="D424" s="426" t="s">
        <v>38</v>
      </c>
      <c r="E424" s="426" t="s">
        <v>38</v>
      </c>
      <c r="F424" s="426" t="s">
        <v>187</v>
      </c>
      <c r="G424" s="426" t="s">
        <v>186</v>
      </c>
      <c r="H424" s="426" t="s">
        <v>186</v>
      </c>
      <c r="I424" s="426" t="s">
        <v>186</v>
      </c>
      <c r="J424" s="426" t="s">
        <v>187</v>
      </c>
      <c r="K424" s="426" t="s">
        <v>186</v>
      </c>
      <c r="L424" s="426" t="s">
        <v>187</v>
      </c>
      <c r="M424" s="426" t="s">
        <v>186</v>
      </c>
      <c r="N424" s="426" t="s">
        <v>186</v>
      </c>
      <c r="O424" s="426" t="s">
        <v>186</v>
      </c>
      <c r="P424" s="426" t="s">
        <v>187</v>
      </c>
      <c r="Q424" s="426" t="s">
        <v>187</v>
      </c>
      <c r="R424" s="426">
        <v>4.9859999999999998</v>
      </c>
    </row>
    <row r="425" spans="1:18">
      <c r="A425" s="428">
        <v>42774.509060416669</v>
      </c>
      <c r="B425" s="426" t="s">
        <v>189</v>
      </c>
      <c r="C425" s="426">
        <v>1</v>
      </c>
      <c r="D425" s="426" t="s">
        <v>38</v>
      </c>
      <c r="E425" s="426" t="s">
        <v>38</v>
      </c>
      <c r="F425" s="426" t="s">
        <v>187</v>
      </c>
      <c r="G425" s="426" t="s">
        <v>186</v>
      </c>
      <c r="H425" s="426" t="s">
        <v>186</v>
      </c>
      <c r="I425" s="426" t="s">
        <v>186</v>
      </c>
      <c r="J425" s="426" t="s">
        <v>187</v>
      </c>
      <c r="K425" s="426" t="s">
        <v>186</v>
      </c>
      <c r="L425" s="426" t="s">
        <v>187</v>
      </c>
      <c r="M425" s="426" t="s">
        <v>186</v>
      </c>
      <c r="N425" s="426" t="s">
        <v>187</v>
      </c>
      <c r="O425" s="426" t="s">
        <v>186</v>
      </c>
      <c r="P425" s="426" t="s">
        <v>186</v>
      </c>
      <c r="Q425" s="426" t="s">
        <v>187</v>
      </c>
      <c r="R425" s="426">
        <v>0.33300000000000002</v>
      </c>
    </row>
    <row r="426" spans="1:18">
      <c r="A426" s="428">
        <v>42774.509060416669</v>
      </c>
      <c r="B426" s="426" t="s">
        <v>189</v>
      </c>
      <c r="C426" s="426">
        <v>1</v>
      </c>
      <c r="D426" s="426" t="s">
        <v>38</v>
      </c>
      <c r="E426" s="426" t="s">
        <v>38</v>
      </c>
      <c r="F426" s="426" t="s">
        <v>187</v>
      </c>
      <c r="G426" s="426" t="s">
        <v>186</v>
      </c>
      <c r="H426" s="426" t="s">
        <v>186</v>
      </c>
      <c r="I426" s="426" t="s">
        <v>186</v>
      </c>
      <c r="J426" s="426" t="s">
        <v>187</v>
      </c>
      <c r="K426" s="426" t="s">
        <v>186</v>
      </c>
      <c r="L426" s="426" t="s">
        <v>187</v>
      </c>
      <c r="M426" s="426" t="s">
        <v>187</v>
      </c>
      <c r="N426" s="426" t="s">
        <v>186</v>
      </c>
      <c r="O426" s="426" t="s">
        <v>186</v>
      </c>
      <c r="P426" s="426" t="s">
        <v>186</v>
      </c>
      <c r="Q426" s="426" t="s">
        <v>187</v>
      </c>
      <c r="R426" s="426">
        <v>36.639000000000003</v>
      </c>
    </row>
    <row r="427" spans="1:18">
      <c r="A427" s="428">
        <v>42774.509060416669</v>
      </c>
      <c r="B427" s="426" t="s">
        <v>189</v>
      </c>
      <c r="C427" s="426">
        <v>1</v>
      </c>
      <c r="D427" s="426" t="s">
        <v>38</v>
      </c>
      <c r="E427" s="426" t="s">
        <v>38</v>
      </c>
      <c r="F427" s="426" t="s">
        <v>187</v>
      </c>
      <c r="G427" s="426" t="s">
        <v>186</v>
      </c>
      <c r="H427" s="426" t="s">
        <v>186</v>
      </c>
      <c r="I427" s="426" t="s">
        <v>187</v>
      </c>
      <c r="J427" s="426" t="s">
        <v>186</v>
      </c>
      <c r="K427" s="426" t="s">
        <v>186</v>
      </c>
      <c r="L427" s="426" t="s">
        <v>186</v>
      </c>
      <c r="M427" s="426" t="s">
        <v>186</v>
      </c>
      <c r="N427" s="426" t="s">
        <v>186</v>
      </c>
      <c r="O427" s="426" t="s">
        <v>186</v>
      </c>
      <c r="P427" s="426" t="s">
        <v>186</v>
      </c>
      <c r="Q427" s="426" t="s">
        <v>187</v>
      </c>
      <c r="R427" s="426">
        <v>0.66600000000000004</v>
      </c>
    </row>
    <row r="428" spans="1:18">
      <c r="A428" s="428">
        <v>42774.509060416669</v>
      </c>
      <c r="B428" s="426" t="s">
        <v>189</v>
      </c>
      <c r="C428" s="426">
        <v>1</v>
      </c>
      <c r="D428" s="426" t="s">
        <v>38</v>
      </c>
      <c r="E428" s="426" t="s">
        <v>38</v>
      </c>
      <c r="F428" s="426" t="s">
        <v>187</v>
      </c>
      <c r="G428" s="426" t="s">
        <v>186</v>
      </c>
      <c r="H428" s="426" t="s">
        <v>186</v>
      </c>
      <c r="I428" s="426" t="s">
        <v>187</v>
      </c>
      <c r="J428" s="426" t="s">
        <v>186</v>
      </c>
      <c r="K428" s="426" t="s">
        <v>186</v>
      </c>
      <c r="L428" s="426" t="s">
        <v>187</v>
      </c>
      <c r="M428" s="426" t="s">
        <v>186</v>
      </c>
      <c r="N428" s="426" t="s">
        <v>186</v>
      </c>
      <c r="O428" s="426" t="s">
        <v>186</v>
      </c>
      <c r="P428" s="426" t="s">
        <v>187</v>
      </c>
      <c r="Q428" s="426" t="s">
        <v>187</v>
      </c>
      <c r="R428" s="426">
        <v>0.96699999999999997</v>
      </c>
    </row>
    <row r="429" spans="1:18">
      <c r="A429" s="428">
        <v>42774.509060416669</v>
      </c>
      <c r="B429" s="426" t="s">
        <v>189</v>
      </c>
      <c r="C429" s="426">
        <v>1</v>
      </c>
      <c r="D429" s="426" t="s">
        <v>38</v>
      </c>
      <c r="E429" s="426" t="s">
        <v>38</v>
      </c>
      <c r="F429" s="426" t="s">
        <v>187</v>
      </c>
      <c r="G429" s="426" t="s">
        <v>187</v>
      </c>
      <c r="H429" s="426" t="s">
        <v>186</v>
      </c>
      <c r="I429" s="426" t="s">
        <v>186</v>
      </c>
      <c r="J429" s="426" t="s">
        <v>186</v>
      </c>
      <c r="K429" s="426" t="s">
        <v>186</v>
      </c>
      <c r="L429" s="426" t="s">
        <v>186</v>
      </c>
      <c r="M429" s="426" t="s">
        <v>186</v>
      </c>
      <c r="N429" s="426" t="s">
        <v>186</v>
      </c>
      <c r="O429" s="426" t="s">
        <v>186</v>
      </c>
      <c r="P429" s="426" t="s">
        <v>186</v>
      </c>
      <c r="Q429" s="426" t="s">
        <v>187</v>
      </c>
      <c r="R429" s="426">
        <v>3.996</v>
      </c>
    </row>
    <row r="430" spans="1:18">
      <c r="A430" s="428">
        <v>42774.509060416669</v>
      </c>
      <c r="B430" s="426" t="s">
        <v>189</v>
      </c>
      <c r="C430" s="426">
        <v>1</v>
      </c>
      <c r="D430" s="426" t="s">
        <v>38</v>
      </c>
      <c r="E430" s="426" t="s">
        <v>38</v>
      </c>
      <c r="F430" s="426" t="s">
        <v>187</v>
      </c>
      <c r="G430" s="426" t="s">
        <v>187</v>
      </c>
      <c r="H430" s="426" t="s">
        <v>186</v>
      </c>
      <c r="I430" s="426" t="s">
        <v>186</v>
      </c>
      <c r="J430" s="426" t="s">
        <v>186</v>
      </c>
      <c r="K430" s="426" t="s">
        <v>186</v>
      </c>
      <c r="L430" s="426" t="s">
        <v>187</v>
      </c>
      <c r="M430" s="426" t="s">
        <v>187</v>
      </c>
      <c r="N430" s="426" t="s">
        <v>186</v>
      </c>
      <c r="O430" s="426" t="s">
        <v>186</v>
      </c>
      <c r="P430" s="426" t="s">
        <v>186</v>
      </c>
      <c r="Q430" s="426" t="s">
        <v>187</v>
      </c>
      <c r="R430" s="426">
        <v>16.388000000000002</v>
      </c>
    </row>
    <row r="431" spans="1:18">
      <c r="A431" s="428">
        <v>42774.509060416669</v>
      </c>
      <c r="B431" s="426" t="s">
        <v>189</v>
      </c>
      <c r="C431" s="426">
        <v>1</v>
      </c>
      <c r="D431" s="426" t="s">
        <v>38</v>
      </c>
      <c r="E431" s="426" t="s">
        <v>38</v>
      </c>
      <c r="F431" s="426" t="s">
        <v>187</v>
      </c>
      <c r="G431" s="426" t="s">
        <v>187</v>
      </c>
      <c r="H431" s="426" t="s">
        <v>186</v>
      </c>
      <c r="I431" s="426" t="s">
        <v>186</v>
      </c>
      <c r="J431" s="426" t="s">
        <v>187</v>
      </c>
      <c r="K431" s="426" t="s">
        <v>186</v>
      </c>
      <c r="L431" s="426" t="s">
        <v>186</v>
      </c>
      <c r="M431" s="426" t="s">
        <v>186</v>
      </c>
      <c r="N431" s="426" t="s">
        <v>186</v>
      </c>
      <c r="O431" s="426" t="s">
        <v>186</v>
      </c>
      <c r="P431" s="426" t="s">
        <v>186</v>
      </c>
      <c r="Q431" s="426" t="s">
        <v>187</v>
      </c>
      <c r="R431" s="426">
        <v>0.66600000000000004</v>
      </c>
    </row>
    <row r="432" spans="1:18">
      <c r="A432" s="428">
        <v>42774.509060416669</v>
      </c>
      <c r="B432" s="426" t="s">
        <v>189</v>
      </c>
      <c r="C432" s="426">
        <v>1</v>
      </c>
      <c r="D432" s="426" t="s">
        <v>38</v>
      </c>
      <c r="E432" s="426" t="s">
        <v>38</v>
      </c>
      <c r="F432" s="426" t="s">
        <v>187</v>
      </c>
      <c r="G432" s="426" t="s">
        <v>187</v>
      </c>
      <c r="H432" s="426" t="s">
        <v>186</v>
      </c>
      <c r="I432" s="426" t="s">
        <v>186</v>
      </c>
      <c r="J432" s="426" t="s">
        <v>187</v>
      </c>
      <c r="K432" s="426" t="s">
        <v>186</v>
      </c>
      <c r="L432" s="426" t="s">
        <v>187</v>
      </c>
      <c r="M432" s="426" t="s">
        <v>187</v>
      </c>
      <c r="N432" s="426" t="s">
        <v>186</v>
      </c>
      <c r="O432" s="426" t="s">
        <v>186</v>
      </c>
      <c r="P432" s="426" t="s">
        <v>186</v>
      </c>
      <c r="Q432" s="426" t="s">
        <v>187</v>
      </c>
      <c r="R432" s="426">
        <v>4.1970000000000001</v>
      </c>
    </row>
    <row r="433" spans="1:18">
      <c r="A433" s="428">
        <v>42774.509060416669</v>
      </c>
      <c r="B433" s="426" t="s">
        <v>189</v>
      </c>
      <c r="C433" s="426">
        <v>1</v>
      </c>
      <c r="D433" s="426" t="s">
        <v>38</v>
      </c>
      <c r="E433" s="426" t="s">
        <v>130</v>
      </c>
      <c r="F433" s="426" t="s">
        <v>186</v>
      </c>
      <c r="G433" s="426" t="s">
        <v>186</v>
      </c>
      <c r="H433" s="426" t="s">
        <v>186</v>
      </c>
      <c r="I433" s="426" t="s">
        <v>186</v>
      </c>
      <c r="J433" s="426" t="s">
        <v>186</v>
      </c>
      <c r="K433" s="426" t="s">
        <v>186</v>
      </c>
      <c r="L433" s="426" t="s">
        <v>186</v>
      </c>
      <c r="M433" s="426" t="s">
        <v>186</v>
      </c>
      <c r="N433" s="426" t="s">
        <v>186</v>
      </c>
      <c r="O433" s="426" t="s">
        <v>186</v>
      </c>
      <c r="P433" s="426" t="s">
        <v>186</v>
      </c>
      <c r="Q433" s="426" t="s">
        <v>186</v>
      </c>
      <c r="R433" s="426">
        <v>36.499000000000002</v>
      </c>
    </row>
    <row r="434" spans="1:18">
      <c r="A434" s="428">
        <v>42774.509060416669</v>
      </c>
      <c r="B434" s="426" t="s">
        <v>189</v>
      </c>
      <c r="C434" s="426">
        <v>1</v>
      </c>
      <c r="D434" s="426" t="s">
        <v>38</v>
      </c>
      <c r="E434" s="426" t="s">
        <v>130</v>
      </c>
      <c r="F434" s="426" t="s">
        <v>187</v>
      </c>
      <c r="G434" s="426" t="s">
        <v>186</v>
      </c>
      <c r="H434" s="426" t="s">
        <v>186</v>
      </c>
      <c r="I434" s="426" t="s">
        <v>186</v>
      </c>
      <c r="J434" s="426" t="s">
        <v>186</v>
      </c>
      <c r="K434" s="426" t="s">
        <v>186</v>
      </c>
      <c r="L434" s="426" t="s">
        <v>186</v>
      </c>
      <c r="M434" s="426" t="s">
        <v>186</v>
      </c>
      <c r="N434" s="426" t="s">
        <v>186</v>
      </c>
      <c r="O434" s="426" t="s">
        <v>186</v>
      </c>
      <c r="P434" s="426" t="s">
        <v>186</v>
      </c>
      <c r="Q434" s="426" t="s">
        <v>187</v>
      </c>
      <c r="R434" s="426">
        <v>622.975000000009</v>
      </c>
    </row>
    <row r="435" spans="1:18">
      <c r="A435" s="428">
        <v>42774.509060416669</v>
      </c>
      <c r="B435" s="426" t="s">
        <v>189</v>
      </c>
      <c r="C435" s="426">
        <v>1</v>
      </c>
      <c r="D435" s="426" t="s">
        <v>38</v>
      </c>
      <c r="E435" s="426" t="s">
        <v>130</v>
      </c>
      <c r="F435" s="426" t="s">
        <v>187</v>
      </c>
      <c r="G435" s="426" t="s">
        <v>186</v>
      </c>
      <c r="H435" s="426" t="s">
        <v>186</v>
      </c>
      <c r="I435" s="426" t="s">
        <v>186</v>
      </c>
      <c r="J435" s="426" t="s">
        <v>186</v>
      </c>
      <c r="K435" s="426" t="s">
        <v>186</v>
      </c>
      <c r="L435" s="426" t="s">
        <v>187</v>
      </c>
      <c r="M435" s="426" t="s">
        <v>186</v>
      </c>
      <c r="N435" s="426" t="s">
        <v>187</v>
      </c>
      <c r="O435" s="426" t="s">
        <v>186</v>
      </c>
      <c r="P435" s="426" t="s">
        <v>186</v>
      </c>
      <c r="Q435" s="426" t="s">
        <v>187</v>
      </c>
      <c r="R435" s="426">
        <v>32.633999999999901</v>
      </c>
    </row>
    <row r="436" spans="1:18">
      <c r="A436" s="428">
        <v>42774.509060416669</v>
      </c>
      <c r="B436" s="426" t="s">
        <v>189</v>
      </c>
      <c r="C436" s="426">
        <v>1</v>
      </c>
      <c r="D436" s="426" t="s">
        <v>38</v>
      </c>
      <c r="E436" s="426" t="s">
        <v>130</v>
      </c>
      <c r="F436" s="426" t="s">
        <v>187</v>
      </c>
      <c r="G436" s="426" t="s">
        <v>186</v>
      </c>
      <c r="H436" s="426" t="s">
        <v>186</v>
      </c>
      <c r="I436" s="426" t="s">
        <v>186</v>
      </c>
      <c r="J436" s="426" t="s">
        <v>186</v>
      </c>
      <c r="K436" s="426" t="s">
        <v>186</v>
      </c>
      <c r="L436" s="426" t="s">
        <v>187</v>
      </c>
      <c r="M436" s="426" t="s">
        <v>187</v>
      </c>
      <c r="N436" s="426" t="s">
        <v>186</v>
      </c>
      <c r="O436" s="426" t="s">
        <v>186</v>
      </c>
      <c r="P436" s="426" t="s">
        <v>186</v>
      </c>
      <c r="Q436" s="426" t="s">
        <v>187</v>
      </c>
      <c r="R436" s="426">
        <v>14.125999999999999</v>
      </c>
    </row>
    <row r="437" spans="1:18">
      <c r="A437" s="428">
        <v>42774.509060416669</v>
      </c>
      <c r="B437" s="426" t="s">
        <v>189</v>
      </c>
      <c r="C437" s="426">
        <v>1</v>
      </c>
      <c r="D437" s="426" t="s">
        <v>38</v>
      </c>
      <c r="E437" s="426" t="s">
        <v>130</v>
      </c>
      <c r="F437" s="426" t="s">
        <v>187</v>
      </c>
      <c r="G437" s="426" t="s">
        <v>186</v>
      </c>
      <c r="H437" s="426" t="s">
        <v>186</v>
      </c>
      <c r="I437" s="426" t="s">
        <v>186</v>
      </c>
      <c r="J437" s="426" t="s">
        <v>186</v>
      </c>
      <c r="K437" s="426" t="s">
        <v>187</v>
      </c>
      <c r="L437" s="426" t="s">
        <v>186</v>
      </c>
      <c r="M437" s="426" t="s">
        <v>186</v>
      </c>
      <c r="N437" s="426" t="s">
        <v>186</v>
      </c>
      <c r="O437" s="426" t="s">
        <v>186</v>
      </c>
      <c r="P437" s="426" t="s">
        <v>186</v>
      </c>
      <c r="Q437" s="426" t="s">
        <v>186</v>
      </c>
      <c r="R437" s="426">
        <v>15.12</v>
      </c>
    </row>
    <row r="438" spans="1:18">
      <c r="A438" s="428">
        <v>42774.509060416669</v>
      </c>
      <c r="B438" s="426" t="s">
        <v>189</v>
      </c>
      <c r="C438" s="426">
        <v>1</v>
      </c>
      <c r="D438" s="426" t="s">
        <v>38</v>
      </c>
      <c r="E438" s="426" t="s">
        <v>130</v>
      </c>
      <c r="F438" s="426" t="s">
        <v>187</v>
      </c>
      <c r="G438" s="426" t="s">
        <v>186</v>
      </c>
      <c r="H438" s="426" t="s">
        <v>186</v>
      </c>
      <c r="I438" s="426" t="s">
        <v>186</v>
      </c>
      <c r="J438" s="426" t="s">
        <v>187</v>
      </c>
      <c r="K438" s="426" t="s">
        <v>186</v>
      </c>
      <c r="L438" s="426" t="s">
        <v>186</v>
      </c>
      <c r="M438" s="426" t="s">
        <v>186</v>
      </c>
      <c r="N438" s="426" t="s">
        <v>186</v>
      </c>
      <c r="O438" s="426" t="s">
        <v>186</v>
      </c>
      <c r="P438" s="426" t="s">
        <v>186</v>
      </c>
      <c r="Q438" s="426" t="s">
        <v>187</v>
      </c>
      <c r="R438" s="426">
        <v>8.5920000000000005</v>
      </c>
    </row>
    <row r="439" spans="1:18">
      <c r="A439" s="428">
        <v>42774.509060416669</v>
      </c>
      <c r="B439" s="426" t="s">
        <v>189</v>
      </c>
      <c r="C439" s="426">
        <v>1</v>
      </c>
      <c r="D439" s="426" t="s">
        <v>38</v>
      </c>
      <c r="E439" s="426" t="s">
        <v>130</v>
      </c>
      <c r="F439" s="426" t="s">
        <v>187</v>
      </c>
      <c r="G439" s="426" t="s">
        <v>186</v>
      </c>
      <c r="H439" s="426" t="s">
        <v>186</v>
      </c>
      <c r="I439" s="426" t="s">
        <v>186</v>
      </c>
      <c r="J439" s="426" t="s">
        <v>187</v>
      </c>
      <c r="K439" s="426" t="s">
        <v>186</v>
      </c>
      <c r="L439" s="426" t="s">
        <v>187</v>
      </c>
      <c r="M439" s="426" t="s">
        <v>187</v>
      </c>
      <c r="N439" s="426" t="s">
        <v>186</v>
      </c>
      <c r="O439" s="426" t="s">
        <v>186</v>
      </c>
      <c r="P439" s="426" t="s">
        <v>186</v>
      </c>
      <c r="Q439" s="426" t="s">
        <v>187</v>
      </c>
      <c r="R439" s="426">
        <v>0.66600000000000004</v>
      </c>
    </row>
    <row r="440" spans="1:18">
      <c r="A440" s="428">
        <v>42774.509060416669</v>
      </c>
      <c r="B440" s="426" t="s">
        <v>189</v>
      </c>
      <c r="C440" s="426">
        <v>1</v>
      </c>
      <c r="D440" s="426" t="s">
        <v>25</v>
      </c>
      <c r="E440" s="426" t="s">
        <v>25</v>
      </c>
      <c r="F440" s="426" t="s">
        <v>186</v>
      </c>
      <c r="G440" s="426" t="s">
        <v>186</v>
      </c>
      <c r="H440" s="426" t="s">
        <v>186</v>
      </c>
      <c r="I440" s="426" t="s">
        <v>186</v>
      </c>
      <c r="J440" s="426" t="s">
        <v>186</v>
      </c>
      <c r="K440" s="426" t="s">
        <v>186</v>
      </c>
      <c r="L440" s="426" t="s">
        <v>186</v>
      </c>
      <c r="M440" s="426" t="s">
        <v>186</v>
      </c>
      <c r="N440" s="426" t="s">
        <v>186</v>
      </c>
      <c r="O440" s="426" t="s">
        <v>186</v>
      </c>
      <c r="P440" s="426" t="s">
        <v>186</v>
      </c>
      <c r="Q440" s="426" t="s">
        <v>186</v>
      </c>
      <c r="R440" s="426">
        <v>214.647999999999</v>
      </c>
    </row>
    <row r="441" spans="1:18">
      <c r="A441" s="428">
        <v>42774.509060416669</v>
      </c>
      <c r="B441" s="426" t="s">
        <v>189</v>
      </c>
      <c r="C441" s="426">
        <v>1</v>
      </c>
      <c r="D441" s="426" t="s">
        <v>25</v>
      </c>
      <c r="E441" s="426" t="s">
        <v>25</v>
      </c>
      <c r="F441" s="426" t="s">
        <v>187</v>
      </c>
      <c r="G441" s="426" t="s">
        <v>186</v>
      </c>
      <c r="H441" s="426" t="s">
        <v>186</v>
      </c>
      <c r="I441" s="426" t="s">
        <v>186</v>
      </c>
      <c r="J441" s="426" t="s">
        <v>186</v>
      </c>
      <c r="K441" s="426" t="s">
        <v>186</v>
      </c>
      <c r="L441" s="426" t="s">
        <v>186</v>
      </c>
      <c r="M441" s="426" t="s">
        <v>186</v>
      </c>
      <c r="N441" s="426" t="s">
        <v>186</v>
      </c>
      <c r="O441" s="426" t="s">
        <v>186</v>
      </c>
      <c r="P441" s="426" t="s">
        <v>186</v>
      </c>
      <c r="Q441" s="426" t="s">
        <v>187</v>
      </c>
      <c r="R441" s="426">
        <v>1092.8490000000099</v>
      </c>
    </row>
    <row r="442" spans="1:18">
      <c r="A442" s="428">
        <v>42774.509060416669</v>
      </c>
      <c r="B442" s="426" t="s">
        <v>189</v>
      </c>
      <c r="C442" s="426">
        <v>1</v>
      </c>
      <c r="D442" s="426" t="s">
        <v>25</v>
      </c>
      <c r="E442" s="426" t="s">
        <v>25</v>
      </c>
      <c r="F442" s="426" t="s">
        <v>187</v>
      </c>
      <c r="G442" s="426" t="s">
        <v>186</v>
      </c>
      <c r="H442" s="426" t="s">
        <v>186</v>
      </c>
      <c r="I442" s="426" t="s">
        <v>186</v>
      </c>
      <c r="J442" s="426" t="s">
        <v>186</v>
      </c>
      <c r="K442" s="426" t="s">
        <v>186</v>
      </c>
      <c r="L442" s="426" t="s">
        <v>187</v>
      </c>
      <c r="M442" s="426" t="s">
        <v>186</v>
      </c>
      <c r="N442" s="426" t="s">
        <v>186</v>
      </c>
      <c r="O442" s="426" t="s">
        <v>186</v>
      </c>
      <c r="P442" s="426" t="s">
        <v>187</v>
      </c>
      <c r="Q442" s="426" t="s">
        <v>187</v>
      </c>
      <c r="R442" s="426">
        <v>113.90799999999901</v>
      </c>
    </row>
    <row r="443" spans="1:18">
      <c r="A443" s="428">
        <v>42774.509060416669</v>
      </c>
      <c r="B443" s="426" t="s">
        <v>189</v>
      </c>
      <c r="C443" s="426">
        <v>1</v>
      </c>
      <c r="D443" s="426" t="s">
        <v>25</v>
      </c>
      <c r="E443" s="426" t="s">
        <v>25</v>
      </c>
      <c r="F443" s="426" t="s">
        <v>187</v>
      </c>
      <c r="G443" s="426" t="s">
        <v>186</v>
      </c>
      <c r="H443" s="426" t="s">
        <v>186</v>
      </c>
      <c r="I443" s="426" t="s">
        <v>186</v>
      </c>
      <c r="J443" s="426" t="s">
        <v>186</v>
      </c>
      <c r="K443" s="426" t="s">
        <v>186</v>
      </c>
      <c r="L443" s="426" t="s">
        <v>187</v>
      </c>
      <c r="M443" s="426" t="s">
        <v>186</v>
      </c>
      <c r="N443" s="426" t="s">
        <v>187</v>
      </c>
      <c r="O443" s="426" t="s">
        <v>186</v>
      </c>
      <c r="P443" s="426" t="s">
        <v>186</v>
      </c>
      <c r="Q443" s="426" t="s">
        <v>187</v>
      </c>
      <c r="R443" s="426">
        <v>109.242</v>
      </c>
    </row>
    <row r="444" spans="1:18">
      <c r="A444" s="428">
        <v>42774.509060416669</v>
      </c>
      <c r="B444" s="426" t="s">
        <v>189</v>
      </c>
      <c r="C444" s="426">
        <v>1</v>
      </c>
      <c r="D444" s="426" t="s">
        <v>25</v>
      </c>
      <c r="E444" s="426" t="s">
        <v>25</v>
      </c>
      <c r="F444" s="426" t="s">
        <v>187</v>
      </c>
      <c r="G444" s="426" t="s">
        <v>186</v>
      </c>
      <c r="H444" s="426" t="s">
        <v>186</v>
      </c>
      <c r="I444" s="426" t="s">
        <v>186</v>
      </c>
      <c r="J444" s="426" t="s">
        <v>186</v>
      </c>
      <c r="K444" s="426" t="s">
        <v>186</v>
      </c>
      <c r="L444" s="426" t="s">
        <v>187</v>
      </c>
      <c r="M444" s="426" t="s">
        <v>187</v>
      </c>
      <c r="N444" s="426" t="s">
        <v>186</v>
      </c>
      <c r="O444" s="426" t="s">
        <v>186</v>
      </c>
      <c r="P444" s="426" t="s">
        <v>186</v>
      </c>
      <c r="Q444" s="426" t="s">
        <v>187</v>
      </c>
      <c r="R444" s="426">
        <v>139.15299999999999</v>
      </c>
    </row>
    <row r="445" spans="1:18">
      <c r="A445" s="428">
        <v>42774.509060416669</v>
      </c>
      <c r="B445" s="426" t="s">
        <v>189</v>
      </c>
      <c r="C445" s="426">
        <v>1</v>
      </c>
      <c r="D445" s="426" t="s">
        <v>25</v>
      </c>
      <c r="E445" s="426" t="s">
        <v>25</v>
      </c>
      <c r="F445" s="426" t="s">
        <v>187</v>
      </c>
      <c r="G445" s="426" t="s">
        <v>186</v>
      </c>
      <c r="H445" s="426" t="s">
        <v>186</v>
      </c>
      <c r="I445" s="426" t="s">
        <v>186</v>
      </c>
      <c r="J445" s="426" t="s">
        <v>186</v>
      </c>
      <c r="K445" s="426" t="s">
        <v>186</v>
      </c>
      <c r="L445" s="426" t="s">
        <v>187</v>
      </c>
      <c r="M445" s="426" t="s">
        <v>187</v>
      </c>
      <c r="N445" s="426" t="s">
        <v>187</v>
      </c>
      <c r="O445" s="426" t="s">
        <v>186</v>
      </c>
      <c r="P445" s="426" t="s">
        <v>186</v>
      </c>
      <c r="Q445" s="426" t="s">
        <v>187</v>
      </c>
      <c r="R445" s="426">
        <v>3.33</v>
      </c>
    </row>
    <row r="446" spans="1:18">
      <c r="A446" s="428">
        <v>42774.509060416669</v>
      </c>
      <c r="B446" s="426" t="s">
        <v>189</v>
      </c>
      <c r="C446" s="426">
        <v>1</v>
      </c>
      <c r="D446" s="426" t="s">
        <v>25</v>
      </c>
      <c r="E446" s="426" t="s">
        <v>25</v>
      </c>
      <c r="F446" s="426" t="s">
        <v>187</v>
      </c>
      <c r="G446" s="426" t="s">
        <v>186</v>
      </c>
      <c r="H446" s="426" t="s">
        <v>186</v>
      </c>
      <c r="I446" s="426" t="s">
        <v>186</v>
      </c>
      <c r="J446" s="426" t="s">
        <v>186</v>
      </c>
      <c r="K446" s="426" t="s">
        <v>187</v>
      </c>
      <c r="L446" s="426" t="s">
        <v>186</v>
      </c>
      <c r="M446" s="426" t="s">
        <v>186</v>
      </c>
      <c r="N446" s="426" t="s">
        <v>186</v>
      </c>
      <c r="O446" s="426" t="s">
        <v>186</v>
      </c>
      <c r="P446" s="426" t="s">
        <v>186</v>
      </c>
      <c r="Q446" s="426" t="s">
        <v>186</v>
      </c>
      <c r="R446" s="426">
        <v>102.511</v>
      </c>
    </row>
    <row r="447" spans="1:18">
      <c r="A447" s="428">
        <v>42774.509060416669</v>
      </c>
      <c r="B447" s="426" t="s">
        <v>189</v>
      </c>
      <c r="C447" s="426">
        <v>1</v>
      </c>
      <c r="D447" s="426" t="s">
        <v>25</v>
      </c>
      <c r="E447" s="426" t="s">
        <v>25</v>
      </c>
      <c r="F447" s="426" t="s">
        <v>187</v>
      </c>
      <c r="G447" s="426" t="s">
        <v>186</v>
      </c>
      <c r="H447" s="426" t="s">
        <v>186</v>
      </c>
      <c r="I447" s="426" t="s">
        <v>186</v>
      </c>
      <c r="J447" s="426" t="s">
        <v>187</v>
      </c>
      <c r="K447" s="426" t="s">
        <v>186</v>
      </c>
      <c r="L447" s="426" t="s">
        <v>186</v>
      </c>
      <c r="M447" s="426" t="s">
        <v>186</v>
      </c>
      <c r="N447" s="426" t="s">
        <v>186</v>
      </c>
      <c r="O447" s="426" t="s">
        <v>186</v>
      </c>
      <c r="P447" s="426" t="s">
        <v>186</v>
      </c>
      <c r="Q447" s="426" t="s">
        <v>187</v>
      </c>
      <c r="R447" s="426">
        <v>79.198999999999799</v>
      </c>
    </row>
    <row r="448" spans="1:18">
      <c r="A448" s="428">
        <v>42774.509060416669</v>
      </c>
      <c r="B448" s="426" t="s">
        <v>189</v>
      </c>
      <c r="C448" s="426">
        <v>1</v>
      </c>
      <c r="D448" s="426" t="s">
        <v>25</v>
      </c>
      <c r="E448" s="426" t="s">
        <v>25</v>
      </c>
      <c r="F448" s="426" t="s">
        <v>187</v>
      </c>
      <c r="G448" s="426" t="s">
        <v>186</v>
      </c>
      <c r="H448" s="426" t="s">
        <v>186</v>
      </c>
      <c r="I448" s="426" t="s">
        <v>186</v>
      </c>
      <c r="J448" s="426" t="s">
        <v>187</v>
      </c>
      <c r="K448" s="426" t="s">
        <v>186</v>
      </c>
      <c r="L448" s="426" t="s">
        <v>187</v>
      </c>
      <c r="M448" s="426" t="s">
        <v>186</v>
      </c>
      <c r="N448" s="426" t="s">
        <v>186</v>
      </c>
      <c r="O448" s="426" t="s">
        <v>186</v>
      </c>
      <c r="P448" s="426" t="s">
        <v>187</v>
      </c>
      <c r="Q448" s="426" t="s">
        <v>187</v>
      </c>
      <c r="R448" s="426">
        <v>3.73</v>
      </c>
    </row>
    <row r="449" spans="1:18">
      <c r="A449" s="428">
        <v>42774.509060416669</v>
      </c>
      <c r="B449" s="426" t="s">
        <v>189</v>
      </c>
      <c r="C449" s="426">
        <v>1</v>
      </c>
      <c r="D449" s="426" t="s">
        <v>25</v>
      </c>
      <c r="E449" s="426" t="s">
        <v>25</v>
      </c>
      <c r="F449" s="426" t="s">
        <v>187</v>
      </c>
      <c r="G449" s="426" t="s">
        <v>186</v>
      </c>
      <c r="H449" s="426" t="s">
        <v>186</v>
      </c>
      <c r="I449" s="426" t="s">
        <v>186</v>
      </c>
      <c r="J449" s="426" t="s">
        <v>187</v>
      </c>
      <c r="K449" s="426" t="s">
        <v>186</v>
      </c>
      <c r="L449" s="426" t="s">
        <v>187</v>
      </c>
      <c r="M449" s="426" t="s">
        <v>186</v>
      </c>
      <c r="N449" s="426" t="s">
        <v>187</v>
      </c>
      <c r="O449" s="426" t="s">
        <v>186</v>
      </c>
      <c r="P449" s="426" t="s">
        <v>186</v>
      </c>
      <c r="Q449" s="426" t="s">
        <v>187</v>
      </c>
      <c r="R449" s="426">
        <v>1.732</v>
      </c>
    </row>
    <row r="450" spans="1:18">
      <c r="A450" s="428">
        <v>42774.509060416669</v>
      </c>
      <c r="B450" s="426" t="s">
        <v>189</v>
      </c>
      <c r="C450" s="426">
        <v>1</v>
      </c>
      <c r="D450" s="426" t="s">
        <v>25</v>
      </c>
      <c r="E450" s="426" t="s">
        <v>25</v>
      </c>
      <c r="F450" s="426" t="s">
        <v>187</v>
      </c>
      <c r="G450" s="426" t="s">
        <v>186</v>
      </c>
      <c r="H450" s="426" t="s">
        <v>186</v>
      </c>
      <c r="I450" s="426" t="s">
        <v>186</v>
      </c>
      <c r="J450" s="426" t="s">
        <v>187</v>
      </c>
      <c r="K450" s="426" t="s">
        <v>186</v>
      </c>
      <c r="L450" s="426" t="s">
        <v>187</v>
      </c>
      <c r="M450" s="426" t="s">
        <v>187</v>
      </c>
      <c r="N450" s="426" t="s">
        <v>186</v>
      </c>
      <c r="O450" s="426" t="s">
        <v>186</v>
      </c>
      <c r="P450" s="426" t="s">
        <v>186</v>
      </c>
      <c r="Q450" s="426" t="s">
        <v>187</v>
      </c>
      <c r="R450" s="426">
        <v>15.855</v>
      </c>
    </row>
    <row r="451" spans="1:18">
      <c r="A451" s="428">
        <v>42774.509060416669</v>
      </c>
      <c r="B451" s="426" t="s">
        <v>189</v>
      </c>
      <c r="C451" s="426">
        <v>1</v>
      </c>
      <c r="D451" s="426" t="s">
        <v>25</v>
      </c>
      <c r="E451" s="426" t="s">
        <v>25</v>
      </c>
      <c r="F451" s="426" t="s">
        <v>187</v>
      </c>
      <c r="G451" s="426" t="s">
        <v>187</v>
      </c>
      <c r="H451" s="426" t="s">
        <v>186</v>
      </c>
      <c r="I451" s="426" t="s">
        <v>186</v>
      </c>
      <c r="J451" s="426" t="s">
        <v>186</v>
      </c>
      <c r="K451" s="426" t="s">
        <v>186</v>
      </c>
      <c r="L451" s="426" t="s">
        <v>186</v>
      </c>
      <c r="M451" s="426" t="s">
        <v>186</v>
      </c>
      <c r="N451" s="426" t="s">
        <v>186</v>
      </c>
      <c r="O451" s="426" t="s">
        <v>186</v>
      </c>
      <c r="P451" s="426" t="s">
        <v>186</v>
      </c>
      <c r="Q451" s="426" t="s">
        <v>187</v>
      </c>
      <c r="R451" s="426">
        <v>43.592999999999897</v>
      </c>
    </row>
    <row r="452" spans="1:18">
      <c r="A452" s="428">
        <v>42774.509060416669</v>
      </c>
      <c r="B452" s="426" t="s">
        <v>189</v>
      </c>
      <c r="C452" s="426">
        <v>1</v>
      </c>
      <c r="D452" s="426" t="s">
        <v>25</v>
      </c>
      <c r="E452" s="426" t="s">
        <v>25</v>
      </c>
      <c r="F452" s="426" t="s">
        <v>187</v>
      </c>
      <c r="G452" s="426" t="s">
        <v>187</v>
      </c>
      <c r="H452" s="426" t="s">
        <v>186</v>
      </c>
      <c r="I452" s="426" t="s">
        <v>186</v>
      </c>
      <c r="J452" s="426" t="s">
        <v>186</v>
      </c>
      <c r="K452" s="426" t="s">
        <v>186</v>
      </c>
      <c r="L452" s="426" t="s">
        <v>187</v>
      </c>
      <c r="M452" s="426" t="s">
        <v>186</v>
      </c>
      <c r="N452" s="426" t="s">
        <v>186</v>
      </c>
      <c r="O452" s="426" t="s">
        <v>186</v>
      </c>
      <c r="P452" s="426" t="s">
        <v>187</v>
      </c>
      <c r="Q452" s="426" t="s">
        <v>187</v>
      </c>
      <c r="R452" s="426">
        <v>0.66600000000000004</v>
      </c>
    </row>
    <row r="453" spans="1:18">
      <c r="A453" s="428">
        <v>42774.509060416669</v>
      </c>
      <c r="B453" s="426" t="s">
        <v>189</v>
      </c>
      <c r="C453" s="426">
        <v>1</v>
      </c>
      <c r="D453" s="426" t="s">
        <v>25</v>
      </c>
      <c r="E453" s="426" t="s">
        <v>25</v>
      </c>
      <c r="F453" s="426" t="s">
        <v>187</v>
      </c>
      <c r="G453" s="426" t="s">
        <v>187</v>
      </c>
      <c r="H453" s="426" t="s">
        <v>186</v>
      </c>
      <c r="I453" s="426" t="s">
        <v>186</v>
      </c>
      <c r="J453" s="426" t="s">
        <v>186</v>
      </c>
      <c r="K453" s="426" t="s">
        <v>186</v>
      </c>
      <c r="L453" s="426" t="s">
        <v>187</v>
      </c>
      <c r="M453" s="426" t="s">
        <v>186</v>
      </c>
      <c r="N453" s="426" t="s">
        <v>187</v>
      </c>
      <c r="O453" s="426" t="s">
        <v>186</v>
      </c>
      <c r="P453" s="426" t="s">
        <v>186</v>
      </c>
      <c r="Q453" s="426" t="s">
        <v>187</v>
      </c>
      <c r="R453" s="426">
        <v>31.902999999999899</v>
      </c>
    </row>
    <row r="454" spans="1:18">
      <c r="A454" s="428">
        <v>42774.509060416669</v>
      </c>
      <c r="B454" s="426" t="s">
        <v>189</v>
      </c>
      <c r="C454" s="426">
        <v>1</v>
      </c>
      <c r="D454" s="426" t="s">
        <v>25</v>
      </c>
      <c r="E454" s="426" t="s">
        <v>25</v>
      </c>
      <c r="F454" s="426" t="s">
        <v>187</v>
      </c>
      <c r="G454" s="426" t="s">
        <v>187</v>
      </c>
      <c r="H454" s="426" t="s">
        <v>186</v>
      </c>
      <c r="I454" s="426" t="s">
        <v>186</v>
      </c>
      <c r="J454" s="426" t="s">
        <v>186</v>
      </c>
      <c r="K454" s="426" t="s">
        <v>186</v>
      </c>
      <c r="L454" s="426" t="s">
        <v>187</v>
      </c>
      <c r="M454" s="426" t="s">
        <v>187</v>
      </c>
      <c r="N454" s="426" t="s">
        <v>186</v>
      </c>
      <c r="O454" s="426" t="s">
        <v>186</v>
      </c>
      <c r="P454" s="426" t="s">
        <v>186</v>
      </c>
      <c r="Q454" s="426" t="s">
        <v>187</v>
      </c>
      <c r="R454" s="426">
        <v>3.13</v>
      </c>
    </row>
    <row r="455" spans="1:18">
      <c r="A455" s="428">
        <v>42774.509060416669</v>
      </c>
      <c r="B455" s="426" t="s">
        <v>189</v>
      </c>
      <c r="C455" s="426">
        <v>1</v>
      </c>
      <c r="D455" s="426" t="s">
        <v>25</v>
      </c>
      <c r="E455" s="426" t="s">
        <v>25</v>
      </c>
      <c r="F455" s="426" t="s">
        <v>187</v>
      </c>
      <c r="G455" s="426" t="s">
        <v>187</v>
      </c>
      <c r="H455" s="426" t="s">
        <v>186</v>
      </c>
      <c r="I455" s="426" t="s">
        <v>186</v>
      </c>
      <c r="J455" s="426" t="s">
        <v>186</v>
      </c>
      <c r="K455" s="426" t="s">
        <v>186</v>
      </c>
      <c r="L455" s="426" t="s">
        <v>187</v>
      </c>
      <c r="M455" s="426" t="s">
        <v>187</v>
      </c>
      <c r="N455" s="426" t="s">
        <v>187</v>
      </c>
      <c r="O455" s="426" t="s">
        <v>186</v>
      </c>
      <c r="P455" s="426" t="s">
        <v>186</v>
      </c>
      <c r="Q455" s="426" t="s">
        <v>187</v>
      </c>
      <c r="R455" s="426">
        <v>6.66</v>
      </c>
    </row>
    <row r="456" spans="1:18">
      <c r="A456" s="428">
        <v>42774.509060416669</v>
      </c>
      <c r="B456" s="426" t="s">
        <v>189</v>
      </c>
      <c r="C456" s="426">
        <v>1</v>
      </c>
      <c r="D456" s="426" t="s">
        <v>25</v>
      </c>
      <c r="E456" s="426" t="s">
        <v>25</v>
      </c>
      <c r="F456" s="426" t="s">
        <v>187</v>
      </c>
      <c r="G456" s="426" t="s">
        <v>187</v>
      </c>
      <c r="H456" s="426" t="s">
        <v>186</v>
      </c>
      <c r="I456" s="426" t="s">
        <v>186</v>
      </c>
      <c r="J456" s="426" t="s">
        <v>186</v>
      </c>
      <c r="K456" s="426" t="s">
        <v>187</v>
      </c>
      <c r="L456" s="426" t="s">
        <v>186</v>
      </c>
      <c r="M456" s="426" t="s">
        <v>186</v>
      </c>
      <c r="N456" s="426" t="s">
        <v>186</v>
      </c>
      <c r="O456" s="426" t="s">
        <v>186</v>
      </c>
      <c r="P456" s="426" t="s">
        <v>186</v>
      </c>
      <c r="Q456" s="426" t="s">
        <v>186</v>
      </c>
      <c r="R456" s="426">
        <v>2.9969999999999999</v>
      </c>
    </row>
    <row r="457" spans="1:18">
      <c r="A457" s="428">
        <v>42774.509060416669</v>
      </c>
      <c r="B457" s="426" t="s">
        <v>189</v>
      </c>
      <c r="C457" s="426">
        <v>1</v>
      </c>
      <c r="D457" s="426" t="s">
        <v>26</v>
      </c>
      <c r="E457" s="426" t="s">
        <v>26</v>
      </c>
      <c r="F457" s="426" t="s">
        <v>186</v>
      </c>
      <c r="G457" s="426" t="s">
        <v>186</v>
      </c>
      <c r="H457" s="426" t="s">
        <v>186</v>
      </c>
      <c r="I457" s="426" t="s">
        <v>186</v>
      </c>
      <c r="J457" s="426" t="s">
        <v>186</v>
      </c>
      <c r="K457" s="426" t="s">
        <v>186</v>
      </c>
      <c r="L457" s="426" t="s">
        <v>186</v>
      </c>
      <c r="M457" s="426" t="s">
        <v>186</v>
      </c>
      <c r="N457" s="426" t="s">
        <v>186</v>
      </c>
      <c r="O457" s="426" t="s">
        <v>186</v>
      </c>
      <c r="P457" s="426" t="s">
        <v>186</v>
      </c>
      <c r="Q457" s="426" t="s">
        <v>186</v>
      </c>
      <c r="R457" s="426">
        <v>1095.8585350000101</v>
      </c>
    </row>
    <row r="458" spans="1:18">
      <c r="A458" s="428">
        <v>42774.509060416669</v>
      </c>
      <c r="B458" s="426" t="s">
        <v>189</v>
      </c>
      <c r="C458" s="426">
        <v>1</v>
      </c>
      <c r="D458" s="426" t="s">
        <v>26</v>
      </c>
      <c r="E458" s="426" t="s">
        <v>26</v>
      </c>
      <c r="F458" s="426" t="s">
        <v>187</v>
      </c>
      <c r="G458" s="426" t="s">
        <v>186</v>
      </c>
      <c r="H458" s="426" t="s">
        <v>186</v>
      </c>
      <c r="I458" s="426" t="s">
        <v>186</v>
      </c>
      <c r="J458" s="426" t="s">
        <v>186</v>
      </c>
      <c r="K458" s="426" t="s">
        <v>186</v>
      </c>
      <c r="L458" s="426" t="s">
        <v>186</v>
      </c>
      <c r="M458" s="426" t="s">
        <v>186</v>
      </c>
      <c r="N458" s="426" t="s">
        <v>186</v>
      </c>
      <c r="O458" s="426" t="s">
        <v>186</v>
      </c>
      <c r="P458" s="426" t="s">
        <v>186</v>
      </c>
      <c r="Q458" s="426" t="s">
        <v>187</v>
      </c>
      <c r="R458" s="426">
        <v>427.21937799999398</v>
      </c>
    </row>
    <row r="459" spans="1:18">
      <c r="A459" s="428">
        <v>42774.509060416669</v>
      </c>
      <c r="B459" s="426" t="s">
        <v>189</v>
      </c>
      <c r="C459" s="426">
        <v>1</v>
      </c>
      <c r="D459" s="426" t="s">
        <v>26</v>
      </c>
      <c r="E459" s="426" t="s">
        <v>26</v>
      </c>
      <c r="F459" s="426" t="s">
        <v>187</v>
      </c>
      <c r="G459" s="426" t="s">
        <v>186</v>
      </c>
      <c r="H459" s="426" t="s">
        <v>186</v>
      </c>
      <c r="I459" s="426" t="s">
        <v>186</v>
      </c>
      <c r="J459" s="426" t="s">
        <v>186</v>
      </c>
      <c r="K459" s="426" t="s">
        <v>186</v>
      </c>
      <c r="L459" s="426" t="s">
        <v>187</v>
      </c>
      <c r="M459" s="426" t="s">
        <v>186</v>
      </c>
      <c r="N459" s="426" t="s">
        <v>186</v>
      </c>
      <c r="O459" s="426" t="s">
        <v>186</v>
      </c>
      <c r="P459" s="426" t="s">
        <v>187</v>
      </c>
      <c r="Q459" s="426" t="s">
        <v>187</v>
      </c>
      <c r="R459" s="426">
        <v>55.459862000000101</v>
      </c>
    </row>
    <row r="460" spans="1:18">
      <c r="A460" s="428">
        <v>42774.509060416669</v>
      </c>
      <c r="B460" s="426" t="s">
        <v>189</v>
      </c>
      <c r="C460" s="426">
        <v>1</v>
      </c>
      <c r="D460" s="426" t="s">
        <v>26</v>
      </c>
      <c r="E460" s="426" t="s">
        <v>26</v>
      </c>
      <c r="F460" s="426" t="s">
        <v>187</v>
      </c>
      <c r="G460" s="426" t="s">
        <v>186</v>
      </c>
      <c r="H460" s="426" t="s">
        <v>186</v>
      </c>
      <c r="I460" s="426" t="s">
        <v>186</v>
      </c>
      <c r="J460" s="426" t="s">
        <v>186</v>
      </c>
      <c r="K460" s="426" t="s">
        <v>186</v>
      </c>
      <c r="L460" s="426" t="s">
        <v>187</v>
      </c>
      <c r="M460" s="426" t="s">
        <v>186</v>
      </c>
      <c r="N460" s="426" t="s">
        <v>187</v>
      </c>
      <c r="O460" s="426" t="s">
        <v>186</v>
      </c>
      <c r="P460" s="426" t="s">
        <v>186</v>
      </c>
      <c r="Q460" s="426" t="s">
        <v>187</v>
      </c>
      <c r="R460" s="426">
        <v>3.9999959999999999</v>
      </c>
    </row>
    <row r="461" spans="1:18">
      <c r="A461" s="428">
        <v>42774.509060416669</v>
      </c>
      <c r="B461" s="426" t="s">
        <v>189</v>
      </c>
      <c r="C461" s="426">
        <v>1</v>
      </c>
      <c r="D461" s="426" t="s">
        <v>26</v>
      </c>
      <c r="E461" s="426" t="s">
        <v>26</v>
      </c>
      <c r="F461" s="426" t="s">
        <v>187</v>
      </c>
      <c r="G461" s="426" t="s">
        <v>186</v>
      </c>
      <c r="H461" s="426" t="s">
        <v>186</v>
      </c>
      <c r="I461" s="426" t="s">
        <v>186</v>
      </c>
      <c r="J461" s="426" t="s">
        <v>186</v>
      </c>
      <c r="K461" s="426" t="s">
        <v>186</v>
      </c>
      <c r="L461" s="426" t="s">
        <v>187</v>
      </c>
      <c r="M461" s="426" t="s">
        <v>187</v>
      </c>
      <c r="N461" s="426" t="s">
        <v>186</v>
      </c>
      <c r="O461" s="426" t="s">
        <v>186</v>
      </c>
      <c r="P461" s="426" t="s">
        <v>186</v>
      </c>
      <c r="Q461" s="426" t="s">
        <v>187</v>
      </c>
      <c r="R461" s="426">
        <v>79.193260999999893</v>
      </c>
    </row>
    <row r="462" spans="1:18">
      <c r="A462" s="428">
        <v>42774.509060416669</v>
      </c>
      <c r="B462" s="426" t="s">
        <v>189</v>
      </c>
      <c r="C462" s="426">
        <v>1</v>
      </c>
      <c r="D462" s="426" t="s">
        <v>26</v>
      </c>
      <c r="E462" s="426" t="s">
        <v>26</v>
      </c>
      <c r="F462" s="426" t="s">
        <v>187</v>
      </c>
      <c r="G462" s="426" t="s">
        <v>186</v>
      </c>
      <c r="H462" s="426" t="s">
        <v>186</v>
      </c>
      <c r="I462" s="426" t="s">
        <v>186</v>
      </c>
      <c r="J462" s="426" t="s">
        <v>186</v>
      </c>
      <c r="K462" s="426" t="s">
        <v>187</v>
      </c>
      <c r="L462" s="426" t="s">
        <v>186</v>
      </c>
      <c r="M462" s="426" t="s">
        <v>186</v>
      </c>
      <c r="N462" s="426" t="s">
        <v>186</v>
      </c>
      <c r="O462" s="426" t="s">
        <v>186</v>
      </c>
      <c r="P462" s="426" t="s">
        <v>186</v>
      </c>
      <c r="Q462" s="426" t="s">
        <v>186</v>
      </c>
      <c r="R462" s="426">
        <v>2.979994</v>
      </c>
    </row>
    <row r="463" spans="1:18">
      <c r="A463" s="428">
        <v>42774.509060416669</v>
      </c>
      <c r="B463" s="426" t="s">
        <v>189</v>
      </c>
      <c r="C463" s="426">
        <v>1</v>
      </c>
      <c r="D463" s="426" t="s">
        <v>26</v>
      </c>
      <c r="E463" s="426" t="s">
        <v>26</v>
      </c>
      <c r="F463" s="426" t="s">
        <v>187</v>
      </c>
      <c r="G463" s="426" t="s">
        <v>186</v>
      </c>
      <c r="H463" s="426" t="s">
        <v>186</v>
      </c>
      <c r="I463" s="426" t="s">
        <v>186</v>
      </c>
      <c r="J463" s="426" t="s">
        <v>187</v>
      </c>
      <c r="K463" s="426" t="s">
        <v>186</v>
      </c>
      <c r="L463" s="426" t="s">
        <v>186</v>
      </c>
      <c r="M463" s="426" t="s">
        <v>186</v>
      </c>
      <c r="N463" s="426" t="s">
        <v>186</v>
      </c>
      <c r="O463" s="426" t="s">
        <v>186</v>
      </c>
      <c r="P463" s="426" t="s">
        <v>186</v>
      </c>
      <c r="Q463" s="426" t="s">
        <v>187</v>
      </c>
      <c r="R463" s="426">
        <v>85.919883000000098</v>
      </c>
    </row>
    <row r="464" spans="1:18">
      <c r="A464" s="428">
        <v>42774.509060416669</v>
      </c>
      <c r="B464" s="426" t="s">
        <v>189</v>
      </c>
      <c r="C464" s="426">
        <v>1</v>
      </c>
      <c r="D464" s="426" t="s">
        <v>26</v>
      </c>
      <c r="E464" s="426" t="s">
        <v>26</v>
      </c>
      <c r="F464" s="426" t="s">
        <v>187</v>
      </c>
      <c r="G464" s="426" t="s">
        <v>186</v>
      </c>
      <c r="H464" s="426" t="s">
        <v>186</v>
      </c>
      <c r="I464" s="426" t="s">
        <v>186</v>
      </c>
      <c r="J464" s="426" t="s">
        <v>187</v>
      </c>
      <c r="K464" s="426" t="s">
        <v>186</v>
      </c>
      <c r="L464" s="426" t="s">
        <v>187</v>
      </c>
      <c r="M464" s="426" t="s">
        <v>186</v>
      </c>
      <c r="N464" s="426" t="s">
        <v>186</v>
      </c>
      <c r="O464" s="426" t="s">
        <v>186</v>
      </c>
      <c r="P464" s="426" t="s">
        <v>187</v>
      </c>
      <c r="Q464" s="426" t="s">
        <v>187</v>
      </c>
      <c r="R464" s="426">
        <v>4.0066550000000003</v>
      </c>
    </row>
    <row r="465" spans="1:18">
      <c r="A465" s="428">
        <v>42774.509060416669</v>
      </c>
      <c r="B465" s="426" t="s">
        <v>189</v>
      </c>
      <c r="C465" s="426">
        <v>1</v>
      </c>
      <c r="D465" s="426" t="s">
        <v>26</v>
      </c>
      <c r="E465" s="426" t="s">
        <v>26</v>
      </c>
      <c r="F465" s="426" t="s">
        <v>187</v>
      </c>
      <c r="G465" s="426" t="s">
        <v>186</v>
      </c>
      <c r="H465" s="426" t="s">
        <v>186</v>
      </c>
      <c r="I465" s="426" t="s">
        <v>186</v>
      </c>
      <c r="J465" s="426" t="s">
        <v>187</v>
      </c>
      <c r="K465" s="426" t="s">
        <v>186</v>
      </c>
      <c r="L465" s="426" t="s">
        <v>187</v>
      </c>
      <c r="M465" s="426" t="s">
        <v>187</v>
      </c>
      <c r="N465" s="426" t="s">
        <v>186</v>
      </c>
      <c r="O465" s="426" t="s">
        <v>186</v>
      </c>
      <c r="P465" s="426" t="s">
        <v>186</v>
      </c>
      <c r="Q465" s="426" t="s">
        <v>187</v>
      </c>
      <c r="R465" s="426">
        <v>40.379969000000003</v>
      </c>
    </row>
    <row r="466" spans="1:18">
      <c r="A466" s="428">
        <v>42774.509060416669</v>
      </c>
      <c r="B466" s="426" t="s">
        <v>189</v>
      </c>
      <c r="C466" s="426">
        <v>1</v>
      </c>
      <c r="D466" s="426" t="s">
        <v>27</v>
      </c>
      <c r="E466" s="426" t="s">
        <v>27</v>
      </c>
      <c r="F466" s="426" t="s">
        <v>186</v>
      </c>
      <c r="G466" s="426" t="s">
        <v>186</v>
      </c>
      <c r="H466" s="426" t="s">
        <v>186</v>
      </c>
      <c r="I466" s="426" t="s">
        <v>186</v>
      </c>
      <c r="J466" s="426" t="s">
        <v>186</v>
      </c>
      <c r="K466" s="426" t="s">
        <v>186</v>
      </c>
      <c r="L466" s="426" t="s">
        <v>186</v>
      </c>
      <c r="M466" s="426" t="s">
        <v>186</v>
      </c>
      <c r="N466" s="426" t="s">
        <v>186</v>
      </c>
      <c r="O466" s="426" t="s">
        <v>186</v>
      </c>
      <c r="P466" s="426" t="s">
        <v>186</v>
      </c>
      <c r="Q466" s="426" t="s">
        <v>186</v>
      </c>
      <c r="R466" s="426">
        <v>8.9464679999999905</v>
      </c>
    </row>
    <row r="467" spans="1:18">
      <c r="A467" s="428">
        <v>42774.509060416669</v>
      </c>
      <c r="B467" s="426" t="s">
        <v>189</v>
      </c>
      <c r="C467" s="426">
        <v>1</v>
      </c>
      <c r="D467" s="426" t="s">
        <v>27</v>
      </c>
      <c r="E467" s="426" t="s">
        <v>27</v>
      </c>
      <c r="F467" s="426" t="s">
        <v>187</v>
      </c>
      <c r="G467" s="426" t="s">
        <v>186</v>
      </c>
      <c r="H467" s="426" t="s">
        <v>186</v>
      </c>
      <c r="I467" s="426" t="s">
        <v>186</v>
      </c>
      <c r="J467" s="426" t="s">
        <v>186</v>
      </c>
      <c r="K467" s="426" t="s">
        <v>186</v>
      </c>
      <c r="L467" s="426" t="s">
        <v>186</v>
      </c>
      <c r="M467" s="426" t="s">
        <v>186</v>
      </c>
      <c r="N467" s="426" t="s">
        <v>186</v>
      </c>
      <c r="O467" s="426" t="s">
        <v>186</v>
      </c>
      <c r="P467" s="426" t="s">
        <v>186</v>
      </c>
      <c r="Q467" s="426" t="s">
        <v>187</v>
      </c>
      <c r="R467" s="426">
        <v>405.25961899999498</v>
      </c>
    </row>
    <row r="468" spans="1:18">
      <c r="A468" s="428">
        <v>42774.509060416669</v>
      </c>
      <c r="B468" s="426" t="s">
        <v>189</v>
      </c>
      <c r="C468" s="426">
        <v>1</v>
      </c>
      <c r="D468" s="426" t="s">
        <v>27</v>
      </c>
      <c r="E468" s="426" t="s">
        <v>27</v>
      </c>
      <c r="F468" s="426" t="s">
        <v>187</v>
      </c>
      <c r="G468" s="426" t="s">
        <v>186</v>
      </c>
      <c r="H468" s="426" t="s">
        <v>186</v>
      </c>
      <c r="I468" s="426" t="s">
        <v>186</v>
      </c>
      <c r="J468" s="426" t="s">
        <v>186</v>
      </c>
      <c r="K468" s="426" t="s">
        <v>186</v>
      </c>
      <c r="L468" s="426" t="s">
        <v>187</v>
      </c>
      <c r="M468" s="426" t="s">
        <v>186</v>
      </c>
      <c r="N468" s="426" t="s">
        <v>186</v>
      </c>
      <c r="O468" s="426" t="s">
        <v>186</v>
      </c>
      <c r="P468" s="426" t="s">
        <v>187</v>
      </c>
      <c r="Q468" s="426" t="s">
        <v>187</v>
      </c>
      <c r="R468" s="426">
        <v>35.459961999999997</v>
      </c>
    </row>
    <row r="469" spans="1:18">
      <c r="A469" s="428">
        <v>42774.509060416669</v>
      </c>
      <c r="B469" s="426" t="s">
        <v>189</v>
      </c>
      <c r="C469" s="426">
        <v>1</v>
      </c>
      <c r="D469" s="426" t="s">
        <v>27</v>
      </c>
      <c r="E469" s="426" t="s">
        <v>27</v>
      </c>
      <c r="F469" s="426" t="s">
        <v>187</v>
      </c>
      <c r="G469" s="426" t="s">
        <v>186</v>
      </c>
      <c r="H469" s="426" t="s">
        <v>186</v>
      </c>
      <c r="I469" s="426" t="s">
        <v>186</v>
      </c>
      <c r="J469" s="426" t="s">
        <v>186</v>
      </c>
      <c r="K469" s="426" t="s">
        <v>186</v>
      </c>
      <c r="L469" s="426" t="s">
        <v>187</v>
      </c>
      <c r="M469" s="426" t="s">
        <v>186</v>
      </c>
      <c r="N469" s="426" t="s">
        <v>187</v>
      </c>
      <c r="O469" s="426" t="s">
        <v>186</v>
      </c>
      <c r="P469" s="426" t="s">
        <v>186</v>
      </c>
      <c r="Q469" s="426" t="s">
        <v>187</v>
      </c>
      <c r="R469" s="426">
        <v>22.599979000000001</v>
      </c>
    </row>
    <row r="470" spans="1:18">
      <c r="A470" s="428">
        <v>42774.509060416669</v>
      </c>
      <c r="B470" s="426" t="s">
        <v>189</v>
      </c>
      <c r="C470" s="426">
        <v>1</v>
      </c>
      <c r="D470" s="426" t="s">
        <v>27</v>
      </c>
      <c r="E470" s="426" t="s">
        <v>27</v>
      </c>
      <c r="F470" s="426" t="s">
        <v>187</v>
      </c>
      <c r="G470" s="426" t="s">
        <v>186</v>
      </c>
      <c r="H470" s="426" t="s">
        <v>186</v>
      </c>
      <c r="I470" s="426" t="s">
        <v>186</v>
      </c>
      <c r="J470" s="426" t="s">
        <v>186</v>
      </c>
      <c r="K470" s="426" t="s">
        <v>186</v>
      </c>
      <c r="L470" s="426" t="s">
        <v>187</v>
      </c>
      <c r="M470" s="426" t="s">
        <v>187</v>
      </c>
      <c r="N470" s="426" t="s">
        <v>186</v>
      </c>
      <c r="O470" s="426" t="s">
        <v>186</v>
      </c>
      <c r="P470" s="426" t="s">
        <v>186</v>
      </c>
      <c r="Q470" s="426" t="s">
        <v>187</v>
      </c>
      <c r="R470" s="426">
        <v>54.693247000000099</v>
      </c>
    </row>
    <row r="471" spans="1:18">
      <c r="A471" s="428">
        <v>42774.509060416669</v>
      </c>
      <c r="B471" s="426" t="s">
        <v>189</v>
      </c>
      <c r="C471" s="426">
        <v>1</v>
      </c>
      <c r="D471" s="426" t="s">
        <v>27</v>
      </c>
      <c r="E471" s="426" t="s">
        <v>27</v>
      </c>
      <c r="F471" s="426" t="s">
        <v>187</v>
      </c>
      <c r="G471" s="426" t="s">
        <v>186</v>
      </c>
      <c r="H471" s="426" t="s">
        <v>186</v>
      </c>
      <c r="I471" s="426" t="s">
        <v>186</v>
      </c>
      <c r="J471" s="426" t="s">
        <v>187</v>
      </c>
      <c r="K471" s="426" t="s">
        <v>186</v>
      </c>
      <c r="L471" s="426" t="s">
        <v>186</v>
      </c>
      <c r="M471" s="426" t="s">
        <v>186</v>
      </c>
      <c r="N471" s="426" t="s">
        <v>186</v>
      </c>
      <c r="O471" s="426" t="s">
        <v>186</v>
      </c>
      <c r="P471" s="426" t="s">
        <v>186</v>
      </c>
      <c r="Q471" s="426" t="s">
        <v>187</v>
      </c>
      <c r="R471" s="426">
        <v>43.999960000000101</v>
      </c>
    </row>
    <row r="472" spans="1:18">
      <c r="A472" s="428">
        <v>42774.509060416669</v>
      </c>
      <c r="B472" s="426" t="s">
        <v>189</v>
      </c>
      <c r="C472" s="426">
        <v>1</v>
      </c>
      <c r="D472" s="426" t="s">
        <v>27</v>
      </c>
      <c r="E472" s="426" t="s">
        <v>27</v>
      </c>
      <c r="F472" s="426" t="s">
        <v>187</v>
      </c>
      <c r="G472" s="426" t="s">
        <v>186</v>
      </c>
      <c r="H472" s="426" t="s">
        <v>186</v>
      </c>
      <c r="I472" s="426" t="s">
        <v>186</v>
      </c>
      <c r="J472" s="426" t="s">
        <v>187</v>
      </c>
      <c r="K472" s="426" t="s">
        <v>186</v>
      </c>
      <c r="L472" s="426" t="s">
        <v>187</v>
      </c>
      <c r="M472" s="426" t="s">
        <v>186</v>
      </c>
      <c r="N472" s="426" t="s">
        <v>186</v>
      </c>
      <c r="O472" s="426" t="s">
        <v>186</v>
      </c>
      <c r="P472" s="426" t="s">
        <v>187</v>
      </c>
      <c r="Q472" s="426" t="s">
        <v>187</v>
      </c>
      <c r="R472" s="426">
        <v>0.37999899999999998</v>
      </c>
    </row>
    <row r="473" spans="1:18">
      <c r="A473" s="428">
        <v>42774.509060416669</v>
      </c>
      <c r="B473" s="426" t="s">
        <v>189</v>
      </c>
      <c r="C473" s="426">
        <v>1</v>
      </c>
      <c r="D473" s="426" t="s">
        <v>27</v>
      </c>
      <c r="E473" s="426" t="s">
        <v>27</v>
      </c>
      <c r="F473" s="426" t="s">
        <v>187</v>
      </c>
      <c r="G473" s="426" t="s">
        <v>186</v>
      </c>
      <c r="H473" s="426" t="s">
        <v>186</v>
      </c>
      <c r="I473" s="426" t="s">
        <v>186</v>
      </c>
      <c r="J473" s="426" t="s">
        <v>187</v>
      </c>
      <c r="K473" s="426" t="s">
        <v>186</v>
      </c>
      <c r="L473" s="426" t="s">
        <v>187</v>
      </c>
      <c r="M473" s="426" t="s">
        <v>186</v>
      </c>
      <c r="N473" s="426" t="s">
        <v>187</v>
      </c>
      <c r="O473" s="426" t="s">
        <v>186</v>
      </c>
      <c r="P473" s="426" t="s">
        <v>186</v>
      </c>
      <c r="Q473" s="426" t="s">
        <v>187</v>
      </c>
      <c r="R473" s="426">
        <v>1.333332</v>
      </c>
    </row>
    <row r="474" spans="1:18">
      <c r="A474" s="428">
        <v>42774.509060416669</v>
      </c>
      <c r="B474" s="426" t="s">
        <v>189</v>
      </c>
      <c r="C474" s="426">
        <v>1</v>
      </c>
      <c r="D474" s="426" t="s">
        <v>27</v>
      </c>
      <c r="E474" s="426" t="s">
        <v>27</v>
      </c>
      <c r="F474" s="426" t="s">
        <v>187</v>
      </c>
      <c r="G474" s="426" t="s">
        <v>186</v>
      </c>
      <c r="H474" s="426" t="s">
        <v>186</v>
      </c>
      <c r="I474" s="426" t="s">
        <v>186</v>
      </c>
      <c r="J474" s="426" t="s">
        <v>187</v>
      </c>
      <c r="K474" s="426" t="s">
        <v>186</v>
      </c>
      <c r="L474" s="426" t="s">
        <v>187</v>
      </c>
      <c r="M474" s="426" t="s">
        <v>187</v>
      </c>
      <c r="N474" s="426" t="s">
        <v>186</v>
      </c>
      <c r="O474" s="426" t="s">
        <v>186</v>
      </c>
      <c r="P474" s="426" t="s">
        <v>186</v>
      </c>
      <c r="Q474" s="426" t="s">
        <v>187</v>
      </c>
      <c r="R474" s="426">
        <v>25.039973</v>
      </c>
    </row>
    <row r="475" spans="1:18">
      <c r="A475" s="428">
        <v>42774.509060416669</v>
      </c>
      <c r="B475" s="426" t="s">
        <v>189</v>
      </c>
      <c r="C475" s="426">
        <v>1</v>
      </c>
      <c r="D475" s="426" t="s">
        <v>27</v>
      </c>
      <c r="E475" s="426" t="s">
        <v>27</v>
      </c>
      <c r="F475" s="426" t="s">
        <v>187</v>
      </c>
      <c r="G475" s="426" t="s">
        <v>187</v>
      </c>
      <c r="H475" s="426" t="s">
        <v>186</v>
      </c>
      <c r="I475" s="426" t="s">
        <v>186</v>
      </c>
      <c r="J475" s="426" t="s">
        <v>186</v>
      </c>
      <c r="K475" s="426" t="s">
        <v>186</v>
      </c>
      <c r="L475" s="426" t="s">
        <v>186</v>
      </c>
      <c r="M475" s="426" t="s">
        <v>186</v>
      </c>
      <c r="N475" s="426" t="s">
        <v>186</v>
      </c>
      <c r="O475" s="426" t="s">
        <v>186</v>
      </c>
      <c r="P475" s="426" t="s">
        <v>186</v>
      </c>
      <c r="Q475" s="426" t="s">
        <v>187</v>
      </c>
      <c r="R475" s="426">
        <v>1.5333319999999999</v>
      </c>
    </row>
    <row r="476" spans="1:18">
      <c r="A476" s="428">
        <v>42774.509060416669</v>
      </c>
      <c r="B476" s="426" t="s">
        <v>189</v>
      </c>
      <c r="C476" s="426">
        <v>1</v>
      </c>
      <c r="D476" s="426" t="s">
        <v>27</v>
      </c>
      <c r="E476" s="426" t="s">
        <v>27</v>
      </c>
      <c r="F476" s="426" t="s">
        <v>187</v>
      </c>
      <c r="G476" s="426" t="s">
        <v>187</v>
      </c>
      <c r="H476" s="426" t="s">
        <v>186</v>
      </c>
      <c r="I476" s="426" t="s">
        <v>186</v>
      </c>
      <c r="J476" s="426" t="s">
        <v>186</v>
      </c>
      <c r="K476" s="426" t="s">
        <v>186</v>
      </c>
      <c r="L476" s="426" t="s">
        <v>187</v>
      </c>
      <c r="M476" s="426" t="s">
        <v>187</v>
      </c>
      <c r="N476" s="426" t="s">
        <v>186</v>
      </c>
      <c r="O476" s="426" t="s">
        <v>186</v>
      </c>
      <c r="P476" s="426" t="s">
        <v>186</v>
      </c>
      <c r="Q476" s="426" t="s">
        <v>187</v>
      </c>
      <c r="R476" s="426">
        <v>0.4</v>
      </c>
    </row>
    <row r="477" spans="1:18">
      <c r="A477" s="428">
        <v>42774.509060416669</v>
      </c>
      <c r="B477" s="426" t="s">
        <v>189</v>
      </c>
      <c r="C477" s="426">
        <v>1</v>
      </c>
      <c r="D477" s="426" t="s">
        <v>27</v>
      </c>
      <c r="E477" s="426" t="s">
        <v>27</v>
      </c>
      <c r="F477" s="426" t="s">
        <v>187</v>
      </c>
      <c r="G477" s="426" t="s">
        <v>187</v>
      </c>
      <c r="H477" s="426" t="s">
        <v>186</v>
      </c>
      <c r="I477" s="426" t="s">
        <v>186</v>
      </c>
      <c r="J477" s="426" t="s">
        <v>187</v>
      </c>
      <c r="K477" s="426" t="s">
        <v>186</v>
      </c>
      <c r="L477" s="426" t="s">
        <v>186</v>
      </c>
      <c r="M477" s="426" t="s">
        <v>186</v>
      </c>
      <c r="N477" s="426" t="s">
        <v>186</v>
      </c>
      <c r="O477" s="426" t="s">
        <v>186</v>
      </c>
      <c r="P477" s="426" t="s">
        <v>186</v>
      </c>
      <c r="Q477" s="426" t="s">
        <v>187</v>
      </c>
      <c r="R477" s="426">
        <v>3.73333</v>
      </c>
    </row>
    <row r="478" spans="1:18">
      <c r="A478" s="428">
        <v>42774.509060416669</v>
      </c>
      <c r="B478" s="426" t="s">
        <v>189</v>
      </c>
      <c r="C478" s="426">
        <v>1</v>
      </c>
      <c r="D478" s="426" t="s">
        <v>27</v>
      </c>
      <c r="E478" s="426" t="s">
        <v>27</v>
      </c>
      <c r="F478" s="426" t="s">
        <v>187</v>
      </c>
      <c r="G478" s="426" t="s">
        <v>187</v>
      </c>
      <c r="H478" s="426" t="s">
        <v>186</v>
      </c>
      <c r="I478" s="426" t="s">
        <v>186</v>
      </c>
      <c r="J478" s="426" t="s">
        <v>187</v>
      </c>
      <c r="K478" s="426" t="s">
        <v>186</v>
      </c>
      <c r="L478" s="426" t="s">
        <v>187</v>
      </c>
      <c r="M478" s="426" t="s">
        <v>187</v>
      </c>
      <c r="N478" s="426" t="s">
        <v>186</v>
      </c>
      <c r="O478" s="426" t="s">
        <v>186</v>
      </c>
      <c r="P478" s="426" t="s">
        <v>186</v>
      </c>
      <c r="Q478" s="426" t="s">
        <v>187</v>
      </c>
      <c r="R478" s="426">
        <v>8.5999929999999996</v>
      </c>
    </row>
    <row r="479" spans="1:18">
      <c r="A479" s="428">
        <v>42774.509060416669</v>
      </c>
      <c r="B479" s="426" t="s">
        <v>189</v>
      </c>
      <c r="C479" s="426">
        <v>1</v>
      </c>
      <c r="D479" s="426" t="s">
        <v>28</v>
      </c>
      <c r="E479" s="426" t="s">
        <v>28</v>
      </c>
      <c r="F479" s="426" t="s">
        <v>186</v>
      </c>
      <c r="G479" s="426" t="s">
        <v>186</v>
      </c>
      <c r="H479" s="426" t="s">
        <v>186</v>
      </c>
      <c r="I479" s="426" t="s">
        <v>186</v>
      </c>
      <c r="J479" s="426" t="s">
        <v>186</v>
      </c>
      <c r="K479" s="426" t="s">
        <v>186</v>
      </c>
      <c r="L479" s="426" t="s">
        <v>186</v>
      </c>
      <c r="M479" s="426" t="s">
        <v>186</v>
      </c>
      <c r="N479" s="426" t="s">
        <v>186</v>
      </c>
      <c r="O479" s="426" t="s">
        <v>186</v>
      </c>
      <c r="P479" s="426" t="s">
        <v>186</v>
      </c>
      <c r="Q479" s="426" t="s">
        <v>186</v>
      </c>
      <c r="R479" s="426">
        <v>480.29245499999001</v>
      </c>
    </row>
    <row r="480" spans="1:18">
      <c r="A480" s="428">
        <v>42774.509060416669</v>
      </c>
      <c r="B480" s="426" t="s">
        <v>189</v>
      </c>
      <c r="C480" s="426">
        <v>1</v>
      </c>
      <c r="D480" s="426" t="s">
        <v>28</v>
      </c>
      <c r="E480" s="426" t="s">
        <v>28</v>
      </c>
      <c r="F480" s="426" t="s">
        <v>187</v>
      </c>
      <c r="G480" s="426" t="s">
        <v>186</v>
      </c>
      <c r="H480" s="426" t="s">
        <v>186</v>
      </c>
      <c r="I480" s="426" t="s">
        <v>186</v>
      </c>
      <c r="J480" s="426" t="s">
        <v>186</v>
      </c>
      <c r="K480" s="426" t="s">
        <v>186</v>
      </c>
      <c r="L480" s="426" t="s">
        <v>186</v>
      </c>
      <c r="M480" s="426" t="s">
        <v>186</v>
      </c>
      <c r="N480" s="426" t="s">
        <v>186</v>
      </c>
      <c r="O480" s="426" t="s">
        <v>186</v>
      </c>
      <c r="P480" s="426" t="s">
        <v>186</v>
      </c>
      <c r="Q480" s="426" t="s">
        <v>187</v>
      </c>
      <c r="R480" s="426">
        <v>327.07968299999902</v>
      </c>
    </row>
    <row r="481" spans="1:18">
      <c r="A481" s="428">
        <v>42774.509060416669</v>
      </c>
      <c r="B481" s="426" t="s">
        <v>189</v>
      </c>
      <c r="C481" s="426">
        <v>1</v>
      </c>
      <c r="D481" s="426" t="s">
        <v>28</v>
      </c>
      <c r="E481" s="426" t="s">
        <v>28</v>
      </c>
      <c r="F481" s="426" t="s">
        <v>187</v>
      </c>
      <c r="G481" s="426" t="s">
        <v>186</v>
      </c>
      <c r="H481" s="426" t="s">
        <v>186</v>
      </c>
      <c r="I481" s="426" t="s">
        <v>186</v>
      </c>
      <c r="J481" s="426" t="s">
        <v>186</v>
      </c>
      <c r="K481" s="426" t="s">
        <v>186</v>
      </c>
      <c r="L481" s="426" t="s">
        <v>187</v>
      </c>
      <c r="M481" s="426" t="s">
        <v>186</v>
      </c>
      <c r="N481" s="426" t="s">
        <v>186</v>
      </c>
      <c r="O481" s="426" t="s">
        <v>186</v>
      </c>
      <c r="P481" s="426" t="s">
        <v>187</v>
      </c>
      <c r="Q481" s="426" t="s">
        <v>187</v>
      </c>
      <c r="R481" s="426">
        <v>22.866644000000001</v>
      </c>
    </row>
    <row r="482" spans="1:18">
      <c r="A482" s="428">
        <v>42774.509060416669</v>
      </c>
      <c r="B482" s="426" t="s">
        <v>189</v>
      </c>
      <c r="C482" s="426">
        <v>1</v>
      </c>
      <c r="D482" s="426" t="s">
        <v>28</v>
      </c>
      <c r="E482" s="426" t="s">
        <v>28</v>
      </c>
      <c r="F482" s="426" t="s">
        <v>187</v>
      </c>
      <c r="G482" s="426" t="s">
        <v>186</v>
      </c>
      <c r="H482" s="426" t="s">
        <v>186</v>
      </c>
      <c r="I482" s="426" t="s">
        <v>186</v>
      </c>
      <c r="J482" s="426" t="s">
        <v>186</v>
      </c>
      <c r="K482" s="426" t="s">
        <v>186</v>
      </c>
      <c r="L482" s="426" t="s">
        <v>187</v>
      </c>
      <c r="M482" s="426" t="s">
        <v>186</v>
      </c>
      <c r="N482" s="426" t="s">
        <v>187</v>
      </c>
      <c r="O482" s="426" t="s">
        <v>186</v>
      </c>
      <c r="P482" s="426" t="s">
        <v>186</v>
      </c>
      <c r="Q482" s="426" t="s">
        <v>187</v>
      </c>
      <c r="R482" s="426">
        <v>55.999944000000198</v>
      </c>
    </row>
    <row r="483" spans="1:18">
      <c r="A483" s="428">
        <v>42774.509060416669</v>
      </c>
      <c r="B483" s="426" t="s">
        <v>189</v>
      </c>
      <c r="C483" s="426">
        <v>1</v>
      </c>
      <c r="D483" s="426" t="s">
        <v>28</v>
      </c>
      <c r="E483" s="426" t="s">
        <v>28</v>
      </c>
      <c r="F483" s="426" t="s">
        <v>187</v>
      </c>
      <c r="G483" s="426" t="s">
        <v>186</v>
      </c>
      <c r="H483" s="426" t="s">
        <v>186</v>
      </c>
      <c r="I483" s="426" t="s">
        <v>186</v>
      </c>
      <c r="J483" s="426" t="s">
        <v>186</v>
      </c>
      <c r="K483" s="426" t="s">
        <v>186</v>
      </c>
      <c r="L483" s="426" t="s">
        <v>187</v>
      </c>
      <c r="M483" s="426" t="s">
        <v>187</v>
      </c>
      <c r="N483" s="426" t="s">
        <v>186</v>
      </c>
      <c r="O483" s="426" t="s">
        <v>186</v>
      </c>
      <c r="P483" s="426" t="s">
        <v>186</v>
      </c>
      <c r="Q483" s="426" t="s">
        <v>187</v>
      </c>
      <c r="R483" s="426">
        <v>54.7332490000001</v>
      </c>
    </row>
    <row r="484" spans="1:18">
      <c r="A484" s="428">
        <v>42774.509060416669</v>
      </c>
      <c r="B484" s="426" t="s">
        <v>189</v>
      </c>
      <c r="C484" s="426">
        <v>1</v>
      </c>
      <c r="D484" s="426" t="s">
        <v>28</v>
      </c>
      <c r="E484" s="426" t="s">
        <v>28</v>
      </c>
      <c r="F484" s="426" t="s">
        <v>187</v>
      </c>
      <c r="G484" s="426" t="s">
        <v>186</v>
      </c>
      <c r="H484" s="426" t="s">
        <v>186</v>
      </c>
      <c r="I484" s="426" t="s">
        <v>186</v>
      </c>
      <c r="J484" s="426" t="s">
        <v>186</v>
      </c>
      <c r="K484" s="426" t="s">
        <v>186</v>
      </c>
      <c r="L484" s="426" t="s">
        <v>187</v>
      </c>
      <c r="M484" s="426" t="s">
        <v>187</v>
      </c>
      <c r="N484" s="426" t="s">
        <v>187</v>
      </c>
      <c r="O484" s="426" t="s">
        <v>186</v>
      </c>
      <c r="P484" s="426" t="s">
        <v>186</v>
      </c>
      <c r="Q484" s="426" t="s">
        <v>187</v>
      </c>
      <c r="R484" s="426">
        <v>8.9999909999999996</v>
      </c>
    </row>
    <row r="485" spans="1:18">
      <c r="A485" s="428">
        <v>42774.509060416669</v>
      </c>
      <c r="B485" s="426" t="s">
        <v>189</v>
      </c>
      <c r="C485" s="426">
        <v>1</v>
      </c>
      <c r="D485" s="426" t="s">
        <v>28</v>
      </c>
      <c r="E485" s="426" t="s">
        <v>28</v>
      </c>
      <c r="F485" s="426" t="s">
        <v>187</v>
      </c>
      <c r="G485" s="426" t="s">
        <v>186</v>
      </c>
      <c r="H485" s="426" t="s">
        <v>186</v>
      </c>
      <c r="I485" s="426" t="s">
        <v>186</v>
      </c>
      <c r="J485" s="426" t="s">
        <v>186</v>
      </c>
      <c r="K485" s="426" t="s">
        <v>187</v>
      </c>
      <c r="L485" s="426" t="s">
        <v>186</v>
      </c>
      <c r="M485" s="426" t="s">
        <v>186</v>
      </c>
      <c r="N485" s="426" t="s">
        <v>186</v>
      </c>
      <c r="O485" s="426" t="s">
        <v>186</v>
      </c>
      <c r="P485" s="426" t="s">
        <v>186</v>
      </c>
      <c r="Q485" s="426" t="s">
        <v>186</v>
      </c>
      <c r="R485" s="426">
        <v>1.333332</v>
      </c>
    </row>
    <row r="486" spans="1:18">
      <c r="A486" s="428">
        <v>42774.509060416669</v>
      </c>
      <c r="B486" s="426" t="s">
        <v>189</v>
      </c>
      <c r="C486" s="426">
        <v>1</v>
      </c>
      <c r="D486" s="426" t="s">
        <v>28</v>
      </c>
      <c r="E486" s="426" t="s">
        <v>28</v>
      </c>
      <c r="F486" s="426" t="s">
        <v>187</v>
      </c>
      <c r="G486" s="426" t="s">
        <v>186</v>
      </c>
      <c r="H486" s="426" t="s">
        <v>186</v>
      </c>
      <c r="I486" s="426" t="s">
        <v>186</v>
      </c>
      <c r="J486" s="426" t="s">
        <v>187</v>
      </c>
      <c r="K486" s="426" t="s">
        <v>186</v>
      </c>
      <c r="L486" s="426" t="s">
        <v>186</v>
      </c>
      <c r="M486" s="426" t="s">
        <v>186</v>
      </c>
      <c r="N486" s="426" t="s">
        <v>186</v>
      </c>
      <c r="O486" s="426" t="s">
        <v>186</v>
      </c>
      <c r="P486" s="426" t="s">
        <v>186</v>
      </c>
      <c r="Q486" s="426" t="s">
        <v>187</v>
      </c>
      <c r="R486" s="426">
        <v>10.666658</v>
      </c>
    </row>
    <row r="487" spans="1:18">
      <c r="A487" s="428">
        <v>42774.509060416669</v>
      </c>
      <c r="B487" s="426" t="s">
        <v>189</v>
      </c>
      <c r="C487" s="426">
        <v>1</v>
      </c>
      <c r="D487" s="426" t="s">
        <v>28</v>
      </c>
      <c r="E487" s="426" t="s">
        <v>28</v>
      </c>
      <c r="F487" s="426" t="s">
        <v>187</v>
      </c>
      <c r="G487" s="426" t="s">
        <v>186</v>
      </c>
      <c r="H487" s="426" t="s">
        <v>186</v>
      </c>
      <c r="I487" s="426" t="s">
        <v>186</v>
      </c>
      <c r="J487" s="426" t="s">
        <v>187</v>
      </c>
      <c r="K487" s="426" t="s">
        <v>186</v>
      </c>
      <c r="L487" s="426" t="s">
        <v>187</v>
      </c>
      <c r="M487" s="426" t="s">
        <v>186</v>
      </c>
      <c r="N487" s="426" t="s">
        <v>187</v>
      </c>
      <c r="O487" s="426" t="s">
        <v>186</v>
      </c>
      <c r="P487" s="426" t="s">
        <v>186</v>
      </c>
      <c r="Q487" s="426" t="s">
        <v>187</v>
      </c>
      <c r="R487" s="426">
        <v>0.66666599999999998</v>
      </c>
    </row>
    <row r="488" spans="1:18">
      <c r="A488" s="428">
        <v>42774.509060416669</v>
      </c>
      <c r="B488" s="426" t="s">
        <v>189</v>
      </c>
      <c r="C488" s="426">
        <v>1</v>
      </c>
      <c r="D488" s="426" t="s">
        <v>28</v>
      </c>
      <c r="E488" s="426" t="s">
        <v>28</v>
      </c>
      <c r="F488" s="426" t="s">
        <v>187</v>
      </c>
      <c r="G488" s="426" t="s">
        <v>186</v>
      </c>
      <c r="H488" s="426" t="s">
        <v>186</v>
      </c>
      <c r="I488" s="426" t="s">
        <v>186</v>
      </c>
      <c r="J488" s="426" t="s">
        <v>187</v>
      </c>
      <c r="K488" s="426" t="s">
        <v>186</v>
      </c>
      <c r="L488" s="426" t="s">
        <v>187</v>
      </c>
      <c r="M488" s="426" t="s">
        <v>187</v>
      </c>
      <c r="N488" s="426" t="s">
        <v>186</v>
      </c>
      <c r="O488" s="426" t="s">
        <v>186</v>
      </c>
      <c r="P488" s="426" t="s">
        <v>186</v>
      </c>
      <c r="Q488" s="426" t="s">
        <v>187</v>
      </c>
      <c r="R488" s="426">
        <v>1.9999960000000001</v>
      </c>
    </row>
    <row r="489" spans="1:18">
      <c r="A489" s="428">
        <v>42774.509060416669</v>
      </c>
      <c r="B489" s="426" t="s">
        <v>189</v>
      </c>
      <c r="C489" s="426">
        <v>1</v>
      </c>
      <c r="D489" s="426" t="s">
        <v>28</v>
      </c>
      <c r="E489" s="426" t="s">
        <v>28</v>
      </c>
      <c r="F489" s="426" t="s">
        <v>187</v>
      </c>
      <c r="G489" s="426" t="s">
        <v>186</v>
      </c>
      <c r="H489" s="426" t="s">
        <v>186</v>
      </c>
      <c r="I489" s="426" t="s">
        <v>186</v>
      </c>
      <c r="J489" s="426" t="s">
        <v>187</v>
      </c>
      <c r="K489" s="426" t="s">
        <v>186</v>
      </c>
      <c r="L489" s="426" t="s">
        <v>187</v>
      </c>
      <c r="M489" s="426" t="s">
        <v>187</v>
      </c>
      <c r="N489" s="426" t="s">
        <v>187</v>
      </c>
      <c r="O489" s="426" t="s">
        <v>186</v>
      </c>
      <c r="P489" s="426" t="s">
        <v>186</v>
      </c>
      <c r="Q489" s="426" t="s">
        <v>187</v>
      </c>
      <c r="R489" s="426">
        <v>0.33333299999999999</v>
      </c>
    </row>
    <row r="490" spans="1:18">
      <c r="A490" s="428">
        <v>42774.509060416669</v>
      </c>
      <c r="B490" s="426" t="s">
        <v>189</v>
      </c>
      <c r="C490" s="426">
        <v>1</v>
      </c>
      <c r="D490" s="426" t="s">
        <v>29</v>
      </c>
      <c r="E490" s="426" t="s">
        <v>29</v>
      </c>
      <c r="F490" s="426" t="s">
        <v>186</v>
      </c>
      <c r="G490" s="426" t="s">
        <v>186</v>
      </c>
      <c r="H490" s="426" t="s">
        <v>186</v>
      </c>
      <c r="I490" s="426" t="s">
        <v>186</v>
      </c>
      <c r="J490" s="426" t="s">
        <v>186</v>
      </c>
      <c r="K490" s="426" t="s">
        <v>186</v>
      </c>
      <c r="L490" s="426" t="s">
        <v>186</v>
      </c>
      <c r="M490" s="426" t="s">
        <v>186</v>
      </c>
      <c r="N490" s="426" t="s">
        <v>186</v>
      </c>
      <c r="O490" s="426" t="s">
        <v>186</v>
      </c>
      <c r="P490" s="426" t="s">
        <v>186</v>
      </c>
      <c r="Q490" s="426" t="s">
        <v>186</v>
      </c>
      <c r="R490" s="426">
        <v>5.5999800000000102</v>
      </c>
    </row>
    <row r="491" spans="1:18">
      <c r="A491" s="428">
        <v>42774.509060416669</v>
      </c>
      <c r="B491" s="426" t="s">
        <v>189</v>
      </c>
      <c r="C491" s="426">
        <v>1</v>
      </c>
      <c r="D491" s="426" t="s">
        <v>29</v>
      </c>
      <c r="E491" s="426" t="s">
        <v>29</v>
      </c>
      <c r="F491" s="426" t="s">
        <v>187</v>
      </c>
      <c r="G491" s="426" t="s">
        <v>186</v>
      </c>
      <c r="H491" s="426" t="s">
        <v>186</v>
      </c>
      <c r="I491" s="426" t="s">
        <v>186</v>
      </c>
      <c r="J491" s="426" t="s">
        <v>186</v>
      </c>
      <c r="K491" s="426" t="s">
        <v>186</v>
      </c>
      <c r="L491" s="426" t="s">
        <v>186</v>
      </c>
      <c r="M491" s="426" t="s">
        <v>186</v>
      </c>
      <c r="N491" s="426" t="s">
        <v>186</v>
      </c>
      <c r="O491" s="426" t="s">
        <v>186</v>
      </c>
      <c r="P491" s="426" t="s">
        <v>186</v>
      </c>
      <c r="Q491" s="426" t="s">
        <v>187</v>
      </c>
      <c r="R491" s="426">
        <v>546.88608499999305</v>
      </c>
    </row>
    <row r="492" spans="1:18">
      <c r="A492" s="428">
        <v>42774.509060416669</v>
      </c>
      <c r="B492" s="426" t="s">
        <v>189</v>
      </c>
      <c r="C492" s="426">
        <v>1</v>
      </c>
      <c r="D492" s="426" t="s">
        <v>29</v>
      </c>
      <c r="E492" s="426" t="s">
        <v>29</v>
      </c>
      <c r="F492" s="426" t="s">
        <v>187</v>
      </c>
      <c r="G492" s="426" t="s">
        <v>186</v>
      </c>
      <c r="H492" s="426" t="s">
        <v>186</v>
      </c>
      <c r="I492" s="426" t="s">
        <v>186</v>
      </c>
      <c r="J492" s="426" t="s">
        <v>186</v>
      </c>
      <c r="K492" s="426" t="s">
        <v>186</v>
      </c>
      <c r="L492" s="426" t="s">
        <v>187</v>
      </c>
      <c r="M492" s="426" t="s">
        <v>186</v>
      </c>
      <c r="N492" s="426" t="s">
        <v>186</v>
      </c>
      <c r="O492" s="426" t="s">
        <v>186</v>
      </c>
      <c r="P492" s="426" t="s">
        <v>187</v>
      </c>
      <c r="Q492" s="426" t="s">
        <v>187</v>
      </c>
      <c r="R492" s="426">
        <v>136.60646499999999</v>
      </c>
    </row>
    <row r="493" spans="1:18">
      <c r="A493" s="428">
        <v>42774.509060416669</v>
      </c>
      <c r="B493" s="426" t="s">
        <v>189</v>
      </c>
      <c r="C493" s="426">
        <v>1</v>
      </c>
      <c r="D493" s="426" t="s">
        <v>29</v>
      </c>
      <c r="E493" s="426" t="s">
        <v>29</v>
      </c>
      <c r="F493" s="426" t="s">
        <v>187</v>
      </c>
      <c r="G493" s="426" t="s">
        <v>186</v>
      </c>
      <c r="H493" s="426" t="s">
        <v>186</v>
      </c>
      <c r="I493" s="426" t="s">
        <v>186</v>
      </c>
      <c r="J493" s="426" t="s">
        <v>186</v>
      </c>
      <c r="K493" s="426" t="s">
        <v>186</v>
      </c>
      <c r="L493" s="426" t="s">
        <v>187</v>
      </c>
      <c r="M493" s="426" t="s">
        <v>186</v>
      </c>
      <c r="N493" s="426" t="s">
        <v>187</v>
      </c>
      <c r="O493" s="426" t="s">
        <v>186</v>
      </c>
      <c r="P493" s="426" t="s">
        <v>186</v>
      </c>
      <c r="Q493" s="426" t="s">
        <v>187</v>
      </c>
      <c r="R493" s="426">
        <v>26.333307000000001</v>
      </c>
    </row>
    <row r="494" spans="1:18">
      <c r="A494" s="428">
        <v>42774.509060416669</v>
      </c>
      <c r="B494" s="426" t="s">
        <v>189</v>
      </c>
      <c r="C494" s="426">
        <v>1</v>
      </c>
      <c r="D494" s="426" t="s">
        <v>29</v>
      </c>
      <c r="E494" s="426" t="s">
        <v>29</v>
      </c>
      <c r="F494" s="426" t="s">
        <v>187</v>
      </c>
      <c r="G494" s="426" t="s">
        <v>186</v>
      </c>
      <c r="H494" s="426" t="s">
        <v>186</v>
      </c>
      <c r="I494" s="426" t="s">
        <v>186</v>
      </c>
      <c r="J494" s="426" t="s">
        <v>186</v>
      </c>
      <c r="K494" s="426" t="s">
        <v>186</v>
      </c>
      <c r="L494" s="426" t="s">
        <v>187</v>
      </c>
      <c r="M494" s="426" t="s">
        <v>187</v>
      </c>
      <c r="N494" s="426" t="s">
        <v>186</v>
      </c>
      <c r="O494" s="426" t="s">
        <v>186</v>
      </c>
      <c r="P494" s="426" t="s">
        <v>186</v>
      </c>
      <c r="Q494" s="426" t="s">
        <v>187</v>
      </c>
      <c r="R494" s="426">
        <v>30.913288000000001</v>
      </c>
    </row>
    <row r="495" spans="1:18">
      <c r="A495" s="428">
        <v>42774.509060416669</v>
      </c>
      <c r="B495" s="426" t="s">
        <v>189</v>
      </c>
      <c r="C495" s="426">
        <v>1</v>
      </c>
      <c r="D495" s="426" t="s">
        <v>29</v>
      </c>
      <c r="E495" s="426" t="s">
        <v>29</v>
      </c>
      <c r="F495" s="426" t="s">
        <v>187</v>
      </c>
      <c r="G495" s="426" t="s">
        <v>186</v>
      </c>
      <c r="H495" s="426" t="s">
        <v>186</v>
      </c>
      <c r="I495" s="426" t="s">
        <v>186</v>
      </c>
      <c r="J495" s="426" t="s">
        <v>187</v>
      </c>
      <c r="K495" s="426" t="s">
        <v>186</v>
      </c>
      <c r="L495" s="426" t="s">
        <v>186</v>
      </c>
      <c r="M495" s="426" t="s">
        <v>186</v>
      </c>
      <c r="N495" s="426" t="s">
        <v>186</v>
      </c>
      <c r="O495" s="426" t="s">
        <v>186</v>
      </c>
      <c r="P495" s="426" t="s">
        <v>186</v>
      </c>
      <c r="Q495" s="426" t="s">
        <v>187</v>
      </c>
      <c r="R495" s="426">
        <v>46.086614000000097</v>
      </c>
    </row>
    <row r="496" spans="1:18">
      <c r="A496" s="428">
        <v>42774.509060416669</v>
      </c>
      <c r="B496" s="426" t="s">
        <v>189</v>
      </c>
      <c r="C496" s="426">
        <v>1</v>
      </c>
      <c r="D496" s="426" t="s">
        <v>29</v>
      </c>
      <c r="E496" s="426" t="s">
        <v>29</v>
      </c>
      <c r="F496" s="426" t="s">
        <v>187</v>
      </c>
      <c r="G496" s="426" t="s">
        <v>186</v>
      </c>
      <c r="H496" s="426" t="s">
        <v>186</v>
      </c>
      <c r="I496" s="426" t="s">
        <v>186</v>
      </c>
      <c r="J496" s="426" t="s">
        <v>187</v>
      </c>
      <c r="K496" s="426" t="s">
        <v>186</v>
      </c>
      <c r="L496" s="426" t="s">
        <v>187</v>
      </c>
      <c r="M496" s="426" t="s">
        <v>186</v>
      </c>
      <c r="N496" s="426" t="s">
        <v>187</v>
      </c>
      <c r="O496" s="426" t="s">
        <v>186</v>
      </c>
      <c r="P496" s="426" t="s">
        <v>186</v>
      </c>
      <c r="Q496" s="426" t="s">
        <v>187</v>
      </c>
      <c r="R496" s="426">
        <v>1.6666650000000001</v>
      </c>
    </row>
    <row r="497" spans="1:18">
      <c r="A497" s="428">
        <v>42774.509060416669</v>
      </c>
      <c r="B497" s="426" t="s">
        <v>189</v>
      </c>
      <c r="C497" s="426">
        <v>1</v>
      </c>
      <c r="D497" s="426" t="s">
        <v>29</v>
      </c>
      <c r="E497" s="426" t="s">
        <v>29</v>
      </c>
      <c r="F497" s="426" t="s">
        <v>187</v>
      </c>
      <c r="G497" s="426" t="s">
        <v>186</v>
      </c>
      <c r="H497" s="426" t="s">
        <v>186</v>
      </c>
      <c r="I497" s="426" t="s">
        <v>186</v>
      </c>
      <c r="J497" s="426" t="s">
        <v>187</v>
      </c>
      <c r="K497" s="426" t="s">
        <v>186</v>
      </c>
      <c r="L497" s="426" t="s">
        <v>187</v>
      </c>
      <c r="M497" s="426" t="s">
        <v>187</v>
      </c>
      <c r="N497" s="426" t="s">
        <v>186</v>
      </c>
      <c r="O497" s="426" t="s">
        <v>186</v>
      </c>
      <c r="P497" s="426" t="s">
        <v>186</v>
      </c>
      <c r="Q497" s="426" t="s">
        <v>187</v>
      </c>
      <c r="R497" s="426">
        <v>9.5399879999999992</v>
      </c>
    </row>
    <row r="498" spans="1:18">
      <c r="A498" s="428">
        <v>42774.509060416669</v>
      </c>
      <c r="B498" s="426" t="s">
        <v>189</v>
      </c>
      <c r="C498" s="426">
        <v>2</v>
      </c>
      <c r="D498" s="426" t="s">
        <v>1</v>
      </c>
      <c r="E498" s="426" t="s">
        <v>1</v>
      </c>
      <c r="F498" s="426" t="s">
        <v>186</v>
      </c>
      <c r="G498" s="426" t="s">
        <v>186</v>
      </c>
      <c r="H498" s="426" t="s">
        <v>186</v>
      </c>
      <c r="I498" s="426" t="s">
        <v>186</v>
      </c>
      <c r="J498" s="426" t="s">
        <v>186</v>
      </c>
      <c r="K498" s="426" t="s">
        <v>186</v>
      </c>
      <c r="L498" s="426" t="s">
        <v>186</v>
      </c>
      <c r="M498" s="426" t="s">
        <v>186</v>
      </c>
      <c r="N498" s="426" t="s">
        <v>186</v>
      </c>
      <c r="O498" s="426" t="s">
        <v>186</v>
      </c>
      <c r="P498" s="426" t="s">
        <v>186</v>
      </c>
      <c r="Q498" s="426" t="s">
        <v>186</v>
      </c>
      <c r="R498" s="426">
        <v>406.35286299999098</v>
      </c>
    </row>
    <row r="499" spans="1:18">
      <c r="A499" s="428">
        <v>42774.509060416669</v>
      </c>
      <c r="B499" s="426" t="s">
        <v>189</v>
      </c>
      <c r="C499" s="426">
        <v>2</v>
      </c>
      <c r="D499" s="426" t="s">
        <v>1</v>
      </c>
      <c r="E499" s="426" t="s">
        <v>1</v>
      </c>
      <c r="F499" s="426" t="s">
        <v>187</v>
      </c>
      <c r="G499" s="426" t="s">
        <v>186</v>
      </c>
      <c r="H499" s="426" t="s">
        <v>186</v>
      </c>
      <c r="I499" s="426" t="s">
        <v>186</v>
      </c>
      <c r="J499" s="426" t="s">
        <v>186</v>
      </c>
      <c r="K499" s="426" t="s">
        <v>186</v>
      </c>
      <c r="L499" s="426" t="s">
        <v>186</v>
      </c>
      <c r="M499" s="426" t="s">
        <v>186</v>
      </c>
      <c r="N499" s="426" t="s">
        <v>186</v>
      </c>
      <c r="O499" s="426" t="s">
        <v>186</v>
      </c>
      <c r="P499" s="426" t="s">
        <v>186</v>
      </c>
      <c r="Q499" s="426" t="s">
        <v>187</v>
      </c>
      <c r="R499" s="426">
        <v>1343.0385710000401</v>
      </c>
    </row>
    <row r="500" spans="1:18">
      <c r="A500" s="428">
        <v>42774.509060416669</v>
      </c>
      <c r="B500" s="426" t="s">
        <v>189</v>
      </c>
      <c r="C500" s="426">
        <v>2</v>
      </c>
      <c r="D500" s="426" t="s">
        <v>1</v>
      </c>
      <c r="E500" s="426" t="s">
        <v>1</v>
      </c>
      <c r="F500" s="426" t="s">
        <v>187</v>
      </c>
      <c r="G500" s="426" t="s">
        <v>186</v>
      </c>
      <c r="H500" s="426" t="s">
        <v>186</v>
      </c>
      <c r="I500" s="426" t="s">
        <v>186</v>
      </c>
      <c r="J500" s="426" t="s">
        <v>186</v>
      </c>
      <c r="K500" s="426" t="s">
        <v>186</v>
      </c>
      <c r="L500" s="426" t="s">
        <v>187</v>
      </c>
      <c r="M500" s="426" t="s">
        <v>186</v>
      </c>
      <c r="N500" s="426" t="s">
        <v>186</v>
      </c>
      <c r="O500" s="426" t="s">
        <v>186</v>
      </c>
      <c r="P500" s="426" t="s">
        <v>187</v>
      </c>
      <c r="Q500" s="426" t="s">
        <v>187</v>
      </c>
      <c r="R500" s="426">
        <v>364.81955599999799</v>
      </c>
    </row>
    <row r="501" spans="1:18">
      <c r="A501" s="428">
        <v>42774.509060416669</v>
      </c>
      <c r="B501" s="426" t="s">
        <v>189</v>
      </c>
      <c r="C501" s="426">
        <v>2</v>
      </c>
      <c r="D501" s="426" t="s">
        <v>1</v>
      </c>
      <c r="E501" s="426" t="s">
        <v>1</v>
      </c>
      <c r="F501" s="426" t="s">
        <v>187</v>
      </c>
      <c r="G501" s="426" t="s">
        <v>186</v>
      </c>
      <c r="H501" s="426" t="s">
        <v>186</v>
      </c>
      <c r="I501" s="426" t="s">
        <v>186</v>
      </c>
      <c r="J501" s="426" t="s">
        <v>186</v>
      </c>
      <c r="K501" s="426" t="s">
        <v>186</v>
      </c>
      <c r="L501" s="426" t="s">
        <v>187</v>
      </c>
      <c r="M501" s="426" t="s">
        <v>186</v>
      </c>
      <c r="N501" s="426" t="s">
        <v>187</v>
      </c>
      <c r="O501" s="426" t="s">
        <v>186</v>
      </c>
      <c r="P501" s="426" t="s">
        <v>186</v>
      </c>
      <c r="Q501" s="426" t="s">
        <v>187</v>
      </c>
      <c r="R501" s="426">
        <v>15.666651</v>
      </c>
    </row>
    <row r="502" spans="1:18">
      <c r="A502" s="428">
        <v>42774.509060416669</v>
      </c>
      <c r="B502" s="426" t="s">
        <v>189</v>
      </c>
      <c r="C502" s="426">
        <v>2</v>
      </c>
      <c r="D502" s="426" t="s">
        <v>1</v>
      </c>
      <c r="E502" s="426" t="s">
        <v>1</v>
      </c>
      <c r="F502" s="426" t="s">
        <v>187</v>
      </c>
      <c r="G502" s="426" t="s">
        <v>186</v>
      </c>
      <c r="H502" s="426" t="s">
        <v>186</v>
      </c>
      <c r="I502" s="426" t="s">
        <v>186</v>
      </c>
      <c r="J502" s="426" t="s">
        <v>186</v>
      </c>
      <c r="K502" s="426" t="s">
        <v>186</v>
      </c>
      <c r="L502" s="426" t="s">
        <v>187</v>
      </c>
      <c r="M502" s="426" t="s">
        <v>187</v>
      </c>
      <c r="N502" s="426" t="s">
        <v>186</v>
      </c>
      <c r="O502" s="426" t="s">
        <v>186</v>
      </c>
      <c r="P502" s="426" t="s">
        <v>186</v>
      </c>
      <c r="Q502" s="426" t="s">
        <v>187</v>
      </c>
      <c r="R502" s="426">
        <v>503.86606599999197</v>
      </c>
    </row>
    <row r="503" spans="1:18">
      <c r="A503" s="428">
        <v>42774.509060416669</v>
      </c>
      <c r="B503" s="426" t="s">
        <v>189</v>
      </c>
      <c r="C503" s="426">
        <v>2</v>
      </c>
      <c r="D503" s="426" t="s">
        <v>1</v>
      </c>
      <c r="E503" s="426" t="s">
        <v>1</v>
      </c>
      <c r="F503" s="426" t="s">
        <v>187</v>
      </c>
      <c r="G503" s="426" t="s">
        <v>186</v>
      </c>
      <c r="H503" s="426" t="s">
        <v>186</v>
      </c>
      <c r="I503" s="426" t="s">
        <v>186</v>
      </c>
      <c r="J503" s="426" t="s">
        <v>186</v>
      </c>
      <c r="K503" s="426" t="s">
        <v>187</v>
      </c>
      <c r="L503" s="426" t="s">
        <v>186</v>
      </c>
      <c r="M503" s="426" t="s">
        <v>186</v>
      </c>
      <c r="N503" s="426" t="s">
        <v>186</v>
      </c>
      <c r="O503" s="426" t="s">
        <v>186</v>
      </c>
      <c r="P503" s="426" t="s">
        <v>186</v>
      </c>
      <c r="Q503" s="426" t="s">
        <v>186</v>
      </c>
      <c r="R503" s="426">
        <v>4.153327</v>
      </c>
    </row>
    <row r="504" spans="1:18">
      <c r="A504" s="428">
        <v>42774.509060416669</v>
      </c>
      <c r="B504" s="426" t="s">
        <v>189</v>
      </c>
      <c r="C504" s="426">
        <v>2</v>
      </c>
      <c r="D504" s="426" t="s">
        <v>1</v>
      </c>
      <c r="E504" s="426" t="s">
        <v>1</v>
      </c>
      <c r="F504" s="426" t="s">
        <v>187</v>
      </c>
      <c r="G504" s="426" t="s">
        <v>186</v>
      </c>
      <c r="H504" s="426" t="s">
        <v>186</v>
      </c>
      <c r="I504" s="426" t="s">
        <v>186</v>
      </c>
      <c r="J504" s="426" t="s">
        <v>187</v>
      </c>
      <c r="K504" s="426" t="s">
        <v>186</v>
      </c>
      <c r="L504" s="426" t="s">
        <v>186</v>
      </c>
      <c r="M504" s="426" t="s">
        <v>186</v>
      </c>
      <c r="N504" s="426" t="s">
        <v>186</v>
      </c>
      <c r="O504" s="426" t="s">
        <v>186</v>
      </c>
      <c r="P504" s="426" t="s">
        <v>186</v>
      </c>
      <c r="Q504" s="426" t="s">
        <v>187</v>
      </c>
      <c r="R504" s="426">
        <v>156.76650000000001</v>
      </c>
    </row>
    <row r="505" spans="1:18">
      <c r="A505" s="428">
        <v>42774.509060416669</v>
      </c>
      <c r="B505" s="426" t="s">
        <v>189</v>
      </c>
      <c r="C505" s="426">
        <v>2</v>
      </c>
      <c r="D505" s="426" t="s">
        <v>1</v>
      </c>
      <c r="E505" s="426" t="s">
        <v>1</v>
      </c>
      <c r="F505" s="426" t="s">
        <v>187</v>
      </c>
      <c r="G505" s="426" t="s">
        <v>186</v>
      </c>
      <c r="H505" s="426" t="s">
        <v>186</v>
      </c>
      <c r="I505" s="426" t="s">
        <v>186</v>
      </c>
      <c r="J505" s="426" t="s">
        <v>187</v>
      </c>
      <c r="K505" s="426" t="s">
        <v>186</v>
      </c>
      <c r="L505" s="426" t="s">
        <v>187</v>
      </c>
      <c r="M505" s="426" t="s">
        <v>186</v>
      </c>
      <c r="N505" s="426" t="s">
        <v>186</v>
      </c>
      <c r="O505" s="426" t="s">
        <v>186</v>
      </c>
      <c r="P505" s="426" t="s">
        <v>187</v>
      </c>
      <c r="Q505" s="426" t="s">
        <v>187</v>
      </c>
      <c r="R505" s="426">
        <v>15.03998</v>
      </c>
    </row>
    <row r="506" spans="1:18">
      <c r="A506" s="428">
        <v>42774.509060416669</v>
      </c>
      <c r="B506" s="426" t="s">
        <v>189</v>
      </c>
      <c r="C506" s="426">
        <v>2</v>
      </c>
      <c r="D506" s="426" t="s">
        <v>1</v>
      </c>
      <c r="E506" s="426" t="s">
        <v>1</v>
      </c>
      <c r="F506" s="426" t="s">
        <v>187</v>
      </c>
      <c r="G506" s="426" t="s">
        <v>186</v>
      </c>
      <c r="H506" s="426" t="s">
        <v>186</v>
      </c>
      <c r="I506" s="426" t="s">
        <v>186</v>
      </c>
      <c r="J506" s="426" t="s">
        <v>187</v>
      </c>
      <c r="K506" s="426" t="s">
        <v>186</v>
      </c>
      <c r="L506" s="426" t="s">
        <v>187</v>
      </c>
      <c r="M506" s="426" t="s">
        <v>186</v>
      </c>
      <c r="N506" s="426" t="s">
        <v>187</v>
      </c>
      <c r="O506" s="426" t="s">
        <v>186</v>
      </c>
      <c r="P506" s="426" t="s">
        <v>186</v>
      </c>
      <c r="Q506" s="426" t="s">
        <v>187</v>
      </c>
      <c r="R506" s="426">
        <v>2.3333309999999998</v>
      </c>
    </row>
    <row r="507" spans="1:18">
      <c r="A507" s="428">
        <v>42774.509060416669</v>
      </c>
      <c r="B507" s="426" t="s">
        <v>189</v>
      </c>
      <c r="C507" s="426">
        <v>2</v>
      </c>
      <c r="D507" s="426" t="s">
        <v>1</v>
      </c>
      <c r="E507" s="426" t="s">
        <v>1</v>
      </c>
      <c r="F507" s="426" t="s">
        <v>187</v>
      </c>
      <c r="G507" s="426" t="s">
        <v>186</v>
      </c>
      <c r="H507" s="426" t="s">
        <v>186</v>
      </c>
      <c r="I507" s="426" t="s">
        <v>186</v>
      </c>
      <c r="J507" s="426" t="s">
        <v>187</v>
      </c>
      <c r="K507" s="426" t="s">
        <v>186</v>
      </c>
      <c r="L507" s="426" t="s">
        <v>187</v>
      </c>
      <c r="M507" s="426" t="s">
        <v>187</v>
      </c>
      <c r="N507" s="426" t="s">
        <v>186</v>
      </c>
      <c r="O507" s="426" t="s">
        <v>186</v>
      </c>
      <c r="P507" s="426" t="s">
        <v>186</v>
      </c>
      <c r="Q507" s="426" t="s">
        <v>187</v>
      </c>
      <c r="R507" s="426">
        <v>113.133201</v>
      </c>
    </row>
    <row r="508" spans="1:18">
      <c r="A508" s="428">
        <v>42774.509060416669</v>
      </c>
      <c r="B508" s="426" t="s">
        <v>189</v>
      </c>
      <c r="C508" s="426">
        <v>2</v>
      </c>
      <c r="D508" s="426" t="s">
        <v>1</v>
      </c>
      <c r="E508" s="426" t="s">
        <v>1</v>
      </c>
      <c r="F508" s="426" t="s">
        <v>187</v>
      </c>
      <c r="G508" s="426" t="s">
        <v>186</v>
      </c>
      <c r="H508" s="426" t="s">
        <v>187</v>
      </c>
      <c r="I508" s="426" t="s">
        <v>186</v>
      </c>
      <c r="J508" s="426" t="s">
        <v>186</v>
      </c>
      <c r="K508" s="426" t="s">
        <v>186</v>
      </c>
      <c r="L508" s="426" t="s">
        <v>187</v>
      </c>
      <c r="M508" s="426" t="s">
        <v>186</v>
      </c>
      <c r="N508" s="426" t="s">
        <v>186</v>
      </c>
      <c r="O508" s="426" t="s">
        <v>186</v>
      </c>
      <c r="P508" s="426" t="s">
        <v>187</v>
      </c>
      <c r="Q508" s="426" t="s">
        <v>187</v>
      </c>
      <c r="R508" s="426">
        <v>2</v>
      </c>
    </row>
    <row r="509" spans="1:18">
      <c r="A509" s="428">
        <v>42774.509060416669</v>
      </c>
      <c r="B509" s="426" t="s">
        <v>189</v>
      </c>
      <c r="C509" s="426">
        <v>2</v>
      </c>
      <c r="D509" s="426" t="s">
        <v>1</v>
      </c>
      <c r="E509" s="426" t="s">
        <v>1</v>
      </c>
      <c r="F509" s="426" t="s">
        <v>187</v>
      </c>
      <c r="G509" s="426" t="s">
        <v>186</v>
      </c>
      <c r="H509" s="426" t="s">
        <v>187</v>
      </c>
      <c r="I509" s="426" t="s">
        <v>186</v>
      </c>
      <c r="J509" s="426" t="s">
        <v>186</v>
      </c>
      <c r="K509" s="426" t="s">
        <v>186</v>
      </c>
      <c r="L509" s="426" t="s">
        <v>187</v>
      </c>
      <c r="M509" s="426" t="s">
        <v>187</v>
      </c>
      <c r="N509" s="426" t="s">
        <v>186</v>
      </c>
      <c r="O509" s="426" t="s">
        <v>186</v>
      </c>
      <c r="P509" s="426" t="s">
        <v>186</v>
      </c>
      <c r="Q509" s="426" t="s">
        <v>187</v>
      </c>
      <c r="R509" s="426">
        <v>18.999980999999998</v>
      </c>
    </row>
    <row r="510" spans="1:18">
      <c r="A510" s="428">
        <v>42774.509060416669</v>
      </c>
      <c r="B510" s="426" t="s">
        <v>189</v>
      </c>
      <c r="C510" s="426">
        <v>2</v>
      </c>
      <c r="D510" s="426" t="s">
        <v>1</v>
      </c>
      <c r="E510" s="426" t="s">
        <v>1</v>
      </c>
      <c r="F510" s="426" t="s">
        <v>187</v>
      </c>
      <c r="G510" s="426" t="s">
        <v>186</v>
      </c>
      <c r="H510" s="426" t="s">
        <v>187</v>
      </c>
      <c r="I510" s="426" t="s">
        <v>186</v>
      </c>
      <c r="J510" s="426" t="s">
        <v>187</v>
      </c>
      <c r="K510" s="426" t="s">
        <v>186</v>
      </c>
      <c r="L510" s="426" t="s">
        <v>187</v>
      </c>
      <c r="M510" s="426" t="s">
        <v>187</v>
      </c>
      <c r="N510" s="426" t="s">
        <v>186</v>
      </c>
      <c r="O510" s="426" t="s">
        <v>186</v>
      </c>
      <c r="P510" s="426" t="s">
        <v>186</v>
      </c>
      <c r="Q510" s="426" t="s">
        <v>187</v>
      </c>
      <c r="R510" s="426">
        <v>0.99999899999999997</v>
      </c>
    </row>
    <row r="511" spans="1:18">
      <c r="A511" s="428">
        <v>42774.509060416669</v>
      </c>
      <c r="B511" s="426" t="s">
        <v>189</v>
      </c>
      <c r="C511" s="426">
        <v>2</v>
      </c>
      <c r="D511" s="426" t="s">
        <v>1</v>
      </c>
      <c r="E511" s="426" t="s">
        <v>1</v>
      </c>
      <c r="F511" s="426" t="s">
        <v>187</v>
      </c>
      <c r="G511" s="426" t="s">
        <v>187</v>
      </c>
      <c r="H511" s="426" t="s">
        <v>186</v>
      </c>
      <c r="I511" s="426" t="s">
        <v>186</v>
      </c>
      <c r="J511" s="426" t="s">
        <v>186</v>
      </c>
      <c r="K511" s="426" t="s">
        <v>186</v>
      </c>
      <c r="L511" s="426" t="s">
        <v>186</v>
      </c>
      <c r="M511" s="426" t="s">
        <v>186</v>
      </c>
      <c r="N511" s="426" t="s">
        <v>186</v>
      </c>
      <c r="O511" s="426" t="s">
        <v>186</v>
      </c>
      <c r="P511" s="426" t="s">
        <v>186</v>
      </c>
      <c r="Q511" s="426" t="s">
        <v>187</v>
      </c>
      <c r="R511" s="426">
        <v>4.6666619999999996</v>
      </c>
    </row>
    <row r="512" spans="1:18">
      <c r="A512" s="428">
        <v>42774.509060416669</v>
      </c>
      <c r="B512" s="426" t="s">
        <v>189</v>
      </c>
      <c r="C512" s="426">
        <v>2</v>
      </c>
      <c r="D512" s="426" t="s">
        <v>1</v>
      </c>
      <c r="E512" s="426" t="s">
        <v>1</v>
      </c>
      <c r="F512" s="426" t="s">
        <v>187</v>
      </c>
      <c r="G512" s="426" t="s">
        <v>187</v>
      </c>
      <c r="H512" s="426" t="s">
        <v>186</v>
      </c>
      <c r="I512" s="426" t="s">
        <v>186</v>
      </c>
      <c r="J512" s="426" t="s">
        <v>186</v>
      </c>
      <c r="K512" s="426" t="s">
        <v>186</v>
      </c>
      <c r="L512" s="426" t="s">
        <v>187</v>
      </c>
      <c r="M512" s="426" t="s">
        <v>186</v>
      </c>
      <c r="N512" s="426" t="s">
        <v>186</v>
      </c>
      <c r="O512" s="426" t="s">
        <v>186</v>
      </c>
      <c r="P512" s="426" t="s">
        <v>187</v>
      </c>
      <c r="Q512" s="426" t="s">
        <v>187</v>
      </c>
      <c r="R512" s="426">
        <v>4.7333319999999999</v>
      </c>
    </row>
    <row r="513" spans="1:18">
      <c r="A513" s="428">
        <v>42774.509060416669</v>
      </c>
      <c r="B513" s="426" t="s">
        <v>189</v>
      </c>
      <c r="C513" s="426">
        <v>2</v>
      </c>
      <c r="D513" s="426" t="s">
        <v>1</v>
      </c>
      <c r="E513" s="426" t="s">
        <v>1</v>
      </c>
      <c r="F513" s="426" t="s">
        <v>187</v>
      </c>
      <c r="G513" s="426" t="s">
        <v>187</v>
      </c>
      <c r="H513" s="426" t="s">
        <v>186</v>
      </c>
      <c r="I513" s="426" t="s">
        <v>186</v>
      </c>
      <c r="J513" s="426" t="s">
        <v>186</v>
      </c>
      <c r="K513" s="426" t="s">
        <v>186</v>
      </c>
      <c r="L513" s="426" t="s">
        <v>187</v>
      </c>
      <c r="M513" s="426" t="s">
        <v>187</v>
      </c>
      <c r="N513" s="426" t="s">
        <v>186</v>
      </c>
      <c r="O513" s="426" t="s">
        <v>186</v>
      </c>
      <c r="P513" s="426" t="s">
        <v>186</v>
      </c>
      <c r="Q513" s="426" t="s">
        <v>187</v>
      </c>
      <c r="R513" s="426">
        <v>61.933254000000197</v>
      </c>
    </row>
    <row r="514" spans="1:18">
      <c r="A514" s="428">
        <v>42774.509060416669</v>
      </c>
      <c r="B514" s="426" t="s">
        <v>189</v>
      </c>
      <c r="C514" s="426">
        <v>2</v>
      </c>
      <c r="D514" s="426" t="s">
        <v>1</v>
      </c>
      <c r="E514" s="426" t="s">
        <v>1</v>
      </c>
      <c r="F514" s="426" t="s">
        <v>187</v>
      </c>
      <c r="G514" s="426" t="s">
        <v>187</v>
      </c>
      <c r="H514" s="426" t="s">
        <v>186</v>
      </c>
      <c r="I514" s="426" t="s">
        <v>186</v>
      </c>
      <c r="J514" s="426" t="s">
        <v>187</v>
      </c>
      <c r="K514" s="426" t="s">
        <v>186</v>
      </c>
      <c r="L514" s="426" t="s">
        <v>186</v>
      </c>
      <c r="M514" s="426" t="s">
        <v>186</v>
      </c>
      <c r="N514" s="426" t="s">
        <v>186</v>
      </c>
      <c r="O514" s="426" t="s">
        <v>186</v>
      </c>
      <c r="P514" s="426" t="s">
        <v>186</v>
      </c>
      <c r="Q514" s="426" t="s">
        <v>187</v>
      </c>
      <c r="R514" s="426">
        <v>1.333332</v>
      </c>
    </row>
    <row r="515" spans="1:18">
      <c r="A515" s="428">
        <v>42774.509060416669</v>
      </c>
      <c r="B515" s="426" t="s">
        <v>189</v>
      </c>
      <c r="C515" s="426">
        <v>2</v>
      </c>
      <c r="D515" s="426" t="s">
        <v>1</v>
      </c>
      <c r="E515" s="426" t="s">
        <v>1</v>
      </c>
      <c r="F515" s="426" t="s">
        <v>187</v>
      </c>
      <c r="G515" s="426" t="s">
        <v>187</v>
      </c>
      <c r="H515" s="426" t="s">
        <v>186</v>
      </c>
      <c r="I515" s="426" t="s">
        <v>186</v>
      </c>
      <c r="J515" s="426" t="s">
        <v>187</v>
      </c>
      <c r="K515" s="426" t="s">
        <v>186</v>
      </c>
      <c r="L515" s="426" t="s">
        <v>187</v>
      </c>
      <c r="M515" s="426" t="s">
        <v>186</v>
      </c>
      <c r="N515" s="426" t="s">
        <v>186</v>
      </c>
      <c r="O515" s="426" t="s">
        <v>186</v>
      </c>
      <c r="P515" s="426" t="s">
        <v>187</v>
      </c>
      <c r="Q515" s="426" t="s">
        <v>187</v>
      </c>
      <c r="R515" s="426">
        <v>0.8</v>
      </c>
    </row>
    <row r="516" spans="1:18">
      <c r="A516" s="428">
        <v>42774.509060416669</v>
      </c>
      <c r="B516" s="426" t="s">
        <v>189</v>
      </c>
      <c r="C516" s="426">
        <v>2</v>
      </c>
      <c r="D516" s="426" t="s">
        <v>1</v>
      </c>
      <c r="E516" s="426" t="s">
        <v>1</v>
      </c>
      <c r="F516" s="426" t="s">
        <v>187</v>
      </c>
      <c r="G516" s="426" t="s">
        <v>187</v>
      </c>
      <c r="H516" s="426" t="s">
        <v>186</v>
      </c>
      <c r="I516" s="426" t="s">
        <v>186</v>
      </c>
      <c r="J516" s="426" t="s">
        <v>187</v>
      </c>
      <c r="K516" s="426" t="s">
        <v>186</v>
      </c>
      <c r="L516" s="426" t="s">
        <v>187</v>
      </c>
      <c r="M516" s="426" t="s">
        <v>187</v>
      </c>
      <c r="N516" s="426" t="s">
        <v>186</v>
      </c>
      <c r="O516" s="426" t="s">
        <v>186</v>
      </c>
      <c r="P516" s="426" t="s">
        <v>186</v>
      </c>
      <c r="Q516" s="426" t="s">
        <v>187</v>
      </c>
      <c r="R516" s="426">
        <v>16.813313000000001</v>
      </c>
    </row>
    <row r="517" spans="1:18">
      <c r="A517" s="428">
        <v>42774.509060416669</v>
      </c>
      <c r="B517" s="426" t="s">
        <v>189</v>
      </c>
      <c r="C517" s="426">
        <v>2</v>
      </c>
      <c r="D517" s="426" t="s">
        <v>2</v>
      </c>
      <c r="E517" s="426" t="s">
        <v>2</v>
      </c>
      <c r="F517" s="426" t="s">
        <v>186</v>
      </c>
      <c r="G517" s="426" t="s">
        <v>186</v>
      </c>
      <c r="H517" s="426" t="s">
        <v>186</v>
      </c>
      <c r="I517" s="426" t="s">
        <v>186</v>
      </c>
      <c r="J517" s="426" t="s">
        <v>186</v>
      </c>
      <c r="K517" s="426" t="s">
        <v>186</v>
      </c>
      <c r="L517" s="426" t="s">
        <v>186</v>
      </c>
      <c r="M517" s="426" t="s">
        <v>186</v>
      </c>
      <c r="N517" s="426" t="s">
        <v>186</v>
      </c>
      <c r="O517" s="426" t="s">
        <v>186</v>
      </c>
      <c r="P517" s="426" t="s">
        <v>186</v>
      </c>
      <c r="Q517" s="426" t="s">
        <v>186</v>
      </c>
      <c r="R517" s="426">
        <v>4539.8078430001096</v>
      </c>
    </row>
    <row r="518" spans="1:18">
      <c r="A518" s="428">
        <v>42774.509060416669</v>
      </c>
      <c r="B518" s="426" t="s">
        <v>189</v>
      </c>
      <c r="C518" s="426">
        <v>2</v>
      </c>
      <c r="D518" s="426" t="s">
        <v>2</v>
      </c>
      <c r="E518" s="426" t="s">
        <v>2</v>
      </c>
      <c r="F518" s="426" t="s">
        <v>187</v>
      </c>
      <c r="G518" s="426" t="s">
        <v>186</v>
      </c>
      <c r="H518" s="426" t="s">
        <v>186</v>
      </c>
      <c r="I518" s="426" t="s">
        <v>186</v>
      </c>
      <c r="J518" s="426" t="s">
        <v>186</v>
      </c>
      <c r="K518" s="426" t="s">
        <v>186</v>
      </c>
      <c r="L518" s="426" t="s">
        <v>186</v>
      </c>
      <c r="M518" s="426" t="s">
        <v>186</v>
      </c>
      <c r="N518" s="426" t="s">
        <v>186</v>
      </c>
      <c r="O518" s="426" t="s">
        <v>186</v>
      </c>
      <c r="P518" s="426" t="s">
        <v>186</v>
      </c>
      <c r="Q518" s="426" t="s">
        <v>187</v>
      </c>
      <c r="R518" s="426">
        <v>5072.5554779992799</v>
      </c>
    </row>
    <row r="519" spans="1:18">
      <c r="A519" s="428">
        <v>42774.509060416669</v>
      </c>
      <c r="B519" s="426" t="s">
        <v>189</v>
      </c>
      <c r="C519" s="426">
        <v>2</v>
      </c>
      <c r="D519" s="426" t="s">
        <v>2</v>
      </c>
      <c r="E519" s="426" t="s">
        <v>2</v>
      </c>
      <c r="F519" s="426" t="s">
        <v>187</v>
      </c>
      <c r="G519" s="426" t="s">
        <v>186</v>
      </c>
      <c r="H519" s="426" t="s">
        <v>186</v>
      </c>
      <c r="I519" s="426" t="s">
        <v>186</v>
      </c>
      <c r="J519" s="426" t="s">
        <v>186</v>
      </c>
      <c r="K519" s="426" t="s">
        <v>186</v>
      </c>
      <c r="L519" s="426" t="s">
        <v>187</v>
      </c>
      <c r="M519" s="426" t="s">
        <v>186</v>
      </c>
      <c r="N519" s="426" t="s">
        <v>186</v>
      </c>
      <c r="O519" s="426" t="s">
        <v>186</v>
      </c>
      <c r="P519" s="426" t="s">
        <v>187</v>
      </c>
      <c r="Q519" s="426" t="s">
        <v>187</v>
      </c>
      <c r="R519" s="426">
        <v>450.59947899999798</v>
      </c>
    </row>
    <row r="520" spans="1:18">
      <c r="A520" s="428">
        <v>42774.509060416669</v>
      </c>
      <c r="B520" s="426" t="s">
        <v>189</v>
      </c>
      <c r="C520" s="426">
        <v>2</v>
      </c>
      <c r="D520" s="426" t="s">
        <v>2</v>
      </c>
      <c r="E520" s="426" t="s">
        <v>2</v>
      </c>
      <c r="F520" s="426" t="s">
        <v>187</v>
      </c>
      <c r="G520" s="426" t="s">
        <v>186</v>
      </c>
      <c r="H520" s="426" t="s">
        <v>186</v>
      </c>
      <c r="I520" s="426" t="s">
        <v>186</v>
      </c>
      <c r="J520" s="426" t="s">
        <v>186</v>
      </c>
      <c r="K520" s="426" t="s">
        <v>186</v>
      </c>
      <c r="L520" s="426" t="s">
        <v>187</v>
      </c>
      <c r="M520" s="426" t="s">
        <v>186</v>
      </c>
      <c r="N520" s="426" t="s">
        <v>186</v>
      </c>
      <c r="O520" s="426" t="s">
        <v>187</v>
      </c>
      <c r="P520" s="426" t="s">
        <v>186</v>
      </c>
      <c r="Q520" s="426" t="s">
        <v>187</v>
      </c>
      <c r="R520" s="426">
        <v>6.7333249999999998</v>
      </c>
    </row>
    <row r="521" spans="1:18">
      <c r="A521" s="428">
        <v>42774.509060416669</v>
      </c>
      <c r="B521" s="426" t="s">
        <v>189</v>
      </c>
      <c r="C521" s="426">
        <v>2</v>
      </c>
      <c r="D521" s="426" t="s">
        <v>2</v>
      </c>
      <c r="E521" s="426" t="s">
        <v>2</v>
      </c>
      <c r="F521" s="426" t="s">
        <v>187</v>
      </c>
      <c r="G521" s="426" t="s">
        <v>186</v>
      </c>
      <c r="H521" s="426" t="s">
        <v>186</v>
      </c>
      <c r="I521" s="426" t="s">
        <v>186</v>
      </c>
      <c r="J521" s="426" t="s">
        <v>186</v>
      </c>
      <c r="K521" s="426" t="s">
        <v>186</v>
      </c>
      <c r="L521" s="426" t="s">
        <v>187</v>
      </c>
      <c r="M521" s="426" t="s">
        <v>186</v>
      </c>
      <c r="N521" s="426" t="s">
        <v>187</v>
      </c>
      <c r="O521" s="426" t="s">
        <v>186</v>
      </c>
      <c r="P521" s="426" t="s">
        <v>186</v>
      </c>
      <c r="Q521" s="426" t="s">
        <v>187</v>
      </c>
      <c r="R521" s="426">
        <v>707.999567999992</v>
      </c>
    </row>
    <row r="522" spans="1:18">
      <c r="A522" s="428">
        <v>42774.509060416669</v>
      </c>
      <c r="B522" s="426" t="s">
        <v>189</v>
      </c>
      <c r="C522" s="426">
        <v>2</v>
      </c>
      <c r="D522" s="426" t="s">
        <v>2</v>
      </c>
      <c r="E522" s="426" t="s">
        <v>2</v>
      </c>
      <c r="F522" s="426" t="s">
        <v>187</v>
      </c>
      <c r="G522" s="426" t="s">
        <v>186</v>
      </c>
      <c r="H522" s="426" t="s">
        <v>186</v>
      </c>
      <c r="I522" s="426" t="s">
        <v>186</v>
      </c>
      <c r="J522" s="426" t="s">
        <v>186</v>
      </c>
      <c r="K522" s="426" t="s">
        <v>186</v>
      </c>
      <c r="L522" s="426" t="s">
        <v>187</v>
      </c>
      <c r="M522" s="426" t="s">
        <v>187</v>
      </c>
      <c r="N522" s="426" t="s">
        <v>186</v>
      </c>
      <c r="O522" s="426" t="s">
        <v>186</v>
      </c>
      <c r="P522" s="426" t="s">
        <v>186</v>
      </c>
      <c r="Q522" s="426" t="s">
        <v>187</v>
      </c>
      <c r="R522" s="426">
        <v>687.26603800000998</v>
      </c>
    </row>
    <row r="523" spans="1:18">
      <c r="A523" s="428">
        <v>42774.509060416669</v>
      </c>
      <c r="B523" s="426" t="s">
        <v>189</v>
      </c>
      <c r="C523" s="426">
        <v>2</v>
      </c>
      <c r="D523" s="426" t="s">
        <v>2</v>
      </c>
      <c r="E523" s="426" t="s">
        <v>2</v>
      </c>
      <c r="F523" s="426" t="s">
        <v>187</v>
      </c>
      <c r="G523" s="426" t="s">
        <v>186</v>
      </c>
      <c r="H523" s="426" t="s">
        <v>186</v>
      </c>
      <c r="I523" s="426" t="s">
        <v>186</v>
      </c>
      <c r="J523" s="426" t="s">
        <v>186</v>
      </c>
      <c r="K523" s="426" t="s">
        <v>186</v>
      </c>
      <c r="L523" s="426" t="s">
        <v>187</v>
      </c>
      <c r="M523" s="426" t="s">
        <v>187</v>
      </c>
      <c r="N523" s="426" t="s">
        <v>186</v>
      </c>
      <c r="O523" s="426" t="s">
        <v>187</v>
      </c>
      <c r="P523" s="426" t="s">
        <v>186</v>
      </c>
      <c r="Q523" s="426" t="s">
        <v>187</v>
      </c>
      <c r="R523" s="426">
        <v>6.6666629999999998</v>
      </c>
    </row>
    <row r="524" spans="1:18">
      <c r="A524" s="428">
        <v>42774.509060416669</v>
      </c>
      <c r="B524" s="426" t="s">
        <v>189</v>
      </c>
      <c r="C524" s="426">
        <v>2</v>
      </c>
      <c r="D524" s="426" t="s">
        <v>2</v>
      </c>
      <c r="E524" s="426" t="s">
        <v>2</v>
      </c>
      <c r="F524" s="426" t="s">
        <v>187</v>
      </c>
      <c r="G524" s="426" t="s">
        <v>186</v>
      </c>
      <c r="H524" s="426" t="s">
        <v>186</v>
      </c>
      <c r="I524" s="426" t="s">
        <v>186</v>
      </c>
      <c r="J524" s="426" t="s">
        <v>186</v>
      </c>
      <c r="K524" s="426" t="s">
        <v>186</v>
      </c>
      <c r="L524" s="426" t="s">
        <v>187</v>
      </c>
      <c r="M524" s="426" t="s">
        <v>187</v>
      </c>
      <c r="N524" s="426" t="s">
        <v>187</v>
      </c>
      <c r="O524" s="426" t="s">
        <v>186</v>
      </c>
      <c r="P524" s="426" t="s">
        <v>186</v>
      </c>
      <c r="Q524" s="426" t="s">
        <v>187</v>
      </c>
      <c r="R524" s="426">
        <v>23.999976</v>
      </c>
    </row>
    <row r="525" spans="1:18">
      <c r="A525" s="428">
        <v>42774.509060416669</v>
      </c>
      <c r="B525" s="426" t="s">
        <v>189</v>
      </c>
      <c r="C525" s="426">
        <v>2</v>
      </c>
      <c r="D525" s="426" t="s">
        <v>2</v>
      </c>
      <c r="E525" s="426" t="s">
        <v>2</v>
      </c>
      <c r="F525" s="426" t="s">
        <v>187</v>
      </c>
      <c r="G525" s="426" t="s">
        <v>186</v>
      </c>
      <c r="H525" s="426" t="s">
        <v>186</v>
      </c>
      <c r="I525" s="426" t="s">
        <v>186</v>
      </c>
      <c r="J525" s="426" t="s">
        <v>186</v>
      </c>
      <c r="K525" s="426" t="s">
        <v>187</v>
      </c>
      <c r="L525" s="426" t="s">
        <v>186</v>
      </c>
      <c r="M525" s="426" t="s">
        <v>186</v>
      </c>
      <c r="N525" s="426" t="s">
        <v>186</v>
      </c>
      <c r="O525" s="426" t="s">
        <v>186</v>
      </c>
      <c r="P525" s="426" t="s">
        <v>186</v>
      </c>
      <c r="Q525" s="426" t="s">
        <v>186</v>
      </c>
      <c r="R525" s="426">
        <v>21.459980999999999</v>
      </c>
    </row>
    <row r="526" spans="1:18">
      <c r="A526" s="428">
        <v>42774.509060416669</v>
      </c>
      <c r="B526" s="426" t="s">
        <v>189</v>
      </c>
      <c r="C526" s="426">
        <v>2</v>
      </c>
      <c r="D526" s="426" t="s">
        <v>2</v>
      </c>
      <c r="E526" s="426" t="s">
        <v>2</v>
      </c>
      <c r="F526" s="426" t="s">
        <v>187</v>
      </c>
      <c r="G526" s="426" t="s">
        <v>186</v>
      </c>
      <c r="H526" s="426" t="s">
        <v>186</v>
      </c>
      <c r="I526" s="426" t="s">
        <v>186</v>
      </c>
      <c r="J526" s="426" t="s">
        <v>187</v>
      </c>
      <c r="K526" s="426" t="s">
        <v>186</v>
      </c>
      <c r="L526" s="426" t="s">
        <v>186</v>
      </c>
      <c r="M526" s="426" t="s">
        <v>186</v>
      </c>
      <c r="N526" s="426" t="s">
        <v>186</v>
      </c>
      <c r="O526" s="426" t="s">
        <v>186</v>
      </c>
      <c r="P526" s="426" t="s">
        <v>186</v>
      </c>
      <c r="Q526" s="426" t="s">
        <v>187</v>
      </c>
      <c r="R526" s="426">
        <v>102.739893</v>
      </c>
    </row>
    <row r="527" spans="1:18">
      <c r="A527" s="428">
        <v>42774.509060416669</v>
      </c>
      <c r="B527" s="426" t="s">
        <v>189</v>
      </c>
      <c r="C527" s="426">
        <v>2</v>
      </c>
      <c r="D527" s="426" t="s">
        <v>2</v>
      </c>
      <c r="E527" s="426" t="s">
        <v>2</v>
      </c>
      <c r="F527" s="426" t="s">
        <v>187</v>
      </c>
      <c r="G527" s="426" t="s">
        <v>186</v>
      </c>
      <c r="H527" s="426" t="s">
        <v>186</v>
      </c>
      <c r="I527" s="426" t="s">
        <v>186</v>
      </c>
      <c r="J527" s="426" t="s">
        <v>187</v>
      </c>
      <c r="K527" s="426" t="s">
        <v>186</v>
      </c>
      <c r="L527" s="426" t="s">
        <v>187</v>
      </c>
      <c r="M527" s="426" t="s">
        <v>186</v>
      </c>
      <c r="N527" s="426" t="s">
        <v>186</v>
      </c>
      <c r="O527" s="426" t="s">
        <v>186</v>
      </c>
      <c r="P527" s="426" t="s">
        <v>187</v>
      </c>
      <c r="Q527" s="426" t="s">
        <v>187</v>
      </c>
      <c r="R527" s="426">
        <v>1.133332</v>
      </c>
    </row>
    <row r="528" spans="1:18">
      <c r="A528" s="428">
        <v>42774.509060416669</v>
      </c>
      <c r="B528" s="426" t="s">
        <v>189</v>
      </c>
      <c r="C528" s="426">
        <v>2</v>
      </c>
      <c r="D528" s="426" t="s">
        <v>2</v>
      </c>
      <c r="E528" s="426" t="s">
        <v>2</v>
      </c>
      <c r="F528" s="426" t="s">
        <v>187</v>
      </c>
      <c r="G528" s="426" t="s">
        <v>186</v>
      </c>
      <c r="H528" s="426" t="s">
        <v>186</v>
      </c>
      <c r="I528" s="426" t="s">
        <v>186</v>
      </c>
      <c r="J528" s="426" t="s">
        <v>187</v>
      </c>
      <c r="K528" s="426" t="s">
        <v>186</v>
      </c>
      <c r="L528" s="426" t="s">
        <v>187</v>
      </c>
      <c r="M528" s="426" t="s">
        <v>186</v>
      </c>
      <c r="N528" s="426" t="s">
        <v>187</v>
      </c>
      <c r="O528" s="426" t="s">
        <v>186</v>
      </c>
      <c r="P528" s="426" t="s">
        <v>186</v>
      </c>
      <c r="Q528" s="426" t="s">
        <v>187</v>
      </c>
      <c r="R528" s="426">
        <v>1.0666659999999999</v>
      </c>
    </row>
    <row r="529" spans="1:18">
      <c r="A529" s="428">
        <v>42774.509060416669</v>
      </c>
      <c r="B529" s="426" t="s">
        <v>189</v>
      </c>
      <c r="C529" s="426">
        <v>2</v>
      </c>
      <c r="D529" s="426" t="s">
        <v>2</v>
      </c>
      <c r="E529" s="426" t="s">
        <v>2</v>
      </c>
      <c r="F529" s="426" t="s">
        <v>187</v>
      </c>
      <c r="G529" s="426" t="s">
        <v>186</v>
      </c>
      <c r="H529" s="426" t="s">
        <v>186</v>
      </c>
      <c r="I529" s="426" t="s">
        <v>186</v>
      </c>
      <c r="J529" s="426" t="s">
        <v>187</v>
      </c>
      <c r="K529" s="426" t="s">
        <v>186</v>
      </c>
      <c r="L529" s="426" t="s">
        <v>187</v>
      </c>
      <c r="M529" s="426" t="s">
        <v>187</v>
      </c>
      <c r="N529" s="426" t="s">
        <v>186</v>
      </c>
      <c r="O529" s="426" t="s">
        <v>186</v>
      </c>
      <c r="P529" s="426" t="s">
        <v>186</v>
      </c>
      <c r="Q529" s="426" t="s">
        <v>187</v>
      </c>
      <c r="R529" s="426">
        <v>63.4666020000003</v>
      </c>
    </row>
    <row r="530" spans="1:18">
      <c r="A530" s="428">
        <v>42774.509060416669</v>
      </c>
      <c r="B530" s="426" t="s">
        <v>189</v>
      </c>
      <c r="C530" s="426">
        <v>2</v>
      </c>
      <c r="D530" s="426" t="s">
        <v>2</v>
      </c>
      <c r="E530" s="426" t="s">
        <v>2</v>
      </c>
      <c r="F530" s="426" t="s">
        <v>187</v>
      </c>
      <c r="G530" s="426" t="s">
        <v>186</v>
      </c>
      <c r="H530" s="426" t="s">
        <v>186</v>
      </c>
      <c r="I530" s="426" t="s">
        <v>186</v>
      </c>
      <c r="J530" s="426" t="s">
        <v>187</v>
      </c>
      <c r="K530" s="426" t="s">
        <v>186</v>
      </c>
      <c r="L530" s="426" t="s">
        <v>187</v>
      </c>
      <c r="M530" s="426" t="s">
        <v>187</v>
      </c>
      <c r="N530" s="426" t="s">
        <v>187</v>
      </c>
      <c r="O530" s="426" t="s">
        <v>186</v>
      </c>
      <c r="P530" s="426" t="s">
        <v>186</v>
      </c>
      <c r="Q530" s="426" t="s">
        <v>187</v>
      </c>
      <c r="R530" s="426">
        <v>0.66666599999999998</v>
      </c>
    </row>
    <row r="531" spans="1:18">
      <c r="A531" s="428">
        <v>42774.509060416669</v>
      </c>
      <c r="B531" s="426" t="s">
        <v>189</v>
      </c>
      <c r="C531" s="426">
        <v>2</v>
      </c>
      <c r="D531" s="426" t="s">
        <v>3</v>
      </c>
      <c r="E531" s="426" t="s">
        <v>3</v>
      </c>
      <c r="F531" s="426" t="s">
        <v>186</v>
      </c>
      <c r="G531" s="426" t="s">
        <v>186</v>
      </c>
      <c r="H531" s="426" t="s">
        <v>186</v>
      </c>
      <c r="I531" s="426" t="s">
        <v>186</v>
      </c>
      <c r="J531" s="426" t="s">
        <v>186</v>
      </c>
      <c r="K531" s="426" t="s">
        <v>186</v>
      </c>
      <c r="L531" s="426" t="s">
        <v>186</v>
      </c>
      <c r="M531" s="426" t="s">
        <v>186</v>
      </c>
      <c r="N531" s="426" t="s">
        <v>186</v>
      </c>
      <c r="O531" s="426" t="s">
        <v>186</v>
      </c>
      <c r="P531" s="426" t="s">
        <v>186</v>
      </c>
      <c r="Q531" s="426" t="s">
        <v>186</v>
      </c>
      <c r="R531" s="426">
        <v>232.77952699999901</v>
      </c>
    </row>
    <row r="532" spans="1:18">
      <c r="A532" s="428">
        <v>42774.509060416669</v>
      </c>
      <c r="B532" s="426" t="s">
        <v>189</v>
      </c>
      <c r="C532" s="426">
        <v>2</v>
      </c>
      <c r="D532" s="426" t="s">
        <v>3</v>
      </c>
      <c r="E532" s="426" t="s">
        <v>3</v>
      </c>
      <c r="F532" s="426" t="s">
        <v>187</v>
      </c>
      <c r="G532" s="426" t="s">
        <v>186</v>
      </c>
      <c r="H532" s="426" t="s">
        <v>186</v>
      </c>
      <c r="I532" s="426" t="s">
        <v>186</v>
      </c>
      <c r="J532" s="426" t="s">
        <v>186</v>
      </c>
      <c r="K532" s="426" t="s">
        <v>186</v>
      </c>
      <c r="L532" s="426" t="s">
        <v>186</v>
      </c>
      <c r="M532" s="426" t="s">
        <v>186</v>
      </c>
      <c r="N532" s="426" t="s">
        <v>186</v>
      </c>
      <c r="O532" s="426" t="s">
        <v>186</v>
      </c>
      <c r="P532" s="426" t="s">
        <v>186</v>
      </c>
      <c r="Q532" s="426" t="s">
        <v>187</v>
      </c>
      <c r="R532" s="426">
        <v>857.49899900002697</v>
      </c>
    </row>
    <row r="533" spans="1:18">
      <c r="A533" s="428">
        <v>42774.509060416669</v>
      </c>
      <c r="B533" s="426" t="s">
        <v>189</v>
      </c>
      <c r="C533" s="426">
        <v>2</v>
      </c>
      <c r="D533" s="426" t="s">
        <v>3</v>
      </c>
      <c r="E533" s="426" t="s">
        <v>3</v>
      </c>
      <c r="F533" s="426" t="s">
        <v>187</v>
      </c>
      <c r="G533" s="426" t="s">
        <v>186</v>
      </c>
      <c r="H533" s="426" t="s">
        <v>186</v>
      </c>
      <c r="I533" s="426" t="s">
        <v>186</v>
      </c>
      <c r="J533" s="426" t="s">
        <v>186</v>
      </c>
      <c r="K533" s="426" t="s">
        <v>186</v>
      </c>
      <c r="L533" s="426" t="s">
        <v>187</v>
      </c>
      <c r="M533" s="426" t="s">
        <v>186</v>
      </c>
      <c r="N533" s="426" t="s">
        <v>186</v>
      </c>
      <c r="O533" s="426" t="s">
        <v>186</v>
      </c>
      <c r="P533" s="426" t="s">
        <v>187</v>
      </c>
      <c r="Q533" s="426" t="s">
        <v>187</v>
      </c>
      <c r="R533" s="426">
        <v>108.219903</v>
      </c>
    </row>
    <row r="534" spans="1:18">
      <c r="A534" s="428">
        <v>42774.509060416669</v>
      </c>
      <c r="B534" s="426" t="s">
        <v>189</v>
      </c>
      <c r="C534" s="426">
        <v>2</v>
      </c>
      <c r="D534" s="426" t="s">
        <v>3</v>
      </c>
      <c r="E534" s="426" t="s">
        <v>3</v>
      </c>
      <c r="F534" s="426" t="s">
        <v>187</v>
      </c>
      <c r="G534" s="426" t="s">
        <v>186</v>
      </c>
      <c r="H534" s="426" t="s">
        <v>186</v>
      </c>
      <c r="I534" s="426" t="s">
        <v>186</v>
      </c>
      <c r="J534" s="426" t="s">
        <v>186</v>
      </c>
      <c r="K534" s="426" t="s">
        <v>186</v>
      </c>
      <c r="L534" s="426" t="s">
        <v>187</v>
      </c>
      <c r="M534" s="426" t="s">
        <v>186</v>
      </c>
      <c r="N534" s="426" t="s">
        <v>186</v>
      </c>
      <c r="O534" s="426" t="s">
        <v>187</v>
      </c>
      <c r="P534" s="426" t="s">
        <v>186</v>
      </c>
      <c r="Q534" s="426" t="s">
        <v>187</v>
      </c>
      <c r="R534" s="426">
        <v>3.6666629999999998</v>
      </c>
    </row>
    <row r="535" spans="1:18">
      <c r="A535" s="428">
        <v>42774.509060416669</v>
      </c>
      <c r="B535" s="426" t="s">
        <v>189</v>
      </c>
      <c r="C535" s="426">
        <v>2</v>
      </c>
      <c r="D535" s="426" t="s">
        <v>3</v>
      </c>
      <c r="E535" s="426" t="s">
        <v>3</v>
      </c>
      <c r="F535" s="426" t="s">
        <v>187</v>
      </c>
      <c r="G535" s="426" t="s">
        <v>186</v>
      </c>
      <c r="H535" s="426" t="s">
        <v>186</v>
      </c>
      <c r="I535" s="426" t="s">
        <v>186</v>
      </c>
      <c r="J535" s="426" t="s">
        <v>186</v>
      </c>
      <c r="K535" s="426" t="s">
        <v>186</v>
      </c>
      <c r="L535" s="426" t="s">
        <v>187</v>
      </c>
      <c r="M535" s="426" t="s">
        <v>186</v>
      </c>
      <c r="N535" s="426" t="s">
        <v>187</v>
      </c>
      <c r="O535" s="426" t="s">
        <v>186</v>
      </c>
      <c r="P535" s="426" t="s">
        <v>186</v>
      </c>
      <c r="Q535" s="426" t="s">
        <v>187</v>
      </c>
      <c r="R535" s="426">
        <v>20.999979</v>
      </c>
    </row>
    <row r="536" spans="1:18">
      <c r="A536" s="428">
        <v>42774.509060416669</v>
      </c>
      <c r="B536" s="426" t="s">
        <v>189</v>
      </c>
      <c r="C536" s="426">
        <v>2</v>
      </c>
      <c r="D536" s="426" t="s">
        <v>3</v>
      </c>
      <c r="E536" s="426" t="s">
        <v>3</v>
      </c>
      <c r="F536" s="426" t="s">
        <v>187</v>
      </c>
      <c r="G536" s="426" t="s">
        <v>186</v>
      </c>
      <c r="H536" s="426" t="s">
        <v>186</v>
      </c>
      <c r="I536" s="426" t="s">
        <v>186</v>
      </c>
      <c r="J536" s="426" t="s">
        <v>186</v>
      </c>
      <c r="K536" s="426" t="s">
        <v>186</v>
      </c>
      <c r="L536" s="426" t="s">
        <v>187</v>
      </c>
      <c r="M536" s="426" t="s">
        <v>187</v>
      </c>
      <c r="N536" s="426" t="s">
        <v>186</v>
      </c>
      <c r="O536" s="426" t="s">
        <v>186</v>
      </c>
      <c r="P536" s="426" t="s">
        <v>186</v>
      </c>
      <c r="Q536" s="426" t="s">
        <v>187</v>
      </c>
      <c r="R536" s="426">
        <v>668.899179999995</v>
      </c>
    </row>
    <row r="537" spans="1:18">
      <c r="A537" s="428">
        <v>42774.509060416669</v>
      </c>
      <c r="B537" s="426" t="s">
        <v>189</v>
      </c>
      <c r="C537" s="426">
        <v>2</v>
      </c>
      <c r="D537" s="426" t="s">
        <v>3</v>
      </c>
      <c r="E537" s="426" t="s">
        <v>3</v>
      </c>
      <c r="F537" s="426" t="s">
        <v>187</v>
      </c>
      <c r="G537" s="426" t="s">
        <v>186</v>
      </c>
      <c r="H537" s="426" t="s">
        <v>186</v>
      </c>
      <c r="I537" s="426" t="s">
        <v>186</v>
      </c>
      <c r="J537" s="426" t="s">
        <v>186</v>
      </c>
      <c r="K537" s="426" t="s">
        <v>186</v>
      </c>
      <c r="L537" s="426" t="s">
        <v>187</v>
      </c>
      <c r="M537" s="426" t="s">
        <v>187</v>
      </c>
      <c r="N537" s="426" t="s">
        <v>187</v>
      </c>
      <c r="O537" s="426" t="s">
        <v>186</v>
      </c>
      <c r="P537" s="426" t="s">
        <v>186</v>
      </c>
      <c r="Q537" s="426" t="s">
        <v>187</v>
      </c>
      <c r="R537" s="426">
        <v>0.33333299999999999</v>
      </c>
    </row>
    <row r="538" spans="1:18">
      <c r="A538" s="428">
        <v>42774.509060416669</v>
      </c>
      <c r="B538" s="426" t="s">
        <v>189</v>
      </c>
      <c r="C538" s="426">
        <v>2</v>
      </c>
      <c r="D538" s="426" t="s">
        <v>3</v>
      </c>
      <c r="E538" s="426" t="s">
        <v>3</v>
      </c>
      <c r="F538" s="426" t="s">
        <v>187</v>
      </c>
      <c r="G538" s="426" t="s">
        <v>186</v>
      </c>
      <c r="H538" s="426" t="s">
        <v>186</v>
      </c>
      <c r="I538" s="426" t="s">
        <v>186</v>
      </c>
      <c r="J538" s="426" t="s">
        <v>186</v>
      </c>
      <c r="K538" s="426" t="s">
        <v>187</v>
      </c>
      <c r="L538" s="426" t="s">
        <v>186</v>
      </c>
      <c r="M538" s="426" t="s">
        <v>186</v>
      </c>
      <c r="N538" s="426" t="s">
        <v>186</v>
      </c>
      <c r="O538" s="426" t="s">
        <v>186</v>
      </c>
      <c r="P538" s="426" t="s">
        <v>186</v>
      </c>
      <c r="Q538" s="426" t="s">
        <v>186</v>
      </c>
      <c r="R538" s="426">
        <v>3.3333300000000001</v>
      </c>
    </row>
    <row r="539" spans="1:18">
      <c r="A539" s="428">
        <v>42774.509060416669</v>
      </c>
      <c r="B539" s="426" t="s">
        <v>189</v>
      </c>
      <c r="C539" s="426">
        <v>2</v>
      </c>
      <c r="D539" s="426" t="s">
        <v>3</v>
      </c>
      <c r="E539" s="426" t="s">
        <v>3</v>
      </c>
      <c r="F539" s="426" t="s">
        <v>187</v>
      </c>
      <c r="G539" s="426" t="s">
        <v>186</v>
      </c>
      <c r="H539" s="426" t="s">
        <v>186</v>
      </c>
      <c r="I539" s="426" t="s">
        <v>186</v>
      </c>
      <c r="J539" s="426" t="s">
        <v>187</v>
      </c>
      <c r="K539" s="426" t="s">
        <v>186</v>
      </c>
      <c r="L539" s="426" t="s">
        <v>186</v>
      </c>
      <c r="M539" s="426" t="s">
        <v>186</v>
      </c>
      <c r="N539" s="426" t="s">
        <v>186</v>
      </c>
      <c r="O539" s="426" t="s">
        <v>186</v>
      </c>
      <c r="P539" s="426" t="s">
        <v>186</v>
      </c>
      <c r="Q539" s="426" t="s">
        <v>187</v>
      </c>
      <c r="R539" s="426">
        <v>73.653260000000103</v>
      </c>
    </row>
    <row r="540" spans="1:18">
      <c r="A540" s="428">
        <v>42774.509060416669</v>
      </c>
      <c r="B540" s="426" t="s">
        <v>189</v>
      </c>
      <c r="C540" s="426">
        <v>2</v>
      </c>
      <c r="D540" s="426" t="s">
        <v>3</v>
      </c>
      <c r="E540" s="426" t="s">
        <v>3</v>
      </c>
      <c r="F540" s="426" t="s">
        <v>187</v>
      </c>
      <c r="G540" s="426" t="s">
        <v>186</v>
      </c>
      <c r="H540" s="426" t="s">
        <v>186</v>
      </c>
      <c r="I540" s="426" t="s">
        <v>186</v>
      </c>
      <c r="J540" s="426" t="s">
        <v>187</v>
      </c>
      <c r="K540" s="426" t="s">
        <v>186</v>
      </c>
      <c r="L540" s="426" t="s">
        <v>187</v>
      </c>
      <c r="M540" s="426" t="s">
        <v>186</v>
      </c>
      <c r="N540" s="426" t="s">
        <v>186</v>
      </c>
      <c r="O540" s="426" t="s">
        <v>186</v>
      </c>
      <c r="P540" s="426" t="s">
        <v>187</v>
      </c>
      <c r="Q540" s="426" t="s">
        <v>187</v>
      </c>
      <c r="R540" s="426">
        <v>0.33333299999999999</v>
      </c>
    </row>
    <row r="541" spans="1:18">
      <c r="A541" s="428">
        <v>42774.509060416669</v>
      </c>
      <c r="B541" s="426" t="s">
        <v>189</v>
      </c>
      <c r="C541" s="426">
        <v>2</v>
      </c>
      <c r="D541" s="426" t="s">
        <v>3</v>
      </c>
      <c r="E541" s="426" t="s">
        <v>3</v>
      </c>
      <c r="F541" s="426" t="s">
        <v>187</v>
      </c>
      <c r="G541" s="426" t="s">
        <v>186</v>
      </c>
      <c r="H541" s="426" t="s">
        <v>186</v>
      </c>
      <c r="I541" s="426" t="s">
        <v>186</v>
      </c>
      <c r="J541" s="426" t="s">
        <v>187</v>
      </c>
      <c r="K541" s="426" t="s">
        <v>186</v>
      </c>
      <c r="L541" s="426" t="s">
        <v>187</v>
      </c>
      <c r="M541" s="426" t="s">
        <v>186</v>
      </c>
      <c r="N541" s="426" t="s">
        <v>187</v>
      </c>
      <c r="O541" s="426" t="s">
        <v>186</v>
      </c>
      <c r="P541" s="426" t="s">
        <v>186</v>
      </c>
      <c r="Q541" s="426" t="s">
        <v>187</v>
      </c>
      <c r="R541" s="426">
        <v>0.66666599999999998</v>
      </c>
    </row>
    <row r="542" spans="1:18">
      <c r="A542" s="428">
        <v>42774.509060416669</v>
      </c>
      <c r="B542" s="426" t="s">
        <v>189</v>
      </c>
      <c r="C542" s="426">
        <v>2</v>
      </c>
      <c r="D542" s="426" t="s">
        <v>3</v>
      </c>
      <c r="E542" s="426" t="s">
        <v>3</v>
      </c>
      <c r="F542" s="426" t="s">
        <v>187</v>
      </c>
      <c r="G542" s="426" t="s">
        <v>186</v>
      </c>
      <c r="H542" s="426" t="s">
        <v>186</v>
      </c>
      <c r="I542" s="426" t="s">
        <v>186</v>
      </c>
      <c r="J542" s="426" t="s">
        <v>187</v>
      </c>
      <c r="K542" s="426" t="s">
        <v>186</v>
      </c>
      <c r="L542" s="426" t="s">
        <v>187</v>
      </c>
      <c r="M542" s="426" t="s">
        <v>187</v>
      </c>
      <c r="N542" s="426" t="s">
        <v>186</v>
      </c>
      <c r="O542" s="426" t="s">
        <v>186</v>
      </c>
      <c r="P542" s="426" t="s">
        <v>186</v>
      </c>
      <c r="Q542" s="426" t="s">
        <v>187</v>
      </c>
      <c r="R542" s="426">
        <v>74.333252000000002</v>
      </c>
    </row>
    <row r="543" spans="1:18">
      <c r="A543" s="428">
        <v>42774.509060416669</v>
      </c>
      <c r="B543" s="426" t="s">
        <v>189</v>
      </c>
      <c r="C543" s="426">
        <v>2</v>
      </c>
      <c r="D543" s="426" t="s">
        <v>3</v>
      </c>
      <c r="E543" s="426" t="s">
        <v>3</v>
      </c>
      <c r="F543" s="426" t="s">
        <v>187</v>
      </c>
      <c r="G543" s="426" t="s">
        <v>187</v>
      </c>
      <c r="H543" s="426" t="s">
        <v>186</v>
      </c>
      <c r="I543" s="426" t="s">
        <v>186</v>
      </c>
      <c r="J543" s="426" t="s">
        <v>186</v>
      </c>
      <c r="K543" s="426" t="s">
        <v>186</v>
      </c>
      <c r="L543" s="426" t="s">
        <v>186</v>
      </c>
      <c r="M543" s="426" t="s">
        <v>186</v>
      </c>
      <c r="N543" s="426" t="s">
        <v>186</v>
      </c>
      <c r="O543" s="426" t="s">
        <v>186</v>
      </c>
      <c r="P543" s="426" t="s">
        <v>186</v>
      </c>
      <c r="Q543" s="426" t="s">
        <v>187</v>
      </c>
      <c r="R543" s="426">
        <v>40.533294000000097</v>
      </c>
    </row>
    <row r="544" spans="1:18">
      <c r="A544" s="428">
        <v>42774.509060416669</v>
      </c>
      <c r="B544" s="426" t="s">
        <v>189</v>
      </c>
      <c r="C544" s="426">
        <v>2</v>
      </c>
      <c r="D544" s="426" t="s">
        <v>3</v>
      </c>
      <c r="E544" s="426" t="s">
        <v>3</v>
      </c>
      <c r="F544" s="426" t="s">
        <v>187</v>
      </c>
      <c r="G544" s="426" t="s">
        <v>187</v>
      </c>
      <c r="H544" s="426" t="s">
        <v>186</v>
      </c>
      <c r="I544" s="426" t="s">
        <v>186</v>
      </c>
      <c r="J544" s="426" t="s">
        <v>186</v>
      </c>
      <c r="K544" s="426" t="s">
        <v>186</v>
      </c>
      <c r="L544" s="426" t="s">
        <v>187</v>
      </c>
      <c r="M544" s="426" t="s">
        <v>186</v>
      </c>
      <c r="N544" s="426" t="s">
        <v>186</v>
      </c>
      <c r="O544" s="426" t="s">
        <v>186</v>
      </c>
      <c r="P544" s="426" t="s">
        <v>187</v>
      </c>
      <c r="Q544" s="426" t="s">
        <v>187</v>
      </c>
      <c r="R544" s="426">
        <v>1.9999979999999999</v>
      </c>
    </row>
    <row r="545" spans="1:18">
      <c r="A545" s="428">
        <v>42774.509060416669</v>
      </c>
      <c r="B545" s="426" t="s">
        <v>189</v>
      </c>
      <c r="C545" s="426">
        <v>2</v>
      </c>
      <c r="D545" s="426" t="s">
        <v>3</v>
      </c>
      <c r="E545" s="426" t="s">
        <v>3</v>
      </c>
      <c r="F545" s="426" t="s">
        <v>187</v>
      </c>
      <c r="G545" s="426" t="s">
        <v>187</v>
      </c>
      <c r="H545" s="426" t="s">
        <v>186</v>
      </c>
      <c r="I545" s="426" t="s">
        <v>186</v>
      </c>
      <c r="J545" s="426" t="s">
        <v>186</v>
      </c>
      <c r="K545" s="426" t="s">
        <v>186</v>
      </c>
      <c r="L545" s="426" t="s">
        <v>187</v>
      </c>
      <c r="M545" s="426" t="s">
        <v>186</v>
      </c>
      <c r="N545" s="426" t="s">
        <v>187</v>
      </c>
      <c r="O545" s="426" t="s">
        <v>186</v>
      </c>
      <c r="P545" s="426" t="s">
        <v>186</v>
      </c>
      <c r="Q545" s="426" t="s">
        <v>187</v>
      </c>
      <c r="R545" s="426">
        <v>18.999980999999998</v>
      </c>
    </row>
    <row r="546" spans="1:18">
      <c r="A546" s="428">
        <v>42774.509060416669</v>
      </c>
      <c r="B546" s="426" t="s">
        <v>189</v>
      </c>
      <c r="C546" s="426">
        <v>2</v>
      </c>
      <c r="D546" s="426" t="s">
        <v>3</v>
      </c>
      <c r="E546" s="426" t="s">
        <v>3</v>
      </c>
      <c r="F546" s="426" t="s">
        <v>187</v>
      </c>
      <c r="G546" s="426" t="s">
        <v>187</v>
      </c>
      <c r="H546" s="426" t="s">
        <v>186</v>
      </c>
      <c r="I546" s="426" t="s">
        <v>186</v>
      </c>
      <c r="J546" s="426" t="s">
        <v>186</v>
      </c>
      <c r="K546" s="426" t="s">
        <v>186</v>
      </c>
      <c r="L546" s="426" t="s">
        <v>187</v>
      </c>
      <c r="M546" s="426" t="s">
        <v>187</v>
      </c>
      <c r="N546" s="426" t="s">
        <v>186</v>
      </c>
      <c r="O546" s="426" t="s">
        <v>186</v>
      </c>
      <c r="P546" s="426" t="s">
        <v>186</v>
      </c>
      <c r="Q546" s="426" t="s">
        <v>187</v>
      </c>
      <c r="R546" s="426">
        <v>130.64650900000001</v>
      </c>
    </row>
    <row r="547" spans="1:18">
      <c r="A547" s="428">
        <v>42774.509060416669</v>
      </c>
      <c r="B547" s="426" t="s">
        <v>189</v>
      </c>
      <c r="C547" s="426">
        <v>2</v>
      </c>
      <c r="D547" s="426" t="s">
        <v>3</v>
      </c>
      <c r="E547" s="426" t="s">
        <v>3</v>
      </c>
      <c r="F547" s="426" t="s">
        <v>187</v>
      </c>
      <c r="G547" s="426" t="s">
        <v>187</v>
      </c>
      <c r="H547" s="426" t="s">
        <v>186</v>
      </c>
      <c r="I547" s="426" t="s">
        <v>186</v>
      </c>
      <c r="J547" s="426" t="s">
        <v>186</v>
      </c>
      <c r="K547" s="426" t="s">
        <v>186</v>
      </c>
      <c r="L547" s="426" t="s">
        <v>187</v>
      </c>
      <c r="M547" s="426" t="s">
        <v>187</v>
      </c>
      <c r="N547" s="426" t="s">
        <v>187</v>
      </c>
      <c r="O547" s="426" t="s">
        <v>186</v>
      </c>
      <c r="P547" s="426" t="s">
        <v>186</v>
      </c>
      <c r="Q547" s="426" t="s">
        <v>187</v>
      </c>
      <c r="R547" s="426">
        <v>3.6666629999999998</v>
      </c>
    </row>
    <row r="548" spans="1:18">
      <c r="A548" s="428">
        <v>42774.509060416669</v>
      </c>
      <c r="B548" s="426" t="s">
        <v>189</v>
      </c>
      <c r="C548" s="426">
        <v>2</v>
      </c>
      <c r="D548" s="426" t="s">
        <v>3</v>
      </c>
      <c r="E548" s="426" t="s">
        <v>3</v>
      </c>
      <c r="F548" s="426" t="s">
        <v>187</v>
      </c>
      <c r="G548" s="426" t="s">
        <v>187</v>
      </c>
      <c r="H548" s="426" t="s">
        <v>186</v>
      </c>
      <c r="I548" s="426" t="s">
        <v>186</v>
      </c>
      <c r="J548" s="426" t="s">
        <v>187</v>
      </c>
      <c r="K548" s="426" t="s">
        <v>186</v>
      </c>
      <c r="L548" s="426" t="s">
        <v>186</v>
      </c>
      <c r="M548" s="426" t="s">
        <v>186</v>
      </c>
      <c r="N548" s="426" t="s">
        <v>186</v>
      </c>
      <c r="O548" s="426" t="s">
        <v>186</v>
      </c>
      <c r="P548" s="426" t="s">
        <v>186</v>
      </c>
      <c r="Q548" s="426" t="s">
        <v>187</v>
      </c>
      <c r="R548" s="426">
        <v>2.6666639999999999</v>
      </c>
    </row>
    <row r="549" spans="1:18">
      <c r="A549" s="428">
        <v>42774.509060416669</v>
      </c>
      <c r="B549" s="426" t="s">
        <v>189</v>
      </c>
      <c r="C549" s="426">
        <v>2</v>
      </c>
      <c r="D549" s="426" t="s">
        <v>3</v>
      </c>
      <c r="E549" s="426" t="s">
        <v>3</v>
      </c>
      <c r="F549" s="426" t="s">
        <v>187</v>
      </c>
      <c r="G549" s="426" t="s">
        <v>187</v>
      </c>
      <c r="H549" s="426" t="s">
        <v>186</v>
      </c>
      <c r="I549" s="426" t="s">
        <v>186</v>
      </c>
      <c r="J549" s="426" t="s">
        <v>187</v>
      </c>
      <c r="K549" s="426" t="s">
        <v>186</v>
      </c>
      <c r="L549" s="426" t="s">
        <v>187</v>
      </c>
      <c r="M549" s="426" t="s">
        <v>186</v>
      </c>
      <c r="N549" s="426" t="s">
        <v>187</v>
      </c>
      <c r="O549" s="426" t="s">
        <v>186</v>
      </c>
      <c r="P549" s="426" t="s">
        <v>186</v>
      </c>
      <c r="Q549" s="426" t="s">
        <v>187</v>
      </c>
      <c r="R549" s="426">
        <v>2.6666639999999999</v>
      </c>
    </row>
    <row r="550" spans="1:18">
      <c r="A550" s="428">
        <v>42774.509060416669</v>
      </c>
      <c r="B550" s="426" t="s">
        <v>189</v>
      </c>
      <c r="C550" s="426">
        <v>2</v>
      </c>
      <c r="D550" s="426" t="s">
        <v>3</v>
      </c>
      <c r="E550" s="426" t="s">
        <v>3</v>
      </c>
      <c r="F550" s="426" t="s">
        <v>187</v>
      </c>
      <c r="G550" s="426" t="s">
        <v>187</v>
      </c>
      <c r="H550" s="426" t="s">
        <v>186</v>
      </c>
      <c r="I550" s="426" t="s">
        <v>186</v>
      </c>
      <c r="J550" s="426" t="s">
        <v>187</v>
      </c>
      <c r="K550" s="426" t="s">
        <v>186</v>
      </c>
      <c r="L550" s="426" t="s">
        <v>187</v>
      </c>
      <c r="M550" s="426" t="s">
        <v>187</v>
      </c>
      <c r="N550" s="426" t="s">
        <v>186</v>
      </c>
      <c r="O550" s="426" t="s">
        <v>186</v>
      </c>
      <c r="P550" s="426" t="s">
        <v>186</v>
      </c>
      <c r="Q550" s="426" t="s">
        <v>187</v>
      </c>
      <c r="R550" s="426">
        <v>8.5333220000000001</v>
      </c>
    </row>
    <row r="551" spans="1:18">
      <c r="A551" s="428">
        <v>42774.509060416669</v>
      </c>
      <c r="B551" s="426" t="s">
        <v>189</v>
      </c>
      <c r="C551" s="426">
        <v>2</v>
      </c>
      <c r="D551" s="426" t="s">
        <v>3</v>
      </c>
      <c r="E551" s="426" t="s">
        <v>3</v>
      </c>
      <c r="F551" s="426" t="s">
        <v>187</v>
      </c>
      <c r="G551" s="426" t="s">
        <v>187</v>
      </c>
      <c r="H551" s="426" t="s">
        <v>186</v>
      </c>
      <c r="I551" s="426" t="s">
        <v>186</v>
      </c>
      <c r="J551" s="426" t="s">
        <v>187</v>
      </c>
      <c r="K551" s="426" t="s">
        <v>186</v>
      </c>
      <c r="L551" s="426" t="s">
        <v>187</v>
      </c>
      <c r="M551" s="426" t="s">
        <v>187</v>
      </c>
      <c r="N551" s="426" t="s">
        <v>187</v>
      </c>
      <c r="O551" s="426" t="s">
        <v>186</v>
      </c>
      <c r="P551" s="426" t="s">
        <v>186</v>
      </c>
      <c r="Q551" s="426" t="s">
        <v>187</v>
      </c>
      <c r="R551" s="426">
        <v>0.66666599999999998</v>
      </c>
    </row>
    <row r="552" spans="1:18">
      <c r="A552" s="428">
        <v>42774.509060416669</v>
      </c>
      <c r="B552" s="426" t="s">
        <v>189</v>
      </c>
      <c r="C552" s="426">
        <v>2</v>
      </c>
      <c r="D552" s="426" t="s">
        <v>4</v>
      </c>
      <c r="E552" s="426" t="s">
        <v>4</v>
      </c>
      <c r="F552" s="426" t="s">
        <v>186</v>
      </c>
      <c r="G552" s="426" t="s">
        <v>186</v>
      </c>
      <c r="H552" s="426" t="s">
        <v>186</v>
      </c>
      <c r="I552" s="426" t="s">
        <v>186</v>
      </c>
      <c r="J552" s="426" t="s">
        <v>186</v>
      </c>
      <c r="K552" s="426" t="s">
        <v>186</v>
      </c>
      <c r="L552" s="426" t="s">
        <v>186</v>
      </c>
      <c r="M552" s="426" t="s">
        <v>186</v>
      </c>
      <c r="N552" s="426" t="s">
        <v>186</v>
      </c>
      <c r="O552" s="426" t="s">
        <v>186</v>
      </c>
      <c r="P552" s="426" t="s">
        <v>186</v>
      </c>
      <c r="Q552" s="426" t="s">
        <v>186</v>
      </c>
      <c r="R552" s="426">
        <v>419.81954499999398</v>
      </c>
    </row>
    <row r="553" spans="1:18">
      <c r="A553" s="428">
        <v>42774.509060416669</v>
      </c>
      <c r="B553" s="426" t="s">
        <v>189</v>
      </c>
      <c r="C553" s="426">
        <v>2</v>
      </c>
      <c r="D553" s="426" t="s">
        <v>4</v>
      </c>
      <c r="E553" s="426" t="s">
        <v>4</v>
      </c>
      <c r="F553" s="426" t="s">
        <v>187</v>
      </c>
      <c r="G553" s="426" t="s">
        <v>186</v>
      </c>
      <c r="H553" s="426" t="s">
        <v>186</v>
      </c>
      <c r="I553" s="426" t="s">
        <v>186</v>
      </c>
      <c r="J553" s="426" t="s">
        <v>186</v>
      </c>
      <c r="K553" s="426" t="s">
        <v>186</v>
      </c>
      <c r="L553" s="426" t="s">
        <v>186</v>
      </c>
      <c r="M553" s="426" t="s">
        <v>186</v>
      </c>
      <c r="N553" s="426" t="s">
        <v>186</v>
      </c>
      <c r="O553" s="426" t="s">
        <v>186</v>
      </c>
      <c r="P553" s="426" t="s">
        <v>186</v>
      </c>
      <c r="Q553" s="426" t="s">
        <v>187</v>
      </c>
      <c r="R553" s="426">
        <v>1073.3654100000599</v>
      </c>
    </row>
    <row r="554" spans="1:18">
      <c r="A554" s="428">
        <v>42774.509060416669</v>
      </c>
      <c r="B554" s="426" t="s">
        <v>189</v>
      </c>
      <c r="C554" s="426">
        <v>2</v>
      </c>
      <c r="D554" s="426" t="s">
        <v>4</v>
      </c>
      <c r="E554" s="426" t="s">
        <v>4</v>
      </c>
      <c r="F554" s="426" t="s">
        <v>187</v>
      </c>
      <c r="G554" s="426" t="s">
        <v>186</v>
      </c>
      <c r="H554" s="426" t="s">
        <v>186</v>
      </c>
      <c r="I554" s="426" t="s">
        <v>186</v>
      </c>
      <c r="J554" s="426" t="s">
        <v>186</v>
      </c>
      <c r="K554" s="426" t="s">
        <v>186</v>
      </c>
      <c r="L554" s="426" t="s">
        <v>187</v>
      </c>
      <c r="M554" s="426" t="s">
        <v>186</v>
      </c>
      <c r="N554" s="426" t="s">
        <v>186</v>
      </c>
      <c r="O554" s="426" t="s">
        <v>186</v>
      </c>
      <c r="P554" s="426" t="s">
        <v>187</v>
      </c>
      <c r="Q554" s="426" t="s">
        <v>187</v>
      </c>
      <c r="R554" s="426">
        <v>185.026388</v>
      </c>
    </row>
    <row r="555" spans="1:18">
      <c r="A555" s="428">
        <v>42774.509060416669</v>
      </c>
      <c r="B555" s="426" t="s">
        <v>189</v>
      </c>
      <c r="C555" s="426">
        <v>2</v>
      </c>
      <c r="D555" s="426" t="s">
        <v>4</v>
      </c>
      <c r="E555" s="426" t="s">
        <v>4</v>
      </c>
      <c r="F555" s="426" t="s">
        <v>187</v>
      </c>
      <c r="G555" s="426" t="s">
        <v>186</v>
      </c>
      <c r="H555" s="426" t="s">
        <v>186</v>
      </c>
      <c r="I555" s="426" t="s">
        <v>186</v>
      </c>
      <c r="J555" s="426" t="s">
        <v>186</v>
      </c>
      <c r="K555" s="426" t="s">
        <v>186</v>
      </c>
      <c r="L555" s="426" t="s">
        <v>187</v>
      </c>
      <c r="M555" s="426" t="s">
        <v>186</v>
      </c>
      <c r="N555" s="426" t="s">
        <v>187</v>
      </c>
      <c r="O555" s="426" t="s">
        <v>186</v>
      </c>
      <c r="P555" s="426" t="s">
        <v>186</v>
      </c>
      <c r="Q555" s="426" t="s">
        <v>187</v>
      </c>
      <c r="R555" s="426">
        <v>99.999899999999897</v>
      </c>
    </row>
    <row r="556" spans="1:18">
      <c r="A556" s="428">
        <v>42774.509060416669</v>
      </c>
      <c r="B556" s="426" t="s">
        <v>189</v>
      </c>
      <c r="C556" s="426">
        <v>2</v>
      </c>
      <c r="D556" s="426" t="s">
        <v>4</v>
      </c>
      <c r="E556" s="426" t="s">
        <v>4</v>
      </c>
      <c r="F556" s="426" t="s">
        <v>187</v>
      </c>
      <c r="G556" s="426" t="s">
        <v>186</v>
      </c>
      <c r="H556" s="426" t="s">
        <v>186</v>
      </c>
      <c r="I556" s="426" t="s">
        <v>186</v>
      </c>
      <c r="J556" s="426" t="s">
        <v>186</v>
      </c>
      <c r="K556" s="426" t="s">
        <v>186</v>
      </c>
      <c r="L556" s="426" t="s">
        <v>187</v>
      </c>
      <c r="M556" s="426" t="s">
        <v>187</v>
      </c>
      <c r="N556" s="426" t="s">
        <v>186</v>
      </c>
      <c r="O556" s="426" t="s">
        <v>186</v>
      </c>
      <c r="P556" s="426" t="s">
        <v>186</v>
      </c>
      <c r="Q556" s="426" t="s">
        <v>187</v>
      </c>
      <c r="R556" s="426">
        <v>150.20654099999899</v>
      </c>
    </row>
    <row r="557" spans="1:18">
      <c r="A557" s="428">
        <v>42774.509060416669</v>
      </c>
      <c r="B557" s="426" t="s">
        <v>189</v>
      </c>
      <c r="C557" s="426">
        <v>2</v>
      </c>
      <c r="D557" s="426" t="s">
        <v>4</v>
      </c>
      <c r="E557" s="426" t="s">
        <v>4</v>
      </c>
      <c r="F557" s="426" t="s">
        <v>187</v>
      </c>
      <c r="G557" s="426" t="s">
        <v>186</v>
      </c>
      <c r="H557" s="426" t="s">
        <v>186</v>
      </c>
      <c r="I557" s="426" t="s">
        <v>186</v>
      </c>
      <c r="J557" s="426" t="s">
        <v>186</v>
      </c>
      <c r="K557" s="426" t="s">
        <v>187</v>
      </c>
      <c r="L557" s="426" t="s">
        <v>186</v>
      </c>
      <c r="M557" s="426" t="s">
        <v>186</v>
      </c>
      <c r="N557" s="426" t="s">
        <v>186</v>
      </c>
      <c r="O557" s="426" t="s">
        <v>186</v>
      </c>
      <c r="P557" s="426" t="s">
        <v>186</v>
      </c>
      <c r="Q557" s="426" t="s">
        <v>186</v>
      </c>
      <c r="R557" s="426">
        <v>9.9333209999999905</v>
      </c>
    </row>
    <row r="558" spans="1:18">
      <c r="A558" s="428">
        <v>42774.509060416669</v>
      </c>
      <c r="B558" s="426" t="s">
        <v>189</v>
      </c>
      <c r="C558" s="426">
        <v>2</v>
      </c>
      <c r="D558" s="426" t="s">
        <v>4</v>
      </c>
      <c r="E558" s="426" t="s">
        <v>4</v>
      </c>
      <c r="F558" s="426" t="s">
        <v>187</v>
      </c>
      <c r="G558" s="426" t="s">
        <v>186</v>
      </c>
      <c r="H558" s="426" t="s">
        <v>186</v>
      </c>
      <c r="I558" s="426" t="s">
        <v>186</v>
      </c>
      <c r="J558" s="426" t="s">
        <v>187</v>
      </c>
      <c r="K558" s="426" t="s">
        <v>186</v>
      </c>
      <c r="L558" s="426" t="s">
        <v>186</v>
      </c>
      <c r="M558" s="426" t="s">
        <v>186</v>
      </c>
      <c r="N558" s="426" t="s">
        <v>186</v>
      </c>
      <c r="O558" s="426" t="s">
        <v>186</v>
      </c>
      <c r="P558" s="426" t="s">
        <v>186</v>
      </c>
      <c r="Q558" s="426" t="s">
        <v>187</v>
      </c>
      <c r="R558" s="426">
        <v>67.326591000000207</v>
      </c>
    </row>
    <row r="559" spans="1:18">
      <c r="A559" s="428">
        <v>42774.509060416669</v>
      </c>
      <c r="B559" s="426" t="s">
        <v>189</v>
      </c>
      <c r="C559" s="426">
        <v>2</v>
      </c>
      <c r="D559" s="426" t="s">
        <v>4</v>
      </c>
      <c r="E559" s="426" t="s">
        <v>4</v>
      </c>
      <c r="F559" s="426" t="s">
        <v>187</v>
      </c>
      <c r="G559" s="426" t="s">
        <v>186</v>
      </c>
      <c r="H559" s="426" t="s">
        <v>186</v>
      </c>
      <c r="I559" s="426" t="s">
        <v>186</v>
      </c>
      <c r="J559" s="426" t="s">
        <v>187</v>
      </c>
      <c r="K559" s="426" t="s">
        <v>186</v>
      </c>
      <c r="L559" s="426" t="s">
        <v>187</v>
      </c>
      <c r="M559" s="426" t="s">
        <v>186</v>
      </c>
      <c r="N559" s="426" t="s">
        <v>186</v>
      </c>
      <c r="O559" s="426" t="s">
        <v>186</v>
      </c>
      <c r="P559" s="426" t="s">
        <v>187</v>
      </c>
      <c r="Q559" s="426" t="s">
        <v>187</v>
      </c>
      <c r="R559" s="426">
        <v>1.019998</v>
      </c>
    </row>
    <row r="560" spans="1:18">
      <c r="A560" s="428">
        <v>42774.509060416669</v>
      </c>
      <c r="B560" s="426" t="s">
        <v>189</v>
      </c>
      <c r="C560" s="426">
        <v>2</v>
      </c>
      <c r="D560" s="426" t="s">
        <v>4</v>
      </c>
      <c r="E560" s="426" t="s">
        <v>4</v>
      </c>
      <c r="F560" s="426" t="s">
        <v>187</v>
      </c>
      <c r="G560" s="426" t="s">
        <v>186</v>
      </c>
      <c r="H560" s="426" t="s">
        <v>186</v>
      </c>
      <c r="I560" s="426" t="s">
        <v>186</v>
      </c>
      <c r="J560" s="426" t="s">
        <v>187</v>
      </c>
      <c r="K560" s="426" t="s">
        <v>186</v>
      </c>
      <c r="L560" s="426" t="s">
        <v>187</v>
      </c>
      <c r="M560" s="426" t="s">
        <v>186</v>
      </c>
      <c r="N560" s="426" t="s">
        <v>187</v>
      </c>
      <c r="O560" s="426" t="s">
        <v>186</v>
      </c>
      <c r="P560" s="426" t="s">
        <v>186</v>
      </c>
      <c r="Q560" s="426" t="s">
        <v>187</v>
      </c>
      <c r="R560" s="426">
        <v>0.66666599999999998</v>
      </c>
    </row>
    <row r="561" spans="1:18">
      <c r="A561" s="428">
        <v>42774.509060416669</v>
      </c>
      <c r="B561" s="426" t="s">
        <v>189</v>
      </c>
      <c r="C561" s="426">
        <v>2</v>
      </c>
      <c r="D561" s="426" t="s">
        <v>4</v>
      </c>
      <c r="E561" s="426" t="s">
        <v>4</v>
      </c>
      <c r="F561" s="426" t="s">
        <v>187</v>
      </c>
      <c r="G561" s="426" t="s">
        <v>186</v>
      </c>
      <c r="H561" s="426" t="s">
        <v>186</v>
      </c>
      <c r="I561" s="426" t="s">
        <v>186</v>
      </c>
      <c r="J561" s="426" t="s">
        <v>187</v>
      </c>
      <c r="K561" s="426" t="s">
        <v>186</v>
      </c>
      <c r="L561" s="426" t="s">
        <v>187</v>
      </c>
      <c r="M561" s="426" t="s">
        <v>187</v>
      </c>
      <c r="N561" s="426" t="s">
        <v>186</v>
      </c>
      <c r="O561" s="426" t="s">
        <v>186</v>
      </c>
      <c r="P561" s="426" t="s">
        <v>186</v>
      </c>
      <c r="Q561" s="426" t="s">
        <v>187</v>
      </c>
      <c r="R561" s="426">
        <v>12.039994</v>
      </c>
    </row>
    <row r="562" spans="1:18">
      <c r="A562" s="428">
        <v>42774.509060416669</v>
      </c>
      <c r="B562" s="426" t="s">
        <v>189</v>
      </c>
      <c r="C562" s="426">
        <v>2</v>
      </c>
      <c r="D562" s="426" t="s">
        <v>4</v>
      </c>
      <c r="E562" s="426" t="s">
        <v>4</v>
      </c>
      <c r="F562" s="426" t="s">
        <v>187</v>
      </c>
      <c r="G562" s="426" t="s">
        <v>187</v>
      </c>
      <c r="H562" s="426" t="s">
        <v>186</v>
      </c>
      <c r="I562" s="426" t="s">
        <v>186</v>
      </c>
      <c r="J562" s="426" t="s">
        <v>186</v>
      </c>
      <c r="K562" s="426" t="s">
        <v>186</v>
      </c>
      <c r="L562" s="426" t="s">
        <v>186</v>
      </c>
      <c r="M562" s="426" t="s">
        <v>186</v>
      </c>
      <c r="N562" s="426" t="s">
        <v>186</v>
      </c>
      <c r="O562" s="426" t="s">
        <v>186</v>
      </c>
      <c r="P562" s="426" t="s">
        <v>186</v>
      </c>
      <c r="Q562" s="426" t="s">
        <v>187</v>
      </c>
      <c r="R562" s="426">
        <v>3.8666589999999998</v>
      </c>
    </row>
    <row r="563" spans="1:18">
      <c r="A563" s="428">
        <v>42774.509060416669</v>
      </c>
      <c r="B563" s="426" t="s">
        <v>189</v>
      </c>
      <c r="C563" s="426">
        <v>2</v>
      </c>
      <c r="D563" s="426" t="s">
        <v>4</v>
      </c>
      <c r="E563" s="426" t="s">
        <v>4</v>
      </c>
      <c r="F563" s="426" t="s">
        <v>187</v>
      </c>
      <c r="G563" s="426" t="s">
        <v>187</v>
      </c>
      <c r="H563" s="426" t="s">
        <v>186</v>
      </c>
      <c r="I563" s="426" t="s">
        <v>186</v>
      </c>
      <c r="J563" s="426" t="s">
        <v>186</v>
      </c>
      <c r="K563" s="426" t="s">
        <v>186</v>
      </c>
      <c r="L563" s="426" t="s">
        <v>187</v>
      </c>
      <c r="M563" s="426" t="s">
        <v>187</v>
      </c>
      <c r="N563" s="426" t="s">
        <v>186</v>
      </c>
      <c r="O563" s="426" t="s">
        <v>186</v>
      </c>
      <c r="P563" s="426" t="s">
        <v>186</v>
      </c>
      <c r="Q563" s="426" t="s">
        <v>187</v>
      </c>
      <c r="R563" s="426">
        <v>26.419981</v>
      </c>
    </row>
    <row r="564" spans="1:18">
      <c r="A564" s="428">
        <v>42774.509060416669</v>
      </c>
      <c r="B564" s="426" t="s">
        <v>189</v>
      </c>
      <c r="C564" s="426">
        <v>2</v>
      </c>
      <c r="D564" s="426" t="s">
        <v>4</v>
      </c>
      <c r="E564" s="426" t="s">
        <v>4</v>
      </c>
      <c r="F564" s="426" t="s">
        <v>187</v>
      </c>
      <c r="G564" s="426" t="s">
        <v>187</v>
      </c>
      <c r="H564" s="426" t="s">
        <v>186</v>
      </c>
      <c r="I564" s="426" t="s">
        <v>186</v>
      </c>
      <c r="J564" s="426" t="s">
        <v>187</v>
      </c>
      <c r="K564" s="426" t="s">
        <v>186</v>
      </c>
      <c r="L564" s="426" t="s">
        <v>186</v>
      </c>
      <c r="M564" s="426" t="s">
        <v>186</v>
      </c>
      <c r="N564" s="426" t="s">
        <v>186</v>
      </c>
      <c r="O564" s="426" t="s">
        <v>186</v>
      </c>
      <c r="P564" s="426" t="s">
        <v>186</v>
      </c>
      <c r="Q564" s="426" t="s">
        <v>187</v>
      </c>
      <c r="R564" s="426">
        <v>1.9333309999999999</v>
      </c>
    </row>
    <row r="565" spans="1:18">
      <c r="A565" s="428">
        <v>42774.509060416669</v>
      </c>
      <c r="B565" s="426" t="s">
        <v>189</v>
      </c>
      <c r="C565" s="426">
        <v>2</v>
      </c>
      <c r="D565" s="426" t="s">
        <v>4</v>
      </c>
      <c r="E565" s="426" t="s">
        <v>4</v>
      </c>
      <c r="F565" s="426" t="s">
        <v>187</v>
      </c>
      <c r="G565" s="426" t="s">
        <v>187</v>
      </c>
      <c r="H565" s="426" t="s">
        <v>186</v>
      </c>
      <c r="I565" s="426" t="s">
        <v>186</v>
      </c>
      <c r="J565" s="426" t="s">
        <v>187</v>
      </c>
      <c r="K565" s="426" t="s">
        <v>186</v>
      </c>
      <c r="L565" s="426" t="s">
        <v>187</v>
      </c>
      <c r="M565" s="426" t="s">
        <v>187</v>
      </c>
      <c r="N565" s="426" t="s">
        <v>186</v>
      </c>
      <c r="O565" s="426" t="s">
        <v>186</v>
      </c>
      <c r="P565" s="426" t="s">
        <v>186</v>
      </c>
      <c r="Q565" s="426" t="s">
        <v>187</v>
      </c>
      <c r="R565" s="426">
        <v>7.0066610000000003</v>
      </c>
    </row>
    <row r="566" spans="1:18">
      <c r="A566" s="428">
        <v>42774.509060416669</v>
      </c>
      <c r="B566" s="426" t="s">
        <v>189</v>
      </c>
      <c r="C566" s="426">
        <v>2</v>
      </c>
      <c r="D566" s="426" t="s">
        <v>5</v>
      </c>
      <c r="E566" s="426" t="s">
        <v>5</v>
      </c>
      <c r="F566" s="426" t="s">
        <v>186</v>
      </c>
      <c r="G566" s="426" t="s">
        <v>186</v>
      </c>
      <c r="H566" s="426" t="s">
        <v>186</v>
      </c>
      <c r="I566" s="426" t="s">
        <v>186</v>
      </c>
      <c r="J566" s="426" t="s">
        <v>186</v>
      </c>
      <c r="K566" s="426" t="s">
        <v>186</v>
      </c>
      <c r="L566" s="426" t="s">
        <v>186</v>
      </c>
      <c r="M566" s="426" t="s">
        <v>186</v>
      </c>
      <c r="N566" s="426" t="s">
        <v>186</v>
      </c>
      <c r="O566" s="426" t="s">
        <v>186</v>
      </c>
      <c r="P566" s="426" t="s">
        <v>186</v>
      </c>
      <c r="Q566" s="426" t="s">
        <v>186</v>
      </c>
      <c r="R566" s="426">
        <v>1149.19887400006</v>
      </c>
    </row>
    <row r="567" spans="1:18">
      <c r="A567" s="428">
        <v>42774.509060416669</v>
      </c>
      <c r="B567" s="426" t="s">
        <v>189</v>
      </c>
      <c r="C567" s="426">
        <v>2</v>
      </c>
      <c r="D567" s="426" t="s">
        <v>5</v>
      </c>
      <c r="E567" s="426" t="s">
        <v>5</v>
      </c>
      <c r="F567" s="426" t="s">
        <v>187</v>
      </c>
      <c r="G567" s="426" t="s">
        <v>186</v>
      </c>
      <c r="H567" s="426" t="s">
        <v>186</v>
      </c>
      <c r="I567" s="426" t="s">
        <v>186</v>
      </c>
      <c r="J567" s="426" t="s">
        <v>186</v>
      </c>
      <c r="K567" s="426" t="s">
        <v>186</v>
      </c>
      <c r="L567" s="426" t="s">
        <v>186</v>
      </c>
      <c r="M567" s="426" t="s">
        <v>186</v>
      </c>
      <c r="N567" s="426" t="s">
        <v>186</v>
      </c>
      <c r="O567" s="426" t="s">
        <v>186</v>
      </c>
      <c r="P567" s="426" t="s">
        <v>186</v>
      </c>
      <c r="Q567" s="426" t="s">
        <v>187</v>
      </c>
      <c r="R567" s="426">
        <v>1247.6654260000701</v>
      </c>
    </row>
    <row r="568" spans="1:18">
      <c r="A568" s="428">
        <v>42774.509060416669</v>
      </c>
      <c r="B568" s="426" t="s">
        <v>189</v>
      </c>
      <c r="C568" s="426">
        <v>2</v>
      </c>
      <c r="D568" s="426" t="s">
        <v>5</v>
      </c>
      <c r="E568" s="426" t="s">
        <v>5</v>
      </c>
      <c r="F568" s="426" t="s">
        <v>187</v>
      </c>
      <c r="G568" s="426" t="s">
        <v>186</v>
      </c>
      <c r="H568" s="426" t="s">
        <v>186</v>
      </c>
      <c r="I568" s="426" t="s">
        <v>186</v>
      </c>
      <c r="J568" s="426" t="s">
        <v>186</v>
      </c>
      <c r="K568" s="426" t="s">
        <v>186</v>
      </c>
      <c r="L568" s="426" t="s">
        <v>187</v>
      </c>
      <c r="M568" s="426" t="s">
        <v>186</v>
      </c>
      <c r="N568" s="426" t="s">
        <v>186</v>
      </c>
      <c r="O568" s="426" t="s">
        <v>186</v>
      </c>
      <c r="P568" s="426" t="s">
        <v>187</v>
      </c>
      <c r="Q568" s="426" t="s">
        <v>187</v>
      </c>
      <c r="R568" s="426">
        <v>147.39983699999999</v>
      </c>
    </row>
    <row r="569" spans="1:18">
      <c r="A569" s="428">
        <v>42774.509060416669</v>
      </c>
      <c r="B569" s="426" t="s">
        <v>189</v>
      </c>
      <c r="C569" s="426">
        <v>2</v>
      </c>
      <c r="D569" s="426" t="s">
        <v>5</v>
      </c>
      <c r="E569" s="426" t="s">
        <v>5</v>
      </c>
      <c r="F569" s="426" t="s">
        <v>187</v>
      </c>
      <c r="G569" s="426" t="s">
        <v>186</v>
      </c>
      <c r="H569" s="426" t="s">
        <v>186</v>
      </c>
      <c r="I569" s="426" t="s">
        <v>186</v>
      </c>
      <c r="J569" s="426" t="s">
        <v>186</v>
      </c>
      <c r="K569" s="426" t="s">
        <v>186</v>
      </c>
      <c r="L569" s="426" t="s">
        <v>187</v>
      </c>
      <c r="M569" s="426" t="s">
        <v>186</v>
      </c>
      <c r="N569" s="426" t="s">
        <v>187</v>
      </c>
      <c r="O569" s="426" t="s">
        <v>186</v>
      </c>
      <c r="P569" s="426" t="s">
        <v>186</v>
      </c>
      <c r="Q569" s="426" t="s">
        <v>187</v>
      </c>
      <c r="R569" s="426">
        <v>288.79976400000101</v>
      </c>
    </row>
    <row r="570" spans="1:18">
      <c r="A570" s="428">
        <v>42774.509060416669</v>
      </c>
      <c r="B570" s="426" t="s">
        <v>189</v>
      </c>
      <c r="C570" s="426">
        <v>2</v>
      </c>
      <c r="D570" s="426" t="s">
        <v>5</v>
      </c>
      <c r="E570" s="426" t="s">
        <v>5</v>
      </c>
      <c r="F570" s="426" t="s">
        <v>187</v>
      </c>
      <c r="G570" s="426" t="s">
        <v>186</v>
      </c>
      <c r="H570" s="426" t="s">
        <v>186</v>
      </c>
      <c r="I570" s="426" t="s">
        <v>186</v>
      </c>
      <c r="J570" s="426" t="s">
        <v>186</v>
      </c>
      <c r="K570" s="426" t="s">
        <v>186</v>
      </c>
      <c r="L570" s="426" t="s">
        <v>187</v>
      </c>
      <c r="M570" s="426" t="s">
        <v>187</v>
      </c>
      <c r="N570" s="426" t="s">
        <v>186</v>
      </c>
      <c r="O570" s="426" t="s">
        <v>186</v>
      </c>
      <c r="P570" s="426" t="s">
        <v>186</v>
      </c>
      <c r="Q570" s="426" t="s">
        <v>187</v>
      </c>
      <c r="R570" s="426">
        <v>90.933235999999994</v>
      </c>
    </row>
    <row r="571" spans="1:18">
      <c r="A571" s="428">
        <v>42774.509060416669</v>
      </c>
      <c r="B571" s="426" t="s">
        <v>189</v>
      </c>
      <c r="C571" s="426">
        <v>2</v>
      </c>
      <c r="D571" s="426" t="s">
        <v>5</v>
      </c>
      <c r="E571" s="426" t="s">
        <v>5</v>
      </c>
      <c r="F571" s="426" t="s">
        <v>187</v>
      </c>
      <c r="G571" s="426" t="s">
        <v>186</v>
      </c>
      <c r="H571" s="426" t="s">
        <v>186</v>
      </c>
      <c r="I571" s="426" t="s">
        <v>186</v>
      </c>
      <c r="J571" s="426" t="s">
        <v>186</v>
      </c>
      <c r="K571" s="426" t="s">
        <v>186</v>
      </c>
      <c r="L571" s="426" t="s">
        <v>187</v>
      </c>
      <c r="M571" s="426" t="s">
        <v>187</v>
      </c>
      <c r="N571" s="426" t="s">
        <v>186</v>
      </c>
      <c r="O571" s="426" t="s">
        <v>187</v>
      </c>
      <c r="P571" s="426" t="s">
        <v>186</v>
      </c>
      <c r="Q571" s="426" t="s">
        <v>187</v>
      </c>
      <c r="R571" s="426">
        <v>31.666633999999998</v>
      </c>
    </row>
    <row r="572" spans="1:18">
      <c r="A572" s="428">
        <v>42774.509060416669</v>
      </c>
      <c r="B572" s="426" t="s">
        <v>189</v>
      </c>
      <c r="C572" s="426">
        <v>2</v>
      </c>
      <c r="D572" s="426" t="s">
        <v>5</v>
      </c>
      <c r="E572" s="426" t="s">
        <v>5</v>
      </c>
      <c r="F572" s="426" t="s">
        <v>187</v>
      </c>
      <c r="G572" s="426" t="s">
        <v>186</v>
      </c>
      <c r="H572" s="426" t="s">
        <v>186</v>
      </c>
      <c r="I572" s="426" t="s">
        <v>186</v>
      </c>
      <c r="J572" s="426" t="s">
        <v>187</v>
      </c>
      <c r="K572" s="426" t="s">
        <v>186</v>
      </c>
      <c r="L572" s="426" t="s">
        <v>186</v>
      </c>
      <c r="M572" s="426" t="s">
        <v>186</v>
      </c>
      <c r="N572" s="426" t="s">
        <v>186</v>
      </c>
      <c r="O572" s="426" t="s">
        <v>186</v>
      </c>
      <c r="P572" s="426" t="s">
        <v>186</v>
      </c>
      <c r="Q572" s="426" t="s">
        <v>187</v>
      </c>
      <c r="R572" s="426">
        <v>3.6666599999999998</v>
      </c>
    </row>
    <row r="573" spans="1:18">
      <c r="A573" s="428">
        <v>42774.509060416669</v>
      </c>
      <c r="B573" s="426" t="s">
        <v>189</v>
      </c>
      <c r="C573" s="426">
        <v>2</v>
      </c>
      <c r="D573" s="426" t="s">
        <v>5</v>
      </c>
      <c r="E573" s="426" t="s">
        <v>5</v>
      </c>
      <c r="F573" s="426" t="s">
        <v>187</v>
      </c>
      <c r="G573" s="426" t="s">
        <v>186</v>
      </c>
      <c r="H573" s="426" t="s">
        <v>186</v>
      </c>
      <c r="I573" s="426" t="s">
        <v>186</v>
      </c>
      <c r="J573" s="426" t="s">
        <v>187</v>
      </c>
      <c r="K573" s="426" t="s">
        <v>186</v>
      </c>
      <c r="L573" s="426" t="s">
        <v>187</v>
      </c>
      <c r="M573" s="426" t="s">
        <v>186</v>
      </c>
      <c r="N573" s="426" t="s">
        <v>186</v>
      </c>
      <c r="O573" s="426" t="s">
        <v>186</v>
      </c>
      <c r="P573" s="426" t="s">
        <v>187</v>
      </c>
      <c r="Q573" s="426" t="s">
        <v>187</v>
      </c>
      <c r="R573" s="426">
        <v>1.333332</v>
      </c>
    </row>
    <row r="574" spans="1:18">
      <c r="A574" s="428">
        <v>42774.509060416669</v>
      </c>
      <c r="B574" s="426" t="s">
        <v>189</v>
      </c>
      <c r="C574" s="426">
        <v>2</v>
      </c>
      <c r="D574" s="426" t="s">
        <v>5</v>
      </c>
      <c r="E574" s="426" t="s">
        <v>5</v>
      </c>
      <c r="F574" s="426" t="s">
        <v>187</v>
      </c>
      <c r="G574" s="426" t="s">
        <v>186</v>
      </c>
      <c r="H574" s="426" t="s">
        <v>186</v>
      </c>
      <c r="I574" s="426" t="s">
        <v>186</v>
      </c>
      <c r="J574" s="426" t="s">
        <v>187</v>
      </c>
      <c r="K574" s="426" t="s">
        <v>186</v>
      </c>
      <c r="L574" s="426" t="s">
        <v>187</v>
      </c>
      <c r="M574" s="426" t="s">
        <v>186</v>
      </c>
      <c r="N574" s="426" t="s">
        <v>187</v>
      </c>
      <c r="O574" s="426" t="s">
        <v>186</v>
      </c>
      <c r="P574" s="426" t="s">
        <v>186</v>
      </c>
      <c r="Q574" s="426" t="s">
        <v>187</v>
      </c>
      <c r="R574" s="426">
        <v>0.99999899999999997</v>
      </c>
    </row>
    <row r="575" spans="1:18">
      <c r="A575" s="428">
        <v>42774.509060416669</v>
      </c>
      <c r="B575" s="426" t="s">
        <v>189</v>
      </c>
      <c r="C575" s="426">
        <v>2</v>
      </c>
      <c r="D575" s="426" t="s">
        <v>5</v>
      </c>
      <c r="E575" s="426" t="s">
        <v>5</v>
      </c>
      <c r="F575" s="426" t="s">
        <v>187</v>
      </c>
      <c r="G575" s="426" t="s">
        <v>186</v>
      </c>
      <c r="H575" s="426" t="s">
        <v>186</v>
      </c>
      <c r="I575" s="426" t="s">
        <v>186</v>
      </c>
      <c r="J575" s="426" t="s">
        <v>187</v>
      </c>
      <c r="K575" s="426" t="s">
        <v>186</v>
      </c>
      <c r="L575" s="426" t="s">
        <v>187</v>
      </c>
      <c r="M575" s="426" t="s">
        <v>187</v>
      </c>
      <c r="N575" s="426" t="s">
        <v>186</v>
      </c>
      <c r="O575" s="426" t="s">
        <v>186</v>
      </c>
      <c r="P575" s="426" t="s">
        <v>186</v>
      </c>
      <c r="Q575" s="426" t="s">
        <v>187</v>
      </c>
      <c r="R575" s="426">
        <v>21.666640999999998</v>
      </c>
    </row>
    <row r="576" spans="1:18">
      <c r="A576" s="428">
        <v>42774.509060416669</v>
      </c>
      <c r="B576" s="426" t="s">
        <v>189</v>
      </c>
      <c r="C576" s="426">
        <v>2</v>
      </c>
      <c r="D576" s="426" t="s">
        <v>5</v>
      </c>
      <c r="E576" s="426" t="s">
        <v>5</v>
      </c>
      <c r="F576" s="426" t="s">
        <v>187</v>
      </c>
      <c r="G576" s="426" t="s">
        <v>186</v>
      </c>
      <c r="H576" s="426" t="s">
        <v>186</v>
      </c>
      <c r="I576" s="426" t="s">
        <v>186</v>
      </c>
      <c r="J576" s="426" t="s">
        <v>187</v>
      </c>
      <c r="K576" s="426" t="s">
        <v>186</v>
      </c>
      <c r="L576" s="426" t="s">
        <v>187</v>
      </c>
      <c r="M576" s="426" t="s">
        <v>187</v>
      </c>
      <c r="N576" s="426" t="s">
        <v>186</v>
      </c>
      <c r="O576" s="426" t="s">
        <v>187</v>
      </c>
      <c r="P576" s="426" t="s">
        <v>186</v>
      </c>
      <c r="Q576" s="426" t="s">
        <v>187</v>
      </c>
      <c r="R576" s="426">
        <v>3.9999959999999999</v>
      </c>
    </row>
    <row r="577" spans="1:18">
      <c r="A577" s="428">
        <v>42774.509060416669</v>
      </c>
      <c r="B577" s="426" t="s">
        <v>189</v>
      </c>
      <c r="C577" s="426">
        <v>2</v>
      </c>
      <c r="D577" s="426" t="s">
        <v>6</v>
      </c>
      <c r="E577" s="426" t="s">
        <v>6</v>
      </c>
      <c r="F577" s="426" t="s">
        <v>186</v>
      </c>
      <c r="G577" s="426" t="s">
        <v>186</v>
      </c>
      <c r="H577" s="426" t="s">
        <v>186</v>
      </c>
      <c r="I577" s="426" t="s">
        <v>186</v>
      </c>
      <c r="J577" s="426" t="s">
        <v>186</v>
      </c>
      <c r="K577" s="426" t="s">
        <v>186</v>
      </c>
      <c r="L577" s="426" t="s">
        <v>186</v>
      </c>
      <c r="M577" s="426" t="s">
        <v>186</v>
      </c>
      <c r="N577" s="426" t="s">
        <v>186</v>
      </c>
      <c r="O577" s="426" t="s">
        <v>186</v>
      </c>
      <c r="P577" s="426" t="s">
        <v>186</v>
      </c>
      <c r="Q577" s="426" t="s">
        <v>186</v>
      </c>
      <c r="R577" s="426">
        <v>667.86584300000504</v>
      </c>
    </row>
    <row r="578" spans="1:18">
      <c r="A578" s="428">
        <v>42774.509060416669</v>
      </c>
      <c r="B578" s="426" t="s">
        <v>189</v>
      </c>
      <c r="C578" s="426">
        <v>2</v>
      </c>
      <c r="D578" s="426" t="s">
        <v>6</v>
      </c>
      <c r="E578" s="426" t="s">
        <v>6</v>
      </c>
      <c r="F578" s="426" t="s">
        <v>187</v>
      </c>
      <c r="G578" s="426" t="s">
        <v>186</v>
      </c>
      <c r="H578" s="426" t="s">
        <v>186</v>
      </c>
      <c r="I578" s="426" t="s">
        <v>186</v>
      </c>
      <c r="J578" s="426" t="s">
        <v>186</v>
      </c>
      <c r="K578" s="426" t="s">
        <v>186</v>
      </c>
      <c r="L578" s="426" t="s">
        <v>186</v>
      </c>
      <c r="M578" s="426" t="s">
        <v>186</v>
      </c>
      <c r="N578" s="426" t="s">
        <v>186</v>
      </c>
      <c r="O578" s="426" t="s">
        <v>186</v>
      </c>
      <c r="P578" s="426" t="s">
        <v>186</v>
      </c>
      <c r="Q578" s="426" t="s">
        <v>187</v>
      </c>
      <c r="R578" s="426">
        <v>1081.7585610000599</v>
      </c>
    </row>
    <row r="579" spans="1:18">
      <c r="A579" s="428">
        <v>42774.509060416669</v>
      </c>
      <c r="B579" s="426" t="s">
        <v>189</v>
      </c>
      <c r="C579" s="426">
        <v>2</v>
      </c>
      <c r="D579" s="426" t="s">
        <v>6</v>
      </c>
      <c r="E579" s="426" t="s">
        <v>6</v>
      </c>
      <c r="F579" s="426" t="s">
        <v>187</v>
      </c>
      <c r="G579" s="426" t="s">
        <v>186</v>
      </c>
      <c r="H579" s="426" t="s">
        <v>186</v>
      </c>
      <c r="I579" s="426" t="s">
        <v>186</v>
      </c>
      <c r="J579" s="426" t="s">
        <v>186</v>
      </c>
      <c r="K579" s="426" t="s">
        <v>186</v>
      </c>
      <c r="L579" s="426" t="s">
        <v>187</v>
      </c>
      <c r="M579" s="426" t="s">
        <v>186</v>
      </c>
      <c r="N579" s="426" t="s">
        <v>186</v>
      </c>
      <c r="O579" s="426" t="s">
        <v>186</v>
      </c>
      <c r="P579" s="426" t="s">
        <v>187</v>
      </c>
      <c r="Q579" s="426" t="s">
        <v>187</v>
      </c>
      <c r="R579" s="426">
        <v>238.43302599999899</v>
      </c>
    </row>
    <row r="580" spans="1:18">
      <c r="A580" s="428">
        <v>42774.509060416669</v>
      </c>
      <c r="B580" s="426" t="s">
        <v>189</v>
      </c>
      <c r="C580" s="426">
        <v>2</v>
      </c>
      <c r="D580" s="426" t="s">
        <v>6</v>
      </c>
      <c r="E580" s="426" t="s">
        <v>6</v>
      </c>
      <c r="F580" s="426" t="s">
        <v>187</v>
      </c>
      <c r="G580" s="426" t="s">
        <v>186</v>
      </c>
      <c r="H580" s="426" t="s">
        <v>186</v>
      </c>
      <c r="I580" s="426" t="s">
        <v>186</v>
      </c>
      <c r="J580" s="426" t="s">
        <v>186</v>
      </c>
      <c r="K580" s="426" t="s">
        <v>186</v>
      </c>
      <c r="L580" s="426" t="s">
        <v>187</v>
      </c>
      <c r="M580" s="426" t="s">
        <v>186</v>
      </c>
      <c r="N580" s="426" t="s">
        <v>186</v>
      </c>
      <c r="O580" s="426" t="s">
        <v>187</v>
      </c>
      <c r="P580" s="426" t="s">
        <v>186</v>
      </c>
      <c r="Q580" s="426" t="s">
        <v>187</v>
      </c>
      <c r="R580" s="426">
        <v>52.666614000000202</v>
      </c>
    </row>
    <row r="581" spans="1:18">
      <c r="A581" s="428">
        <v>42774.509060416669</v>
      </c>
      <c r="B581" s="426" t="s">
        <v>189</v>
      </c>
      <c r="C581" s="426">
        <v>2</v>
      </c>
      <c r="D581" s="426" t="s">
        <v>6</v>
      </c>
      <c r="E581" s="426" t="s">
        <v>6</v>
      </c>
      <c r="F581" s="426" t="s">
        <v>187</v>
      </c>
      <c r="G581" s="426" t="s">
        <v>186</v>
      </c>
      <c r="H581" s="426" t="s">
        <v>186</v>
      </c>
      <c r="I581" s="426" t="s">
        <v>186</v>
      </c>
      <c r="J581" s="426" t="s">
        <v>186</v>
      </c>
      <c r="K581" s="426" t="s">
        <v>186</v>
      </c>
      <c r="L581" s="426" t="s">
        <v>187</v>
      </c>
      <c r="M581" s="426" t="s">
        <v>186</v>
      </c>
      <c r="N581" s="426" t="s">
        <v>187</v>
      </c>
      <c r="O581" s="426" t="s">
        <v>186</v>
      </c>
      <c r="P581" s="426" t="s">
        <v>186</v>
      </c>
      <c r="Q581" s="426" t="s">
        <v>187</v>
      </c>
      <c r="R581" s="426">
        <v>86.599933000000107</v>
      </c>
    </row>
    <row r="582" spans="1:18">
      <c r="A582" s="428">
        <v>42774.509060416669</v>
      </c>
      <c r="B582" s="426" t="s">
        <v>189</v>
      </c>
      <c r="C582" s="426">
        <v>2</v>
      </c>
      <c r="D582" s="426" t="s">
        <v>6</v>
      </c>
      <c r="E582" s="426" t="s">
        <v>6</v>
      </c>
      <c r="F582" s="426" t="s">
        <v>187</v>
      </c>
      <c r="G582" s="426" t="s">
        <v>186</v>
      </c>
      <c r="H582" s="426" t="s">
        <v>186</v>
      </c>
      <c r="I582" s="426" t="s">
        <v>186</v>
      </c>
      <c r="J582" s="426" t="s">
        <v>186</v>
      </c>
      <c r="K582" s="426" t="s">
        <v>186</v>
      </c>
      <c r="L582" s="426" t="s">
        <v>187</v>
      </c>
      <c r="M582" s="426" t="s">
        <v>187</v>
      </c>
      <c r="N582" s="426" t="s">
        <v>186</v>
      </c>
      <c r="O582" s="426" t="s">
        <v>186</v>
      </c>
      <c r="P582" s="426" t="s">
        <v>186</v>
      </c>
      <c r="Q582" s="426" t="s">
        <v>187</v>
      </c>
      <c r="R582" s="426">
        <v>220.33311800000101</v>
      </c>
    </row>
    <row r="583" spans="1:18">
      <c r="A583" s="428">
        <v>42774.509060416669</v>
      </c>
      <c r="B583" s="426" t="s">
        <v>189</v>
      </c>
      <c r="C583" s="426">
        <v>2</v>
      </c>
      <c r="D583" s="426" t="s">
        <v>6</v>
      </c>
      <c r="E583" s="426" t="s">
        <v>6</v>
      </c>
      <c r="F583" s="426" t="s">
        <v>187</v>
      </c>
      <c r="G583" s="426" t="s">
        <v>186</v>
      </c>
      <c r="H583" s="426" t="s">
        <v>186</v>
      </c>
      <c r="I583" s="426" t="s">
        <v>186</v>
      </c>
      <c r="J583" s="426" t="s">
        <v>186</v>
      </c>
      <c r="K583" s="426" t="s">
        <v>186</v>
      </c>
      <c r="L583" s="426" t="s">
        <v>187</v>
      </c>
      <c r="M583" s="426" t="s">
        <v>187</v>
      </c>
      <c r="N583" s="426" t="s">
        <v>186</v>
      </c>
      <c r="O583" s="426" t="s">
        <v>187</v>
      </c>
      <c r="P583" s="426" t="s">
        <v>186</v>
      </c>
      <c r="Q583" s="426" t="s">
        <v>187</v>
      </c>
      <c r="R583" s="426">
        <v>11.333322000000001</v>
      </c>
    </row>
    <row r="584" spans="1:18">
      <c r="A584" s="428">
        <v>42774.509060416669</v>
      </c>
      <c r="B584" s="426" t="s">
        <v>189</v>
      </c>
      <c r="C584" s="426">
        <v>2</v>
      </c>
      <c r="D584" s="426" t="s">
        <v>6</v>
      </c>
      <c r="E584" s="426" t="s">
        <v>6</v>
      </c>
      <c r="F584" s="426" t="s">
        <v>187</v>
      </c>
      <c r="G584" s="426" t="s">
        <v>186</v>
      </c>
      <c r="H584" s="426" t="s">
        <v>186</v>
      </c>
      <c r="I584" s="426" t="s">
        <v>186</v>
      </c>
      <c r="J584" s="426" t="s">
        <v>186</v>
      </c>
      <c r="K584" s="426" t="s">
        <v>186</v>
      </c>
      <c r="L584" s="426" t="s">
        <v>187</v>
      </c>
      <c r="M584" s="426" t="s">
        <v>187</v>
      </c>
      <c r="N584" s="426" t="s">
        <v>187</v>
      </c>
      <c r="O584" s="426" t="s">
        <v>186</v>
      </c>
      <c r="P584" s="426" t="s">
        <v>186</v>
      </c>
      <c r="Q584" s="426" t="s">
        <v>187</v>
      </c>
      <c r="R584" s="426">
        <v>3.9999959999999999</v>
      </c>
    </row>
    <row r="585" spans="1:18">
      <c r="A585" s="428">
        <v>42774.509060416669</v>
      </c>
      <c r="B585" s="426" t="s">
        <v>189</v>
      </c>
      <c r="C585" s="426">
        <v>2</v>
      </c>
      <c r="D585" s="426" t="s">
        <v>6</v>
      </c>
      <c r="E585" s="426" t="s">
        <v>6</v>
      </c>
      <c r="F585" s="426" t="s">
        <v>187</v>
      </c>
      <c r="G585" s="426" t="s">
        <v>186</v>
      </c>
      <c r="H585" s="426" t="s">
        <v>186</v>
      </c>
      <c r="I585" s="426" t="s">
        <v>186</v>
      </c>
      <c r="J585" s="426" t="s">
        <v>186</v>
      </c>
      <c r="K585" s="426" t="s">
        <v>187</v>
      </c>
      <c r="L585" s="426" t="s">
        <v>186</v>
      </c>
      <c r="M585" s="426" t="s">
        <v>186</v>
      </c>
      <c r="N585" s="426" t="s">
        <v>186</v>
      </c>
      <c r="O585" s="426" t="s">
        <v>186</v>
      </c>
      <c r="P585" s="426" t="s">
        <v>186</v>
      </c>
      <c r="Q585" s="426" t="s">
        <v>186</v>
      </c>
      <c r="R585" s="426">
        <v>25.419969999999999</v>
      </c>
    </row>
    <row r="586" spans="1:18">
      <c r="A586" s="428">
        <v>42774.509060416669</v>
      </c>
      <c r="B586" s="426" t="s">
        <v>189</v>
      </c>
      <c r="C586" s="426">
        <v>2</v>
      </c>
      <c r="D586" s="426" t="s">
        <v>6</v>
      </c>
      <c r="E586" s="426" t="s">
        <v>6</v>
      </c>
      <c r="F586" s="426" t="s">
        <v>187</v>
      </c>
      <c r="G586" s="426" t="s">
        <v>186</v>
      </c>
      <c r="H586" s="426" t="s">
        <v>186</v>
      </c>
      <c r="I586" s="426" t="s">
        <v>186</v>
      </c>
      <c r="J586" s="426" t="s">
        <v>187</v>
      </c>
      <c r="K586" s="426" t="s">
        <v>186</v>
      </c>
      <c r="L586" s="426" t="s">
        <v>186</v>
      </c>
      <c r="M586" s="426" t="s">
        <v>186</v>
      </c>
      <c r="N586" s="426" t="s">
        <v>186</v>
      </c>
      <c r="O586" s="426" t="s">
        <v>186</v>
      </c>
      <c r="P586" s="426" t="s">
        <v>186</v>
      </c>
      <c r="Q586" s="426" t="s">
        <v>187</v>
      </c>
      <c r="R586" s="426">
        <v>87.359899999999996</v>
      </c>
    </row>
    <row r="587" spans="1:18">
      <c r="A587" s="428">
        <v>42774.509060416669</v>
      </c>
      <c r="B587" s="426" t="s">
        <v>189</v>
      </c>
      <c r="C587" s="426">
        <v>2</v>
      </c>
      <c r="D587" s="426" t="s">
        <v>6</v>
      </c>
      <c r="E587" s="426" t="s">
        <v>6</v>
      </c>
      <c r="F587" s="426" t="s">
        <v>187</v>
      </c>
      <c r="G587" s="426" t="s">
        <v>186</v>
      </c>
      <c r="H587" s="426" t="s">
        <v>186</v>
      </c>
      <c r="I587" s="426" t="s">
        <v>186</v>
      </c>
      <c r="J587" s="426" t="s">
        <v>187</v>
      </c>
      <c r="K587" s="426" t="s">
        <v>186</v>
      </c>
      <c r="L587" s="426" t="s">
        <v>187</v>
      </c>
      <c r="M587" s="426" t="s">
        <v>186</v>
      </c>
      <c r="N587" s="426" t="s">
        <v>186</v>
      </c>
      <c r="O587" s="426" t="s">
        <v>186</v>
      </c>
      <c r="P587" s="426" t="s">
        <v>187</v>
      </c>
      <c r="Q587" s="426" t="s">
        <v>187</v>
      </c>
      <c r="R587" s="426">
        <v>5.4466599999999996</v>
      </c>
    </row>
    <row r="588" spans="1:18">
      <c r="A588" s="428">
        <v>42774.509060416669</v>
      </c>
      <c r="B588" s="426" t="s">
        <v>189</v>
      </c>
      <c r="C588" s="426">
        <v>2</v>
      </c>
      <c r="D588" s="426" t="s">
        <v>6</v>
      </c>
      <c r="E588" s="426" t="s">
        <v>6</v>
      </c>
      <c r="F588" s="426" t="s">
        <v>187</v>
      </c>
      <c r="G588" s="426" t="s">
        <v>186</v>
      </c>
      <c r="H588" s="426" t="s">
        <v>186</v>
      </c>
      <c r="I588" s="426" t="s">
        <v>186</v>
      </c>
      <c r="J588" s="426" t="s">
        <v>187</v>
      </c>
      <c r="K588" s="426" t="s">
        <v>186</v>
      </c>
      <c r="L588" s="426" t="s">
        <v>187</v>
      </c>
      <c r="M588" s="426" t="s">
        <v>186</v>
      </c>
      <c r="N588" s="426" t="s">
        <v>186</v>
      </c>
      <c r="O588" s="426" t="s">
        <v>187</v>
      </c>
      <c r="P588" s="426" t="s">
        <v>186</v>
      </c>
      <c r="Q588" s="426" t="s">
        <v>187</v>
      </c>
      <c r="R588" s="426">
        <v>3.3333300000000001</v>
      </c>
    </row>
    <row r="589" spans="1:18">
      <c r="A589" s="428">
        <v>42774.509060416669</v>
      </c>
      <c r="B589" s="426" t="s">
        <v>189</v>
      </c>
      <c r="C589" s="426">
        <v>2</v>
      </c>
      <c r="D589" s="426" t="s">
        <v>6</v>
      </c>
      <c r="E589" s="426" t="s">
        <v>6</v>
      </c>
      <c r="F589" s="426" t="s">
        <v>187</v>
      </c>
      <c r="G589" s="426" t="s">
        <v>186</v>
      </c>
      <c r="H589" s="426" t="s">
        <v>186</v>
      </c>
      <c r="I589" s="426" t="s">
        <v>186</v>
      </c>
      <c r="J589" s="426" t="s">
        <v>187</v>
      </c>
      <c r="K589" s="426" t="s">
        <v>186</v>
      </c>
      <c r="L589" s="426" t="s">
        <v>187</v>
      </c>
      <c r="M589" s="426" t="s">
        <v>186</v>
      </c>
      <c r="N589" s="426" t="s">
        <v>187</v>
      </c>
      <c r="O589" s="426" t="s">
        <v>186</v>
      </c>
      <c r="P589" s="426" t="s">
        <v>186</v>
      </c>
      <c r="Q589" s="426" t="s">
        <v>187</v>
      </c>
      <c r="R589" s="426">
        <v>2.6666639999999999</v>
      </c>
    </row>
    <row r="590" spans="1:18">
      <c r="A590" s="428">
        <v>42774.509060416669</v>
      </c>
      <c r="B590" s="426" t="s">
        <v>189</v>
      </c>
      <c r="C590" s="426">
        <v>2</v>
      </c>
      <c r="D590" s="426" t="s">
        <v>6</v>
      </c>
      <c r="E590" s="426" t="s">
        <v>6</v>
      </c>
      <c r="F590" s="426" t="s">
        <v>187</v>
      </c>
      <c r="G590" s="426" t="s">
        <v>186</v>
      </c>
      <c r="H590" s="426" t="s">
        <v>186</v>
      </c>
      <c r="I590" s="426" t="s">
        <v>186</v>
      </c>
      <c r="J590" s="426" t="s">
        <v>187</v>
      </c>
      <c r="K590" s="426" t="s">
        <v>186</v>
      </c>
      <c r="L590" s="426" t="s">
        <v>187</v>
      </c>
      <c r="M590" s="426" t="s">
        <v>187</v>
      </c>
      <c r="N590" s="426" t="s">
        <v>186</v>
      </c>
      <c r="O590" s="426" t="s">
        <v>186</v>
      </c>
      <c r="P590" s="426" t="s">
        <v>186</v>
      </c>
      <c r="Q590" s="426" t="s">
        <v>187</v>
      </c>
      <c r="R590" s="426">
        <v>42.466622999999998</v>
      </c>
    </row>
    <row r="591" spans="1:18">
      <c r="A591" s="428">
        <v>42774.509060416669</v>
      </c>
      <c r="B591" s="426" t="s">
        <v>189</v>
      </c>
      <c r="C591" s="426">
        <v>2</v>
      </c>
      <c r="D591" s="426" t="s">
        <v>6</v>
      </c>
      <c r="E591" s="426" t="s">
        <v>6</v>
      </c>
      <c r="F591" s="426" t="s">
        <v>187</v>
      </c>
      <c r="G591" s="426" t="s">
        <v>186</v>
      </c>
      <c r="H591" s="426" t="s">
        <v>186</v>
      </c>
      <c r="I591" s="426" t="s">
        <v>186</v>
      </c>
      <c r="J591" s="426" t="s">
        <v>187</v>
      </c>
      <c r="K591" s="426" t="s">
        <v>186</v>
      </c>
      <c r="L591" s="426" t="s">
        <v>187</v>
      </c>
      <c r="M591" s="426" t="s">
        <v>187</v>
      </c>
      <c r="N591" s="426" t="s">
        <v>187</v>
      </c>
      <c r="O591" s="426" t="s">
        <v>186</v>
      </c>
      <c r="P591" s="426" t="s">
        <v>186</v>
      </c>
      <c r="Q591" s="426" t="s">
        <v>187</v>
      </c>
      <c r="R591" s="426">
        <v>0.66666599999999998</v>
      </c>
    </row>
    <row r="592" spans="1:18">
      <c r="A592" s="428">
        <v>42774.509060416669</v>
      </c>
      <c r="B592" s="426" t="s">
        <v>189</v>
      </c>
      <c r="C592" s="426">
        <v>2</v>
      </c>
      <c r="D592" s="426" t="s">
        <v>7</v>
      </c>
      <c r="E592" s="426" t="s">
        <v>7</v>
      </c>
      <c r="F592" s="426" t="s">
        <v>186</v>
      </c>
      <c r="G592" s="426" t="s">
        <v>186</v>
      </c>
      <c r="H592" s="426" t="s">
        <v>186</v>
      </c>
      <c r="I592" s="426" t="s">
        <v>186</v>
      </c>
      <c r="J592" s="426" t="s">
        <v>186</v>
      </c>
      <c r="K592" s="426" t="s">
        <v>186</v>
      </c>
      <c r="L592" s="426" t="s">
        <v>186</v>
      </c>
      <c r="M592" s="426" t="s">
        <v>186</v>
      </c>
      <c r="N592" s="426" t="s">
        <v>186</v>
      </c>
      <c r="O592" s="426" t="s">
        <v>186</v>
      </c>
      <c r="P592" s="426" t="s">
        <v>186</v>
      </c>
      <c r="Q592" s="426" t="s">
        <v>186</v>
      </c>
      <c r="R592" s="426">
        <v>2599.1426360002201</v>
      </c>
    </row>
    <row r="593" spans="1:18">
      <c r="A593" s="428">
        <v>42774.509060416669</v>
      </c>
      <c r="B593" s="426" t="s">
        <v>189</v>
      </c>
      <c r="C593" s="426">
        <v>2</v>
      </c>
      <c r="D593" s="426" t="s">
        <v>7</v>
      </c>
      <c r="E593" s="426" t="s">
        <v>7</v>
      </c>
      <c r="F593" s="426" t="s">
        <v>187</v>
      </c>
      <c r="G593" s="426" t="s">
        <v>186</v>
      </c>
      <c r="H593" s="426" t="s">
        <v>186</v>
      </c>
      <c r="I593" s="426" t="s">
        <v>186</v>
      </c>
      <c r="J593" s="426" t="s">
        <v>186</v>
      </c>
      <c r="K593" s="426" t="s">
        <v>186</v>
      </c>
      <c r="L593" s="426" t="s">
        <v>186</v>
      </c>
      <c r="M593" s="426" t="s">
        <v>186</v>
      </c>
      <c r="N593" s="426" t="s">
        <v>186</v>
      </c>
      <c r="O593" s="426" t="s">
        <v>186</v>
      </c>
      <c r="P593" s="426" t="s">
        <v>186</v>
      </c>
      <c r="Q593" s="426" t="s">
        <v>187</v>
      </c>
      <c r="R593" s="426">
        <v>3937.5887290002802</v>
      </c>
    </row>
    <row r="594" spans="1:18">
      <c r="A594" s="428">
        <v>42774.509060416669</v>
      </c>
      <c r="B594" s="426" t="s">
        <v>189</v>
      </c>
      <c r="C594" s="426">
        <v>2</v>
      </c>
      <c r="D594" s="426" t="s">
        <v>7</v>
      </c>
      <c r="E594" s="426" t="s">
        <v>7</v>
      </c>
      <c r="F594" s="426" t="s">
        <v>187</v>
      </c>
      <c r="G594" s="426" t="s">
        <v>186</v>
      </c>
      <c r="H594" s="426" t="s">
        <v>186</v>
      </c>
      <c r="I594" s="426" t="s">
        <v>186</v>
      </c>
      <c r="J594" s="426" t="s">
        <v>186</v>
      </c>
      <c r="K594" s="426" t="s">
        <v>186</v>
      </c>
      <c r="L594" s="426" t="s">
        <v>187</v>
      </c>
      <c r="M594" s="426" t="s">
        <v>186</v>
      </c>
      <c r="N594" s="426" t="s">
        <v>186</v>
      </c>
      <c r="O594" s="426" t="s">
        <v>186</v>
      </c>
      <c r="P594" s="426" t="s">
        <v>187</v>
      </c>
      <c r="Q594" s="426" t="s">
        <v>187</v>
      </c>
      <c r="R594" s="426">
        <v>629.86613499999805</v>
      </c>
    </row>
    <row r="595" spans="1:18">
      <c r="A595" s="428">
        <v>42774.509060416669</v>
      </c>
      <c r="B595" s="426" t="s">
        <v>189</v>
      </c>
      <c r="C595" s="426">
        <v>2</v>
      </c>
      <c r="D595" s="426" t="s">
        <v>7</v>
      </c>
      <c r="E595" s="426" t="s">
        <v>7</v>
      </c>
      <c r="F595" s="426" t="s">
        <v>187</v>
      </c>
      <c r="G595" s="426" t="s">
        <v>186</v>
      </c>
      <c r="H595" s="426" t="s">
        <v>186</v>
      </c>
      <c r="I595" s="426" t="s">
        <v>186</v>
      </c>
      <c r="J595" s="426" t="s">
        <v>186</v>
      </c>
      <c r="K595" s="426" t="s">
        <v>186</v>
      </c>
      <c r="L595" s="426" t="s">
        <v>187</v>
      </c>
      <c r="M595" s="426" t="s">
        <v>186</v>
      </c>
      <c r="N595" s="426" t="s">
        <v>187</v>
      </c>
      <c r="O595" s="426" t="s">
        <v>186</v>
      </c>
      <c r="P595" s="426" t="s">
        <v>186</v>
      </c>
      <c r="Q595" s="426" t="s">
        <v>187</v>
      </c>
      <c r="R595" s="426">
        <v>305.33269999999698</v>
      </c>
    </row>
    <row r="596" spans="1:18">
      <c r="A596" s="428">
        <v>42774.509060416669</v>
      </c>
      <c r="B596" s="426" t="s">
        <v>189</v>
      </c>
      <c r="C596" s="426">
        <v>2</v>
      </c>
      <c r="D596" s="426" t="s">
        <v>7</v>
      </c>
      <c r="E596" s="426" t="s">
        <v>7</v>
      </c>
      <c r="F596" s="426" t="s">
        <v>187</v>
      </c>
      <c r="G596" s="426" t="s">
        <v>186</v>
      </c>
      <c r="H596" s="426" t="s">
        <v>186</v>
      </c>
      <c r="I596" s="426" t="s">
        <v>186</v>
      </c>
      <c r="J596" s="426" t="s">
        <v>186</v>
      </c>
      <c r="K596" s="426" t="s">
        <v>186</v>
      </c>
      <c r="L596" s="426" t="s">
        <v>187</v>
      </c>
      <c r="M596" s="426" t="s">
        <v>187</v>
      </c>
      <c r="N596" s="426" t="s">
        <v>186</v>
      </c>
      <c r="O596" s="426" t="s">
        <v>186</v>
      </c>
      <c r="P596" s="426" t="s">
        <v>186</v>
      </c>
      <c r="Q596" s="426" t="s">
        <v>187</v>
      </c>
      <c r="R596" s="426">
        <v>656.11918800000296</v>
      </c>
    </row>
    <row r="597" spans="1:18">
      <c r="A597" s="428">
        <v>42774.509060416669</v>
      </c>
      <c r="B597" s="426" t="s">
        <v>189</v>
      </c>
      <c r="C597" s="426">
        <v>2</v>
      </c>
      <c r="D597" s="426" t="s">
        <v>7</v>
      </c>
      <c r="E597" s="426" t="s">
        <v>7</v>
      </c>
      <c r="F597" s="426" t="s">
        <v>187</v>
      </c>
      <c r="G597" s="426" t="s">
        <v>186</v>
      </c>
      <c r="H597" s="426" t="s">
        <v>186</v>
      </c>
      <c r="I597" s="426" t="s">
        <v>186</v>
      </c>
      <c r="J597" s="426" t="s">
        <v>186</v>
      </c>
      <c r="K597" s="426" t="s">
        <v>186</v>
      </c>
      <c r="L597" s="426" t="s">
        <v>187</v>
      </c>
      <c r="M597" s="426" t="s">
        <v>187</v>
      </c>
      <c r="N597" s="426" t="s">
        <v>186</v>
      </c>
      <c r="O597" s="426" t="s">
        <v>187</v>
      </c>
      <c r="P597" s="426" t="s">
        <v>186</v>
      </c>
      <c r="Q597" s="426" t="s">
        <v>187</v>
      </c>
      <c r="R597" s="426">
        <v>31.666625</v>
      </c>
    </row>
    <row r="598" spans="1:18">
      <c r="A598" s="428">
        <v>42774.509060416669</v>
      </c>
      <c r="B598" s="426" t="s">
        <v>189</v>
      </c>
      <c r="C598" s="426">
        <v>2</v>
      </c>
      <c r="D598" s="426" t="s">
        <v>7</v>
      </c>
      <c r="E598" s="426" t="s">
        <v>7</v>
      </c>
      <c r="F598" s="426" t="s">
        <v>187</v>
      </c>
      <c r="G598" s="426" t="s">
        <v>186</v>
      </c>
      <c r="H598" s="426" t="s">
        <v>186</v>
      </c>
      <c r="I598" s="426" t="s">
        <v>186</v>
      </c>
      <c r="J598" s="426" t="s">
        <v>186</v>
      </c>
      <c r="K598" s="426" t="s">
        <v>187</v>
      </c>
      <c r="L598" s="426" t="s">
        <v>186</v>
      </c>
      <c r="M598" s="426" t="s">
        <v>186</v>
      </c>
      <c r="N598" s="426" t="s">
        <v>186</v>
      </c>
      <c r="O598" s="426" t="s">
        <v>186</v>
      </c>
      <c r="P598" s="426" t="s">
        <v>186</v>
      </c>
      <c r="Q598" s="426" t="s">
        <v>186</v>
      </c>
      <c r="R598" s="426">
        <v>67.513239000000198</v>
      </c>
    </row>
    <row r="599" spans="1:18">
      <c r="A599" s="428">
        <v>42774.509060416669</v>
      </c>
      <c r="B599" s="426" t="s">
        <v>189</v>
      </c>
      <c r="C599" s="426">
        <v>2</v>
      </c>
      <c r="D599" s="426" t="s">
        <v>7</v>
      </c>
      <c r="E599" s="426" t="s">
        <v>7</v>
      </c>
      <c r="F599" s="426" t="s">
        <v>187</v>
      </c>
      <c r="G599" s="426" t="s">
        <v>186</v>
      </c>
      <c r="H599" s="426" t="s">
        <v>186</v>
      </c>
      <c r="I599" s="426" t="s">
        <v>186</v>
      </c>
      <c r="J599" s="426" t="s">
        <v>187</v>
      </c>
      <c r="K599" s="426" t="s">
        <v>186</v>
      </c>
      <c r="L599" s="426" t="s">
        <v>186</v>
      </c>
      <c r="M599" s="426" t="s">
        <v>186</v>
      </c>
      <c r="N599" s="426" t="s">
        <v>186</v>
      </c>
      <c r="O599" s="426" t="s">
        <v>186</v>
      </c>
      <c r="P599" s="426" t="s">
        <v>186</v>
      </c>
      <c r="Q599" s="426" t="s">
        <v>187</v>
      </c>
      <c r="R599" s="426">
        <v>108.079881</v>
      </c>
    </row>
    <row r="600" spans="1:18">
      <c r="A600" s="428">
        <v>42774.509060416669</v>
      </c>
      <c r="B600" s="426" t="s">
        <v>189</v>
      </c>
      <c r="C600" s="426">
        <v>2</v>
      </c>
      <c r="D600" s="426" t="s">
        <v>7</v>
      </c>
      <c r="E600" s="426" t="s">
        <v>7</v>
      </c>
      <c r="F600" s="426" t="s">
        <v>187</v>
      </c>
      <c r="G600" s="426" t="s">
        <v>186</v>
      </c>
      <c r="H600" s="426" t="s">
        <v>186</v>
      </c>
      <c r="I600" s="426" t="s">
        <v>186</v>
      </c>
      <c r="J600" s="426" t="s">
        <v>187</v>
      </c>
      <c r="K600" s="426" t="s">
        <v>186</v>
      </c>
      <c r="L600" s="426" t="s">
        <v>187</v>
      </c>
      <c r="M600" s="426" t="s">
        <v>186</v>
      </c>
      <c r="N600" s="426" t="s">
        <v>186</v>
      </c>
      <c r="O600" s="426" t="s">
        <v>186</v>
      </c>
      <c r="P600" s="426" t="s">
        <v>187</v>
      </c>
      <c r="Q600" s="426" t="s">
        <v>187</v>
      </c>
      <c r="R600" s="426">
        <v>7.3999930000000003</v>
      </c>
    </row>
    <row r="601" spans="1:18">
      <c r="A601" s="428">
        <v>42774.509060416669</v>
      </c>
      <c r="B601" s="426" t="s">
        <v>189</v>
      </c>
      <c r="C601" s="426">
        <v>2</v>
      </c>
      <c r="D601" s="426" t="s">
        <v>7</v>
      </c>
      <c r="E601" s="426" t="s">
        <v>7</v>
      </c>
      <c r="F601" s="426" t="s">
        <v>187</v>
      </c>
      <c r="G601" s="426" t="s">
        <v>186</v>
      </c>
      <c r="H601" s="426" t="s">
        <v>186</v>
      </c>
      <c r="I601" s="426" t="s">
        <v>186</v>
      </c>
      <c r="J601" s="426" t="s">
        <v>187</v>
      </c>
      <c r="K601" s="426" t="s">
        <v>186</v>
      </c>
      <c r="L601" s="426" t="s">
        <v>187</v>
      </c>
      <c r="M601" s="426" t="s">
        <v>186</v>
      </c>
      <c r="N601" s="426" t="s">
        <v>187</v>
      </c>
      <c r="O601" s="426" t="s">
        <v>186</v>
      </c>
      <c r="P601" s="426" t="s">
        <v>186</v>
      </c>
      <c r="Q601" s="426" t="s">
        <v>187</v>
      </c>
      <c r="R601" s="426">
        <v>0.46666600000000003</v>
      </c>
    </row>
    <row r="602" spans="1:18">
      <c r="A602" s="428">
        <v>42774.509060416669</v>
      </c>
      <c r="B602" s="426" t="s">
        <v>189</v>
      </c>
      <c r="C602" s="426">
        <v>2</v>
      </c>
      <c r="D602" s="426" t="s">
        <v>7</v>
      </c>
      <c r="E602" s="426" t="s">
        <v>7</v>
      </c>
      <c r="F602" s="426" t="s">
        <v>187</v>
      </c>
      <c r="G602" s="426" t="s">
        <v>186</v>
      </c>
      <c r="H602" s="426" t="s">
        <v>186</v>
      </c>
      <c r="I602" s="426" t="s">
        <v>186</v>
      </c>
      <c r="J602" s="426" t="s">
        <v>187</v>
      </c>
      <c r="K602" s="426" t="s">
        <v>186</v>
      </c>
      <c r="L602" s="426" t="s">
        <v>187</v>
      </c>
      <c r="M602" s="426" t="s">
        <v>187</v>
      </c>
      <c r="N602" s="426" t="s">
        <v>186</v>
      </c>
      <c r="O602" s="426" t="s">
        <v>186</v>
      </c>
      <c r="P602" s="426" t="s">
        <v>186</v>
      </c>
      <c r="Q602" s="426" t="s">
        <v>187</v>
      </c>
      <c r="R602" s="426">
        <v>47.379947000000001</v>
      </c>
    </row>
    <row r="603" spans="1:18">
      <c r="A603" s="428">
        <v>42774.509060416669</v>
      </c>
      <c r="B603" s="426" t="s">
        <v>189</v>
      </c>
      <c r="C603" s="426">
        <v>2</v>
      </c>
      <c r="D603" s="426" t="s">
        <v>7</v>
      </c>
      <c r="E603" s="426" t="s">
        <v>7</v>
      </c>
      <c r="F603" s="426" t="s">
        <v>187</v>
      </c>
      <c r="G603" s="426" t="s">
        <v>187</v>
      </c>
      <c r="H603" s="426" t="s">
        <v>186</v>
      </c>
      <c r="I603" s="426" t="s">
        <v>186</v>
      </c>
      <c r="J603" s="426" t="s">
        <v>186</v>
      </c>
      <c r="K603" s="426" t="s">
        <v>186</v>
      </c>
      <c r="L603" s="426" t="s">
        <v>186</v>
      </c>
      <c r="M603" s="426" t="s">
        <v>186</v>
      </c>
      <c r="N603" s="426" t="s">
        <v>186</v>
      </c>
      <c r="O603" s="426" t="s">
        <v>186</v>
      </c>
      <c r="P603" s="426" t="s">
        <v>186</v>
      </c>
      <c r="Q603" s="426" t="s">
        <v>187</v>
      </c>
      <c r="R603" s="426">
        <v>6.9599900000000003</v>
      </c>
    </row>
    <row r="604" spans="1:18">
      <c r="A604" s="428">
        <v>42774.509060416669</v>
      </c>
      <c r="B604" s="426" t="s">
        <v>189</v>
      </c>
      <c r="C604" s="426">
        <v>2</v>
      </c>
      <c r="D604" s="426" t="s">
        <v>7</v>
      </c>
      <c r="E604" s="426" t="s">
        <v>7</v>
      </c>
      <c r="F604" s="426" t="s">
        <v>187</v>
      </c>
      <c r="G604" s="426" t="s">
        <v>187</v>
      </c>
      <c r="H604" s="426" t="s">
        <v>186</v>
      </c>
      <c r="I604" s="426" t="s">
        <v>186</v>
      </c>
      <c r="J604" s="426" t="s">
        <v>186</v>
      </c>
      <c r="K604" s="426" t="s">
        <v>186</v>
      </c>
      <c r="L604" s="426" t="s">
        <v>187</v>
      </c>
      <c r="M604" s="426" t="s">
        <v>186</v>
      </c>
      <c r="N604" s="426" t="s">
        <v>187</v>
      </c>
      <c r="O604" s="426" t="s">
        <v>186</v>
      </c>
      <c r="P604" s="426" t="s">
        <v>186</v>
      </c>
      <c r="Q604" s="426" t="s">
        <v>187</v>
      </c>
      <c r="R604" s="426">
        <v>1.1333310000000001</v>
      </c>
    </row>
    <row r="605" spans="1:18">
      <c r="A605" s="428">
        <v>42774.509060416669</v>
      </c>
      <c r="B605" s="426" t="s">
        <v>189</v>
      </c>
      <c r="C605" s="426">
        <v>2</v>
      </c>
      <c r="D605" s="426" t="s">
        <v>7</v>
      </c>
      <c r="E605" s="426" t="s">
        <v>7</v>
      </c>
      <c r="F605" s="426" t="s">
        <v>187</v>
      </c>
      <c r="G605" s="426" t="s">
        <v>187</v>
      </c>
      <c r="H605" s="426" t="s">
        <v>186</v>
      </c>
      <c r="I605" s="426" t="s">
        <v>186</v>
      </c>
      <c r="J605" s="426" t="s">
        <v>186</v>
      </c>
      <c r="K605" s="426" t="s">
        <v>186</v>
      </c>
      <c r="L605" s="426" t="s">
        <v>187</v>
      </c>
      <c r="M605" s="426" t="s">
        <v>187</v>
      </c>
      <c r="N605" s="426" t="s">
        <v>186</v>
      </c>
      <c r="O605" s="426" t="s">
        <v>186</v>
      </c>
      <c r="P605" s="426" t="s">
        <v>186</v>
      </c>
      <c r="Q605" s="426" t="s">
        <v>187</v>
      </c>
      <c r="R605" s="426">
        <v>39.193292</v>
      </c>
    </row>
    <row r="606" spans="1:18">
      <c r="A606" s="428">
        <v>42774.509060416669</v>
      </c>
      <c r="B606" s="426" t="s">
        <v>189</v>
      </c>
      <c r="C606" s="426">
        <v>2</v>
      </c>
      <c r="D606" s="426" t="s">
        <v>7</v>
      </c>
      <c r="E606" s="426" t="s">
        <v>7</v>
      </c>
      <c r="F606" s="426" t="s">
        <v>187</v>
      </c>
      <c r="G606" s="426" t="s">
        <v>187</v>
      </c>
      <c r="H606" s="426" t="s">
        <v>186</v>
      </c>
      <c r="I606" s="426" t="s">
        <v>186</v>
      </c>
      <c r="J606" s="426" t="s">
        <v>186</v>
      </c>
      <c r="K606" s="426" t="s">
        <v>187</v>
      </c>
      <c r="L606" s="426" t="s">
        <v>186</v>
      </c>
      <c r="M606" s="426" t="s">
        <v>186</v>
      </c>
      <c r="N606" s="426" t="s">
        <v>186</v>
      </c>
      <c r="O606" s="426" t="s">
        <v>186</v>
      </c>
      <c r="P606" s="426" t="s">
        <v>186</v>
      </c>
      <c r="Q606" s="426" t="s">
        <v>186</v>
      </c>
      <c r="R606" s="426">
        <v>0.86666600000000005</v>
      </c>
    </row>
    <row r="607" spans="1:18">
      <c r="A607" s="428">
        <v>42774.509060416669</v>
      </c>
      <c r="B607" s="426" t="s">
        <v>189</v>
      </c>
      <c r="C607" s="426">
        <v>2</v>
      </c>
      <c r="D607" s="426" t="s">
        <v>7</v>
      </c>
      <c r="E607" s="426" t="s">
        <v>7</v>
      </c>
      <c r="F607" s="426" t="s">
        <v>187</v>
      </c>
      <c r="G607" s="426" t="s">
        <v>187</v>
      </c>
      <c r="H607" s="426" t="s">
        <v>186</v>
      </c>
      <c r="I607" s="426" t="s">
        <v>186</v>
      </c>
      <c r="J607" s="426" t="s">
        <v>187</v>
      </c>
      <c r="K607" s="426" t="s">
        <v>186</v>
      </c>
      <c r="L607" s="426" t="s">
        <v>186</v>
      </c>
      <c r="M607" s="426" t="s">
        <v>186</v>
      </c>
      <c r="N607" s="426" t="s">
        <v>186</v>
      </c>
      <c r="O607" s="426" t="s">
        <v>186</v>
      </c>
      <c r="P607" s="426" t="s">
        <v>186</v>
      </c>
      <c r="Q607" s="426" t="s">
        <v>187</v>
      </c>
      <c r="R607" s="426">
        <v>0.466665</v>
      </c>
    </row>
    <row r="608" spans="1:18">
      <c r="A608" s="428">
        <v>42774.509060416669</v>
      </c>
      <c r="B608" s="426" t="s">
        <v>189</v>
      </c>
      <c r="C608" s="426">
        <v>2</v>
      </c>
      <c r="D608" s="426" t="s">
        <v>7</v>
      </c>
      <c r="E608" s="426" t="s">
        <v>7</v>
      </c>
      <c r="F608" s="426" t="s">
        <v>187</v>
      </c>
      <c r="G608" s="426" t="s">
        <v>187</v>
      </c>
      <c r="H608" s="426" t="s">
        <v>186</v>
      </c>
      <c r="I608" s="426" t="s">
        <v>186</v>
      </c>
      <c r="J608" s="426" t="s">
        <v>187</v>
      </c>
      <c r="K608" s="426" t="s">
        <v>186</v>
      </c>
      <c r="L608" s="426" t="s">
        <v>187</v>
      </c>
      <c r="M608" s="426" t="s">
        <v>187</v>
      </c>
      <c r="N608" s="426" t="s">
        <v>186</v>
      </c>
      <c r="O608" s="426" t="s">
        <v>186</v>
      </c>
      <c r="P608" s="426" t="s">
        <v>186</v>
      </c>
      <c r="Q608" s="426" t="s">
        <v>187</v>
      </c>
      <c r="R608" s="426">
        <v>6.6666600000000003</v>
      </c>
    </row>
    <row r="609" spans="1:18">
      <c r="A609" s="428">
        <v>42774.509060416669</v>
      </c>
      <c r="B609" s="426" t="s">
        <v>189</v>
      </c>
      <c r="C609" s="426">
        <v>2</v>
      </c>
      <c r="D609" s="426" t="s">
        <v>8</v>
      </c>
      <c r="E609" s="426" t="s">
        <v>8</v>
      </c>
      <c r="F609" s="426" t="s">
        <v>186</v>
      </c>
      <c r="G609" s="426" t="s">
        <v>186</v>
      </c>
      <c r="H609" s="426" t="s">
        <v>186</v>
      </c>
      <c r="I609" s="426" t="s">
        <v>186</v>
      </c>
      <c r="J609" s="426" t="s">
        <v>186</v>
      </c>
      <c r="K609" s="426" t="s">
        <v>186</v>
      </c>
      <c r="L609" s="426" t="s">
        <v>186</v>
      </c>
      <c r="M609" s="426" t="s">
        <v>186</v>
      </c>
      <c r="N609" s="426" t="s">
        <v>186</v>
      </c>
      <c r="O609" s="426" t="s">
        <v>186</v>
      </c>
      <c r="P609" s="426" t="s">
        <v>186</v>
      </c>
      <c r="Q609" s="426" t="s">
        <v>186</v>
      </c>
      <c r="R609" s="426">
        <v>234.28633300000101</v>
      </c>
    </row>
    <row r="610" spans="1:18">
      <c r="A610" s="428">
        <v>42774.509060416669</v>
      </c>
      <c r="B610" s="426" t="s">
        <v>189</v>
      </c>
      <c r="C610" s="426">
        <v>2</v>
      </c>
      <c r="D610" s="426" t="s">
        <v>8</v>
      </c>
      <c r="E610" s="426" t="s">
        <v>8</v>
      </c>
      <c r="F610" s="426" t="s">
        <v>187</v>
      </c>
      <c r="G610" s="426" t="s">
        <v>186</v>
      </c>
      <c r="H610" s="426" t="s">
        <v>186</v>
      </c>
      <c r="I610" s="426" t="s">
        <v>186</v>
      </c>
      <c r="J610" s="426" t="s">
        <v>186</v>
      </c>
      <c r="K610" s="426" t="s">
        <v>186</v>
      </c>
      <c r="L610" s="426" t="s">
        <v>186</v>
      </c>
      <c r="M610" s="426" t="s">
        <v>186</v>
      </c>
      <c r="N610" s="426" t="s">
        <v>186</v>
      </c>
      <c r="O610" s="426" t="s">
        <v>186</v>
      </c>
      <c r="P610" s="426" t="s">
        <v>186</v>
      </c>
      <c r="Q610" s="426" t="s">
        <v>187</v>
      </c>
      <c r="R610" s="426">
        <v>2029.0110540001101</v>
      </c>
    </row>
    <row r="611" spans="1:18">
      <c r="A611" s="428">
        <v>42774.509060416669</v>
      </c>
      <c r="B611" s="426" t="s">
        <v>189</v>
      </c>
      <c r="C611" s="426">
        <v>2</v>
      </c>
      <c r="D611" s="426" t="s">
        <v>8</v>
      </c>
      <c r="E611" s="426" t="s">
        <v>8</v>
      </c>
      <c r="F611" s="426" t="s">
        <v>187</v>
      </c>
      <c r="G611" s="426" t="s">
        <v>186</v>
      </c>
      <c r="H611" s="426" t="s">
        <v>186</v>
      </c>
      <c r="I611" s="426" t="s">
        <v>186</v>
      </c>
      <c r="J611" s="426" t="s">
        <v>186</v>
      </c>
      <c r="K611" s="426" t="s">
        <v>186</v>
      </c>
      <c r="L611" s="426" t="s">
        <v>187</v>
      </c>
      <c r="M611" s="426" t="s">
        <v>186</v>
      </c>
      <c r="N611" s="426" t="s">
        <v>186</v>
      </c>
      <c r="O611" s="426" t="s">
        <v>186</v>
      </c>
      <c r="P611" s="426" t="s">
        <v>187</v>
      </c>
      <c r="Q611" s="426" t="s">
        <v>187</v>
      </c>
      <c r="R611" s="426">
        <v>222.666569000002</v>
      </c>
    </row>
    <row r="612" spans="1:18">
      <c r="A612" s="428">
        <v>42774.509060416669</v>
      </c>
      <c r="B612" s="426" t="s">
        <v>189</v>
      </c>
      <c r="C612" s="426">
        <v>2</v>
      </c>
      <c r="D612" s="426" t="s">
        <v>8</v>
      </c>
      <c r="E612" s="426" t="s">
        <v>8</v>
      </c>
      <c r="F612" s="426" t="s">
        <v>187</v>
      </c>
      <c r="G612" s="426" t="s">
        <v>186</v>
      </c>
      <c r="H612" s="426" t="s">
        <v>186</v>
      </c>
      <c r="I612" s="426" t="s">
        <v>186</v>
      </c>
      <c r="J612" s="426" t="s">
        <v>186</v>
      </c>
      <c r="K612" s="426" t="s">
        <v>186</v>
      </c>
      <c r="L612" s="426" t="s">
        <v>187</v>
      </c>
      <c r="M612" s="426" t="s">
        <v>186</v>
      </c>
      <c r="N612" s="426" t="s">
        <v>186</v>
      </c>
      <c r="O612" s="426" t="s">
        <v>187</v>
      </c>
      <c r="P612" s="426" t="s">
        <v>186</v>
      </c>
      <c r="Q612" s="426" t="s">
        <v>187</v>
      </c>
      <c r="R612" s="426">
        <v>4.333329</v>
      </c>
    </row>
    <row r="613" spans="1:18">
      <c r="A613" s="428">
        <v>42774.509060416669</v>
      </c>
      <c r="B613" s="426" t="s">
        <v>189</v>
      </c>
      <c r="C613" s="426">
        <v>2</v>
      </c>
      <c r="D613" s="426" t="s">
        <v>8</v>
      </c>
      <c r="E613" s="426" t="s">
        <v>8</v>
      </c>
      <c r="F613" s="426" t="s">
        <v>187</v>
      </c>
      <c r="G613" s="426" t="s">
        <v>186</v>
      </c>
      <c r="H613" s="426" t="s">
        <v>186</v>
      </c>
      <c r="I613" s="426" t="s">
        <v>186</v>
      </c>
      <c r="J613" s="426" t="s">
        <v>186</v>
      </c>
      <c r="K613" s="426" t="s">
        <v>186</v>
      </c>
      <c r="L613" s="426" t="s">
        <v>187</v>
      </c>
      <c r="M613" s="426" t="s">
        <v>186</v>
      </c>
      <c r="N613" s="426" t="s">
        <v>187</v>
      </c>
      <c r="O613" s="426" t="s">
        <v>186</v>
      </c>
      <c r="P613" s="426" t="s">
        <v>186</v>
      </c>
      <c r="Q613" s="426" t="s">
        <v>187</v>
      </c>
      <c r="R613" s="426">
        <v>23.333310000000001</v>
      </c>
    </row>
    <row r="614" spans="1:18">
      <c r="A614" s="428">
        <v>42774.509060416669</v>
      </c>
      <c r="B614" s="426" t="s">
        <v>189</v>
      </c>
      <c r="C614" s="426">
        <v>2</v>
      </c>
      <c r="D614" s="426" t="s">
        <v>8</v>
      </c>
      <c r="E614" s="426" t="s">
        <v>8</v>
      </c>
      <c r="F614" s="426" t="s">
        <v>187</v>
      </c>
      <c r="G614" s="426" t="s">
        <v>186</v>
      </c>
      <c r="H614" s="426" t="s">
        <v>186</v>
      </c>
      <c r="I614" s="426" t="s">
        <v>186</v>
      </c>
      <c r="J614" s="426" t="s">
        <v>186</v>
      </c>
      <c r="K614" s="426" t="s">
        <v>186</v>
      </c>
      <c r="L614" s="426" t="s">
        <v>187</v>
      </c>
      <c r="M614" s="426" t="s">
        <v>187</v>
      </c>
      <c r="N614" s="426" t="s">
        <v>186</v>
      </c>
      <c r="O614" s="426" t="s">
        <v>186</v>
      </c>
      <c r="P614" s="426" t="s">
        <v>186</v>
      </c>
      <c r="Q614" s="426" t="s">
        <v>187</v>
      </c>
      <c r="R614" s="426">
        <v>583.65259499999502</v>
      </c>
    </row>
    <row r="615" spans="1:18">
      <c r="A615" s="428">
        <v>42774.509060416669</v>
      </c>
      <c r="B615" s="426" t="s">
        <v>189</v>
      </c>
      <c r="C615" s="426">
        <v>2</v>
      </c>
      <c r="D615" s="426" t="s">
        <v>8</v>
      </c>
      <c r="E615" s="426" t="s">
        <v>8</v>
      </c>
      <c r="F615" s="426" t="s">
        <v>187</v>
      </c>
      <c r="G615" s="426" t="s">
        <v>186</v>
      </c>
      <c r="H615" s="426" t="s">
        <v>186</v>
      </c>
      <c r="I615" s="426" t="s">
        <v>186</v>
      </c>
      <c r="J615" s="426" t="s">
        <v>186</v>
      </c>
      <c r="K615" s="426" t="s">
        <v>187</v>
      </c>
      <c r="L615" s="426" t="s">
        <v>186</v>
      </c>
      <c r="M615" s="426" t="s">
        <v>186</v>
      </c>
      <c r="N615" s="426" t="s">
        <v>186</v>
      </c>
      <c r="O615" s="426" t="s">
        <v>186</v>
      </c>
      <c r="P615" s="426" t="s">
        <v>186</v>
      </c>
      <c r="Q615" s="426" t="s">
        <v>186</v>
      </c>
      <c r="R615" s="426">
        <v>33.799948999999998</v>
      </c>
    </row>
    <row r="616" spans="1:18">
      <c r="A616" s="428">
        <v>42774.509060416669</v>
      </c>
      <c r="B616" s="426" t="s">
        <v>189</v>
      </c>
      <c r="C616" s="426">
        <v>2</v>
      </c>
      <c r="D616" s="426" t="s">
        <v>8</v>
      </c>
      <c r="E616" s="426" t="s">
        <v>8</v>
      </c>
      <c r="F616" s="426" t="s">
        <v>187</v>
      </c>
      <c r="G616" s="426" t="s">
        <v>186</v>
      </c>
      <c r="H616" s="426" t="s">
        <v>186</v>
      </c>
      <c r="I616" s="426" t="s">
        <v>186</v>
      </c>
      <c r="J616" s="426" t="s">
        <v>187</v>
      </c>
      <c r="K616" s="426" t="s">
        <v>186</v>
      </c>
      <c r="L616" s="426" t="s">
        <v>186</v>
      </c>
      <c r="M616" s="426" t="s">
        <v>186</v>
      </c>
      <c r="N616" s="426" t="s">
        <v>186</v>
      </c>
      <c r="O616" s="426" t="s">
        <v>186</v>
      </c>
      <c r="P616" s="426" t="s">
        <v>186</v>
      </c>
      <c r="Q616" s="426" t="s">
        <v>187</v>
      </c>
      <c r="R616" s="426">
        <v>134.199837</v>
      </c>
    </row>
    <row r="617" spans="1:18">
      <c r="A617" s="428">
        <v>42774.509060416669</v>
      </c>
      <c r="B617" s="426" t="s">
        <v>189</v>
      </c>
      <c r="C617" s="426">
        <v>2</v>
      </c>
      <c r="D617" s="426" t="s">
        <v>8</v>
      </c>
      <c r="E617" s="426" t="s">
        <v>8</v>
      </c>
      <c r="F617" s="426" t="s">
        <v>187</v>
      </c>
      <c r="G617" s="426" t="s">
        <v>186</v>
      </c>
      <c r="H617" s="426" t="s">
        <v>186</v>
      </c>
      <c r="I617" s="426" t="s">
        <v>186</v>
      </c>
      <c r="J617" s="426" t="s">
        <v>187</v>
      </c>
      <c r="K617" s="426" t="s">
        <v>186</v>
      </c>
      <c r="L617" s="426" t="s">
        <v>187</v>
      </c>
      <c r="M617" s="426" t="s">
        <v>186</v>
      </c>
      <c r="N617" s="426" t="s">
        <v>186</v>
      </c>
      <c r="O617" s="426" t="s">
        <v>187</v>
      </c>
      <c r="P617" s="426" t="s">
        <v>186</v>
      </c>
      <c r="Q617" s="426" t="s">
        <v>187</v>
      </c>
      <c r="R617" s="426">
        <v>1.6666650000000001</v>
      </c>
    </row>
    <row r="618" spans="1:18">
      <c r="A618" s="428">
        <v>42774.509060416669</v>
      </c>
      <c r="B618" s="426" t="s">
        <v>189</v>
      </c>
      <c r="C618" s="426">
        <v>2</v>
      </c>
      <c r="D618" s="426" t="s">
        <v>8</v>
      </c>
      <c r="E618" s="426" t="s">
        <v>8</v>
      </c>
      <c r="F618" s="426" t="s">
        <v>187</v>
      </c>
      <c r="G618" s="426" t="s">
        <v>186</v>
      </c>
      <c r="H618" s="426" t="s">
        <v>186</v>
      </c>
      <c r="I618" s="426" t="s">
        <v>186</v>
      </c>
      <c r="J618" s="426" t="s">
        <v>187</v>
      </c>
      <c r="K618" s="426" t="s">
        <v>186</v>
      </c>
      <c r="L618" s="426" t="s">
        <v>187</v>
      </c>
      <c r="M618" s="426" t="s">
        <v>186</v>
      </c>
      <c r="N618" s="426" t="s">
        <v>187</v>
      </c>
      <c r="O618" s="426" t="s">
        <v>186</v>
      </c>
      <c r="P618" s="426" t="s">
        <v>186</v>
      </c>
      <c r="Q618" s="426" t="s">
        <v>187</v>
      </c>
      <c r="R618" s="426">
        <v>2.6666639999999999</v>
      </c>
    </row>
    <row r="619" spans="1:18">
      <c r="A619" s="428">
        <v>42774.509060416669</v>
      </c>
      <c r="B619" s="426" t="s">
        <v>189</v>
      </c>
      <c r="C619" s="426">
        <v>2</v>
      </c>
      <c r="D619" s="426" t="s">
        <v>8</v>
      </c>
      <c r="E619" s="426" t="s">
        <v>8</v>
      </c>
      <c r="F619" s="426" t="s">
        <v>187</v>
      </c>
      <c r="G619" s="426" t="s">
        <v>186</v>
      </c>
      <c r="H619" s="426" t="s">
        <v>186</v>
      </c>
      <c r="I619" s="426" t="s">
        <v>186</v>
      </c>
      <c r="J619" s="426" t="s">
        <v>187</v>
      </c>
      <c r="K619" s="426" t="s">
        <v>186</v>
      </c>
      <c r="L619" s="426" t="s">
        <v>187</v>
      </c>
      <c r="M619" s="426" t="s">
        <v>187</v>
      </c>
      <c r="N619" s="426" t="s">
        <v>186</v>
      </c>
      <c r="O619" s="426" t="s">
        <v>186</v>
      </c>
      <c r="P619" s="426" t="s">
        <v>186</v>
      </c>
      <c r="Q619" s="426" t="s">
        <v>187</v>
      </c>
      <c r="R619" s="426">
        <v>98.0265500000001</v>
      </c>
    </row>
    <row r="620" spans="1:18">
      <c r="A620" s="428">
        <v>42774.509060416669</v>
      </c>
      <c r="B620" s="426" t="s">
        <v>189</v>
      </c>
      <c r="C620" s="426">
        <v>2</v>
      </c>
      <c r="D620" s="426" t="s">
        <v>8</v>
      </c>
      <c r="E620" s="426" t="s">
        <v>8</v>
      </c>
      <c r="F620" s="426" t="s">
        <v>187</v>
      </c>
      <c r="G620" s="426" t="s">
        <v>187</v>
      </c>
      <c r="H620" s="426" t="s">
        <v>186</v>
      </c>
      <c r="I620" s="426" t="s">
        <v>186</v>
      </c>
      <c r="J620" s="426" t="s">
        <v>186</v>
      </c>
      <c r="K620" s="426" t="s">
        <v>186</v>
      </c>
      <c r="L620" s="426" t="s">
        <v>186</v>
      </c>
      <c r="M620" s="426" t="s">
        <v>186</v>
      </c>
      <c r="N620" s="426" t="s">
        <v>186</v>
      </c>
      <c r="O620" s="426" t="s">
        <v>186</v>
      </c>
      <c r="P620" s="426" t="s">
        <v>186</v>
      </c>
      <c r="Q620" s="426" t="s">
        <v>187</v>
      </c>
      <c r="R620" s="426">
        <v>17.466650999999999</v>
      </c>
    </row>
    <row r="621" spans="1:18">
      <c r="A621" s="428">
        <v>42774.509060416669</v>
      </c>
      <c r="B621" s="426" t="s">
        <v>189</v>
      </c>
      <c r="C621" s="426">
        <v>2</v>
      </c>
      <c r="D621" s="426" t="s">
        <v>8</v>
      </c>
      <c r="E621" s="426" t="s">
        <v>8</v>
      </c>
      <c r="F621" s="426" t="s">
        <v>187</v>
      </c>
      <c r="G621" s="426" t="s">
        <v>187</v>
      </c>
      <c r="H621" s="426" t="s">
        <v>186</v>
      </c>
      <c r="I621" s="426" t="s">
        <v>186</v>
      </c>
      <c r="J621" s="426" t="s">
        <v>186</v>
      </c>
      <c r="K621" s="426" t="s">
        <v>186</v>
      </c>
      <c r="L621" s="426" t="s">
        <v>187</v>
      </c>
      <c r="M621" s="426" t="s">
        <v>186</v>
      </c>
      <c r="N621" s="426" t="s">
        <v>187</v>
      </c>
      <c r="O621" s="426" t="s">
        <v>186</v>
      </c>
      <c r="P621" s="426" t="s">
        <v>186</v>
      </c>
      <c r="Q621" s="426" t="s">
        <v>187</v>
      </c>
      <c r="R621" s="426">
        <v>0.66666599999999998</v>
      </c>
    </row>
    <row r="622" spans="1:18">
      <c r="A622" s="428">
        <v>42774.509060416669</v>
      </c>
      <c r="B622" s="426" t="s">
        <v>189</v>
      </c>
      <c r="C622" s="426">
        <v>2</v>
      </c>
      <c r="D622" s="426" t="s">
        <v>8</v>
      </c>
      <c r="E622" s="426" t="s">
        <v>8</v>
      </c>
      <c r="F622" s="426" t="s">
        <v>187</v>
      </c>
      <c r="G622" s="426" t="s">
        <v>187</v>
      </c>
      <c r="H622" s="426" t="s">
        <v>186</v>
      </c>
      <c r="I622" s="426" t="s">
        <v>186</v>
      </c>
      <c r="J622" s="426" t="s">
        <v>186</v>
      </c>
      <c r="K622" s="426" t="s">
        <v>186</v>
      </c>
      <c r="L622" s="426" t="s">
        <v>187</v>
      </c>
      <c r="M622" s="426" t="s">
        <v>187</v>
      </c>
      <c r="N622" s="426" t="s">
        <v>186</v>
      </c>
      <c r="O622" s="426" t="s">
        <v>186</v>
      </c>
      <c r="P622" s="426" t="s">
        <v>186</v>
      </c>
      <c r="Q622" s="426" t="s">
        <v>187</v>
      </c>
      <c r="R622" s="426">
        <v>57.6666090000002</v>
      </c>
    </row>
    <row r="623" spans="1:18">
      <c r="A623" s="428">
        <v>42774.509060416669</v>
      </c>
      <c r="B623" s="426" t="s">
        <v>189</v>
      </c>
      <c r="C623" s="426">
        <v>2</v>
      </c>
      <c r="D623" s="426" t="s">
        <v>8</v>
      </c>
      <c r="E623" s="426" t="s">
        <v>8</v>
      </c>
      <c r="F623" s="426" t="s">
        <v>187</v>
      </c>
      <c r="G623" s="426" t="s">
        <v>187</v>
      </c>
      <c r="H623" s="426" t="s">
        <v>186</v>
      </c>
      <c r="I623" s="426" t="s">
        <v>186</v>
      </c>
      <c r="J623" s="426" t="s">
        <v>186</v>
      </c>
      <c r="K623" s="426" t="s">
        <v>187</v>
      </c>
      <c r="L623" s="426" t="s">
        <v>186</v>
      </c>
      <c r="M623" s="426" t="s">
        <v>186</v>
      </c>
      <c r="N623" s="426" t="s">
        <v>186</v>
      </c>
      <c r="O623" s="426" t="s">
        <v>186</v>
      </c>
      <c r="P623" s="426" t="s">
        <v>186</v>
      </c>
      <c r="Q623" s="426" t="s">
        <v>186</v>
      </c>
      <c r="R623" s="426">
        <v>1.199999</v>
      </c>
    </row>
    <row r="624" spans="1:18">
      <c r="A624" s="428">
        <v>42774.509060416669</v>
      </c>
      <c r="B624" s="426" t="s">
        <v>189</v>
      </c>
      <c r="C624" s="426">
        <v>2</v>
      </c>
      <c r="D624" s="426" t="s">
        <v>8</v>
      </c>
      <c r="E624" s="426" t="s">
        <v>8</v>
      </c>
      <c r="F624" s="426" t="s">
        <v>187</v>
      </c>
      <c r="G624" s="426" t="s">
        <v>187</v>
      </c>
      <c r="H624" s="426" t="s">
        <v>186</v>
      </c>
      <c r="I624" s="426" t="s">
        <v>186</v>
      </c>
      <c r="J624" s="426" t="s">
        <v>187</v>
      </c>
      <c r="K624" s="426" t="s">
        <v>186</v>
      </c>
      <c r="L624" s="426" t="s">
        <v>186</v>
      </c>
      <c r="M624" s="426" t="s">
        <v>186</v>
      </c>
      <c r="N624" s="426" t="s">
        <v>186</v>
      </c>
      <c r="O624" s="426" t="s">
        <v>186</v>
      </c>
      <c r="P624" s="426" t="s">
        <v>186</v>
      </c>
      <c r="Q624" s="426" t="s">
        <v>187</v>
      </c>
      <c r="R624" s="426">
        <v>1.133332</v>
      </c>
    </row>
    <row r="625" spans="1:18">
      <c r="A625" s="428">
        <v>42774.509060416669</v>
      </c>
      <c r="B625" s="426" t="s">
        <v>189</v>
      </c>
      <c r="C625" s="426">
        <v>2</v>
      </c>
      <c r="D625" s="426" t="s">
        <v>8</v>
      </c>
      <c r="E625" s="426" t="s">
        <v>8</v>
      </c>
      <c r="F625" s="426" t="s">
        <v>187</v>
      </c>
      <c r="G625" s="426" t="s">
        <v>187</v>
      </c>
      <c r="H625" s="426" t="s">
        <v>186</v>
      </c>
      <c r="I625" s="426" t="s">
        <v>186</v>
      </c>
      <c r="J625" s="426" t="s">
        <v>187</v>
      </c>
      <c r="K625" s="426" t="s">
        <v>186</v>
      </c>
      <c r="L625" s="426" t="s">
        <v>187</v>
      </c>
      <c r="M625" s="426" t="s">
        <v>187</v>
      </c>
      <c r="N625" s="426" t="s">
        <v>186</v>
      </c>
      <c r="O625" s="426" t="s">
        <v>186</v>
      </c>
      <c r="P625" s="426" t="s">
        <v>186</v>
      </c>
      <c r="Q625" s="426" t="s">
        <v>187</v>
      </c>
      <c r="R625" s="426">
        <v>15.199986000000001</v>
      </c>
    </row>
    <row r="626" spans="1:18">
      <c r="A626" s="428">
        <v>42774.509060416669</v>
      </c>
      <c r="B626" s="426" t="s">
        <v>189</v>
      </c>
      <c r="C626" s="426">
        <v>2</v>
      </c>
      <c r="D626" s="426" t="s">
        <v>9</v>
      </c>
      <c r="E626" s="426" t="s">
        <v>9</v>
      </c>
      <c r="F626" s="426" t="s">
        <v>186</v>
      </c>
      <c r="G626" s="426" t="s">
        <v>186</v>
      </c>
      <c r="H626" s="426" t="s">
        <v>186</v>
      </c>
      <c r="I626" s="426" t="s">
        <v>186</v>
      </c>
      <c r="J626" s="426" t="s">
        <v>186</v>
      </c>
      <c r="K626" s="426" t="s">
        <v>186</v>
      </c>
      <c r="L626" s="426" t="s">
        <v>186</v>
      </c>
      <c r="M626" s="426" t="s">
        <v>186</v>
      </c>
      <c r="N626" s="426" t="s">
        <v>186</v>
      </c>
      <c r="O626" s="426" t="s">
        <v>186</v>
      </c>
      <c r="P626" s="426" t="s">
        <v>186</v>
      </c>
      <c r="Q626" s="426" t="s">
        <v>186</v>
      </c>
      <c r="R626" s="426">
        <v>994.42504800006895</v>
      </c>
    </row>
    <row r="627" spans="1:18">
      <c r="A627" s="428">
        <v>42774.509060416669</v>
      </c>
      <c r="B627" s="426" t="s">
        <v>189</v>
      </c>
      <c r="C627" s="426">
        <v>2</v>
      </c>
      <c r="D627" s="426" t="s">
        <v>9</v>
      </c>
      <c r="E627" s="426" t="s">
        <v>9</v>
      </c>
      <c r="F627" s="426" t="s">
        <v>187</v>
      </c>
      <c r="G627" s="426" t="s">
        <v>186</v>
      </c>
      <c r="H627" s="426" t="s">
        <v>186</v>
      </c>
      <c r="I627" s="426" t="s">
        <v>186</v>
      </c>
      <c r="J627" s="426" t="s">
        <v>186</v>
      </c>
      <c r="K627" s="426" t="s">
        <v>186</v>
      </c>
      <c r="L627" s="426" t="s">
        <v>186</v>
      </c>
      <c r="M627" s="426" t="s">
        <v>186</v>
      </c>
      <c r="N627" s="426" t="s">
        <v>186</v>
      </c>
      <c r="O627" s="426" t="s">
        <v>186</v>
      </c>
      <c r="P627" s="426" t="s">
        <v>186</v>
      </c>
      <c r="Q627" s="426" t="s">
        <v>187</v>
      </c>
      <c r="R627" s="426">
        <v>2774.83033300023</v>
      </c>
    </row>
    <row r="628" spans="1:18">
      <c r="A628" s="428">
        <v>42774.509060416669</v>
      </c>
      <c r="B628" s="426" t="s">
        <v>189</v>
      </c>
      <c r="C628" s="426">
        <v>2</v>
      </c>
      <c r="D628" s="426" t="s">
        <v>9</v>
      </c>
      <c r="E628" s="426" t="s">
        <v>9</v>
      </c>
      <c r="F628" s="426" t="s">
        <v>187</v>
      </c>
      <c r="G628" s="426" t="s">
        <v>186</v>
      </c>
      <c r="H628" s="426" t="s">
        <v>186</v>
      </c>
      <c r="I628" s="426" t="s">
        <v>186</v>
      </c>
      <c r="J628" s="426" t="s">
        <v>186</v>
      </c>
      <c r="K628" s="426" t="s">
        <v>186</v>
      </c>
      <c r="L628" s="426" t="s">
        <v>187</v>
      </c>
      <c r="M628" s="426" t="s">
        <v>186</v>
      </c>
      <c r="N628" s="426" t="s">
        <v>186</v>
      </c>
      <c r="O628" s="426" t="s">
        <v>186</v>
      </c>
      <c r="P628" s="426" t="s">
        <v>187</v>
      </c>
      <c r="Q628" s="426" t="s">
        <v>187</v>
      </c>
      <c r="R628" s="426">
        <v>504.02621400000402</v>
      </c>
    </row>
    <row r="629" spans="1:18">
      <c r="A629" s="428">
        <v>42774.509060416669</v>
      </c>
      <c r="B629" s="426" t="s">
        <v>189</v>
      </c>
      <c r="C629" s="426">
        <v>2</v>
      </c>
      <c r="D629" s="426" t="s">
        <v>9</v>
      </c>
      <c r="E629" s="426" t="s">
        <v>9</v>
      </c>
      <c r="F629" s="426" t="s">
        <v>187</v>
      </c>
      <c r="G629" s="426" t="s">
        <v>186</v>
      </c>
      <c r="H629" s="426" t="s">
        <v>186</v>
      </c>
      <c r="I629" s="426" t="s">
        <v>186</v>
      </c>
      <c r="J629" s="426" t="s">
        <v>186</v>
      </c>
      <c r="K629" s="426" t="s">
        <v>186</v>
      </c>
      <c r="L629" s="426" t="s">
        <v>187</v>
      </c>
      <c r="M629" s="426" t="s">
        <v>186</v>
      </c>
      <c r="N629" s="426" t="s">
        <v>186</v>
      </c>
      <c r="O629" s="426" t="s">
        <v>187</v>
      </c>
      <c r="P629" s="426" t="s">
        <v>186</v>
      </c>
      <c r="Q629" s="426" t="s">
        <v>187</v>
      </c>
      <c r="R629" s="426">
        <v>54.6666120000002</v>
      </c>
    </row>
    <row r="630" spans="1:18">
      <c r="A630" s="428">
        <v>42774.509060416669</v>
      </c>
      <c r="B630" s="426" t="s">
        <v>189</v>
      </c>
      <c r="C630" s="426">
        <v>2</v>
      </c>
      <c r="D630" s="426" t="s">
        <v>9</v>
      </c>
      <c r="E630" s="426" t="s">
        <v>9</v>
      </c>
      <c r="F630" s="426" t="s">
        <v>187</v>
      </c>
      <c r="G630" s="426" t="s">
        <v>186</v>
      </c>
      <c r="H630" s="426" t="s">
        <v>186</v>
      </c>
      <c r="I630" s="426" t="s">
        <v>186</v>
      </c>
      <c r="J630" s="426" t="s">
        <v>186</v>
      </c>
      <c r="K630" s="426" t="s">
        <v>186</v>
      </c>
      <c r="L630" s="426" t="s">
        <v>187</v>
      </c>
      <c r="M630" s="426" t="s">
        <v>186</v>
      </c>
      <c r="N630" s="426" t="s">
        <v>187</v>
      </c>
      <c r="O630" s="426" t="s">
        <v>186</v>
      </c>
      <c r="P630" s="426" t="s">
        <v>186</v>
      </c>
      <c r="Q630" s="426" t="s">
        <v>187</v>
      </c>
      <c r="R630" s="426">
        <v>229.19971700000201</v>
      </c>
    </row>
    <row r="631" spans="1:18">
      <c r="A631" s="428">
        <v>42774.509060416669</v>
      </c>
      <c r="B631" s="426" t="s">
        <v>189</v>
      </c>
      <c r="C631" s="426">
        <v>2</v>
      </c>
      <c r="D631" s="426" t="s">
        <v>9</v>
      </c>
      <c r="E631" s="426" t="s">
        <v>9</v>
      </c>
      <c r="F631" s="426" t="s">
        <v>187</v>
      </c>
      <c r="G631" s="426" t="s">
        <v>186</v>
      </c>
      <c r="H631" s="426" t="s">
        <v>186</v>
      </c>
      <c r="I631" s="426" t="s">
        <v>186</v>
      </c>
      <c r="J631" s="426" t="s">
        <v>186</v>
      </c>
      <c r="K631" s="426" t="s">
        <v>186</v>
      </c>
      <c r="L631" s="426" t="s">
        <v>187</v>
      </c>
      <c r="M631" s="426" t="s">
        <v>187</v>
      </c>
      <c r="N631" s="426" t="s">
        <v>186</v>
      </c>
      <c r="O631" s="426" t="s">
        <v>186</v>
      </c>
      <c r="P631" s="426" t="s">
        <v>186</v>
      </c>
      <c r="Q631" s="426" t="s">
        <v>187</v>
      </c>
      <c r="R631" s="426">
        <v>466.85274499999298</v>
      </c>
    </row>
    <row r="632" spans="1:18">
      <c r="A632" s="428">
        <v>42774.509060416669</v>
      </c>
      <c r="B632" s="426" t="s">
        <v>189</v>
      </c>
      <c r="C632" s="426">
        <v>2</v>
      </c>
      <c r="D632" s="426" t="s">
        <v>9</v>
      </c>
      <c r="E632" s="426" t="s">
        <v>9</v>
      </c>
      <c r="F632" s="426" t="s">
        <v>187</v>
      </c>
      <c r="G632" s="426" t="s">
        <v>186</v>
      </c>
      <c r="H632" s="426" t="s">
        <v>186</v>
      </c>
      <c r="I632" s="426" t="s">
        <v>186</v>
      </c>
      <c r="J632" s="426" t="s">
        <v>186</v>
      </c>
      <c r="K632" s="426" t="s">
        <v>186</v>
      </c>
      <c r="L632" s="426" t="s">
        <v>187</v>
      </c>
      <c r="M632" s="426" t="s">
        <v>187</v>
      </c>
      <c r="N632" s="426" t="s">
        <v>186</v>
      </c>
      <c r="O632" s="426" t="s">
        <v>187</v>
      </c>
      <c r="P632" s="426" t="s">
        <v>186</v>
      </c>
      <c r="Q632" s="426" t="s">
        <v>187</v>
      </c>
      <c r="R632" s="426">
        <v>31.999967999999999</v>
      </c>
    </row>
    <row r="633" spans="1:18">
      <c r="A633" s="428">
        <v>42774.509060416669</v>
      </c>
      <c r="B633" s="426" t="s">
        <v>189</v>
      </c>
      <c r="C633" s="426">
        <v>2</v>
      </c>
      <c r="D633" s="426" t="s">
        <v>9</v>
      </c>
      <c r="E633" s="426" t="s">
        <v>9</v>
      </c>
      <c r="F633" s="426" t="s">
        <v>187</v>
      </c>
      <c r="G633" s="426" t="s">
        <v>186</v>
      </c>
      <c r="H633" s="426" t="s">
        <v>186</v>
      </c>
      <c r="I633" s="426" t="s">
        <v>186</v>
      </c>
      <c r="J633" s="426" t="s">
        <v>186</v>
      </c>
      <c r="K633" s="426" t="s">
        <v>186</v>
      </c>
      <c r="L633" s="426" t="s">
        <v>187</v>
      </c>
      <c r="M633" s="426" t="s">
        <v>187</v>
      </c>
      <c r="N633" s="426" t="s">
        <v>187</v>
      </c>
      <c r="O633" s="426" t="s">
        <v>186</v>
      </c>
      <c r="P633" s="426" t="s">
        <v>186</v>
      </c>
      <c r="Q633" s="426" t="s">
        <v>187</v>
      </c>
      <c r="R633" s="426">
        <v>91.999908000000005</v>
      </c>
    </row>
    <row r="634" spans="1:18">
      <c r="A634" s="428">
        <v>42774.509060416669</v>
      </c>
      <c r="B634" s="426" t="s">
        <v>189</v>
      </c>
      <c r="C634" s="426">
        <v>2</v>
      </c>
      <c r="D634" s="426" t="s">
        <v>9</v>
      </c>
      <c r="E634" s="426" t="s">
        <v>9</v>
      </c>
      <c r="F634" s="426" t="s">
        <v>187</v>
      </c>
      <c r="G634" s="426" t="s">
        <v>186</v>
      </c>
      <c r="H634" s="426" t="s">
        <v>186</v>
      </c>
      <c r="I634" s="426" t="s">
        <v>186</v>
      </c>
      <c r="J634" s="426" t="s">
        <v>186</v>
      </c>
      <c r="K634" s="426" t="s">
        <v>187</v>
      </c>
      <c r="L634" s="426" t="s">
        <v>186</v>
      </c>
      <c r="M634" s="426" t="s">
        <v>186</v>
      </c>
      <c r="N634" s="426" t="s">
        <v>186</v>
      </c>
      <c r="O634" s="426" t="s">
        <v>186</v>
      </c>
      <c r="P634" s="426" t="s">
        <v>186</v>
      </c>
      <c r="Q634" s="426" t="s">
        <v>186</v>
      </c>
      <c r="R634" s="426">
        <v>0.79999900000000002</v>
      </c>
    </row>
    <row r="635" spans="1:18">
      <c r="A635" s="428">
        <v>42774.509060416669</v>
      </c>
      <c r="B635" s="426" t="s">
        <v>189</v>
      </c>
      <c r="C635" s="426">
        <v>2</v>
      </c>
      <c r="D635" s="426" t="s">
        <v>9</v>
      </c>
      <c r="E635" s="426" t="s">
        <v>9</v>
      </c>
      <c r="F635" s="426" t="s">
        <v>187</v>
      </c>
      <c r="G635" s="426" t="s">
        <v>186</v>
      </c>
      <c r="H635" s="426" t="s">
        <v>186</v>
      </c>
      <c r="I635" s="426" t="s">
        <v>186</v>
      </c>
      <c r="J635" s="426" t="s">
        <v>187</v>
      </c>
      <c r="K635" s="426" t="s">
        <v>186</v>
      </c>
      <c r="L635" s="426" t="s">
        <v>186</v>
      </c>
      <c r="M635" s="426" t="s">
        <v>186</v>
      </c>
      <c r="N635" s="426" t="s">
        <v>186</v>
      </c>
      <c r="O635" s="426" t="s">
        <v>186</v>
      </c>
      <c r="P635" s="426" t="s">
        <v>186</v>
      </c>
      <c r="Q635" s="426" t="s">
        <v>187</v>
      </c>
      <c r="R635" s="426">
        <v>223.51978600000101</v>
      </c>
    </row>
    <row r="636" spans="1:18">
      <c r="A636" s="428">
        <v>42774.509060416669</v>
      </c>
      <c r="B636" s="426" t="s">
        <v>189</v>
      </c>
      <c r="C636" s="426">
        <v>2</v>
      </c>
      <c r="D636" s="426" t="s">
        <v>9</v>
      </c>
      <c r="E636" s="426" t="s">
        <v>9</v>
      </c>
      <c r="F636" s="426" t="s">
        <v>187</v>
      </c>
      <c r="G636" s="426" t="s">
        <v>186</v>
      </c>
      <c r="H636" s="426" t="s">
        <v>186</v>
      </c>
      <c r="I636" s="426" t="s">
        <v>186</v>
      </c>
      <c r="J636" s="426" t="s">
        <v>187</v>
      </c>
      <c r="K636" s="426" t="s">
        <v>186</v>
      </c>
      <c r="L636" s="426" t="s">
        <v>187</v>
      </c>
      <c r="M636" s="426" t="s">
        <v>186</v>
      </c>
      <c r="N636" s="426" t="s">
        <v>186</v>
      </c>
      <c r="O636" s="426" t="s">
        <v>186</v>
      </c>
      <c r="P636" s="426" t="s">
        <v>187</v>
      </c>
      <c r="Q636" s="426" t="s">
        <v>187</v>
      </c>
      <c r="R636" s="426">
        <v>10.199980999999999</v>
      </c>
    </row>
    <row r="637" spans="1:18">
      <c r="A637" s="428">
        <v>42774.509060416669</v>
      </c>
      <c r="B637" s="426" t="s">
        <v>189</v>
      </c>
      <c r="C637" s="426">
        <v>2</v>
      </c>
      <c r="D637" s="426" t="s">
        <v>9</v>
      </c>
      <c r="E637" s="426" t="s">
        <v>9</v>
      </c>
      <c r="F637" s="426" t="s">
        <v>187</v>
      </c>
      <c r="G637" s="426" t="s">
        <v>186</v>
      </c>
      <c r="H637" s="426" t="s">
        <v>186</v>
      </c>
      <c r="I637" s="426" t="s">
        <v>186</v>
      </c>
      <c r="J637" s="426" t="s">
        <v>187</v>
      </c>
      <c r="K637" s="426" t="s">
        <v>186</v>
      </c>
      <c r="L637" s="426" t="s">
        <v>187</v>
      </c>
      <c r="M637" s="426" t="s">
        <v>186</v>
      </c>
      <c r="N637" s="426" t="s">
        <v>186</v>
      </c>
      <c r="O637" s="426" t="s">
        <v>187</v>
      </c>
      <c r="P637" s="426" t="s">
        <v>186</v>
      </c>
      <c r="Q637" s="426" t="s">
        <v>187</v>
      </c>
      <c r="R637" s="426">
        <v>3.9999959999999999</v>
      </c>
    </row>
    <row r="638" spans="1:18">
      <c r="A638" s="428">
        <v>42774.509060416669</v>
      </c>
      <c r="B638" s="426" t="s">
        <v>189</v>
      </c>
      <c r="C638" s="426">
        <v>2</v>
      </c>
      <c r="D638" s="426" t="s">
        <v>9</v>
      </c>
      <c r="E638" s="426" t="s">
        <v>9</v>
      </c>
      <c r="F638" s="426" t="s">
        <v>187</v>
      </c>
      <c r="G638" s="426" t="s">
        <v>186</v>
      </c>
      <c r="H638" s="426" t="s">
        <v>186</v>
      </c>
      <c r="I638" s="426" t="s">
        <v>186</v>
      </c>
      <c r="J638" s="426" t="s">
        <v>187</v>
      </c>
      <c r="K638" s="426" t="s">
        <v>186</v>
      </c>
      <c r="L638" s="426" t="s">
        <v>187</v>
      </c>
      <c r="M638" s="426" t="s">
        <v>186</v>
      </c>
      <c r="N638" s="426" t="s">
        <v>187</v>
      </c>
      <c r="O638" s="426" t="s">
        <v>186</v>
      </c>
      <c r="P638" s="426" t="s">
        <v>186</v>
      </c>
      <c r="Q638" s="426" t="s">
        <v>187</v>
      </c>
      <c r="R638" s="426">
        <v>3.333329</v>
      </c>
    </row>
    <row r="639" spans="1:18">
      <c r="A639" s="428">
        <v>42774.509060416669</v>
      </c>
      <c r="B639" s="426" t="s">
        <v>189</v>
      </c>
      <c r="C639" s="426">
        <v>2</v>
      </c>
      <c r="D639" s="426" t="s">
        <v>9</v>
      </c>
      <c r="E639" s="426" t="s">
        <v>9</v>
      </c>
      <c r="F639" s="426" t="s">
        <v>187</v>
      </c>
      <c r="G639" s="426" t="s">
        <v>186</v>
      </c>
      <c r="H639" s="426" t="s">
        <v>186</v>
      </c>
      <c r="I639" s="426" t="s">
        <v>186</v>
      </c>
      <c r="J639" s="426" t="s">
        <v>187</v>
      </c>
      <c r="K639" s="426" t="s">
        <v>186</v>
      </c>
      <c r="L639" s="426" t="s">
        <v>187</v>
      </c>
      <c r="M639" s="426" t="s">
        <v>187</v>
      </c>
      <c r="N639" s="426" t="s">
        <v>186</v>
      </c>
      <c r="O639" s="426" t="s">
        <v>186</v>
      </c>
      <c r="P639" s="426" t="s">
        <v>186</v>
      </c>
      <c r="Q639" s="426" t="s">
        <v>187</v>
      </c>
      <c r="R639" s="426">
        <v>114.686482</v>
      </c>
    </row>
    <row r="640" spans="1:18">
      <c r="A640" s="428">
        <v>42774.509060416669</v>
      </c>
      <c r="B640" s="426" t="s">
        <v>189</v>
      </c>
      <c r="C640" s="426">
        <v>2</v>
      </c>
      <c r="D640" s="426" t="s">
        <v>9</v>
      </c>
      <c r="E640" s="426" t="s">
        <v>9</v>
      </c>
      <c r="F640" s="426" t="s">
        <v>187</v>
      </c>
      <c r="G640" s="426" t="s">
        <v>186</v>
      </c>
      <c r="H640" s="426" t="s">
        <v>186</v>
      </c>
      <c r="I640" s="426" t="s">
        <v>186</v>
      </c>
      <c r="J640" s="426" t="s">
        <v>187</v>
      </c>
      <c r="K640" s="426" t="s">
        <v>186</v>
      </c>
      <c r="L640" s="426" t="s">
        <v>187</v>
      </c>
      <c r="M640" s="426" t="s">
        <v>187</v>
      </c>
      <c r="N640" s="426" t="s">
        <v>186</v>
      </c>
      <c r="O640" s="426" t="s">
        <v>187</v>
      </c>
      <c r="P640" s="426" t="s">
        <v>186</v>
      </c>
      <c r="Q640" s="426" t="s">
        <v>187</v>
      </c>
      <c r="R640" s="426">
        <v>0.66666599999999998</v>
      </c>
    </row>
    <row r="641" spans="1:18">
      <c r="A641" s="428">
        <v>42774.509060416669</v>
      </c>
      <c r="B641" s="426" t="s">
        <v>189</v>
      </c>
      <c r="C641" s="426">
        <v>2</v>
      </c>
      <c r="D641" s="426" t="s">
        <v>9</v>
      </c>
      <c r="E641" s="426" t="s">
        <v>9</v>
      </c>
      <c r="F641" s="426" t="s">
        <v>187</v>
      </c>
      <c r="G641" s="426" t="s">
        <v>186</v>
      </c>
      <c r="H641" s="426" t="s">
        <v>186</v>
      </c>
      <c r="I641" s="426" t="s">
        <v>186</v>
      </c>
      <c r="J641" s="426" t="s">
        <v>187</v>
      </c>
      <c r="K641" s="426" t="s">
        <v>186</v>
      </c>
      <c r="L641" s="426" t="s">
        <v>187</v>
      </c>
      <c r="M641" s="426" t="s">
        <v>187</v>
      </c>
      <c r="N641" s="426" t="s">
        <v>187</v>
      </c>
      <c r="O641" s="426" t="s">
        <v>186</v>
      </c>
      <c r="P641" s="426" t="s">
        <v>186</v>
      </c>
      <c r="Q641" s="426" t="s">
        <v>187</v>
      </c>
      <c r="R641" s="426">
        <v>2.999997</v>
      </c>
    </row>
    <row r="642" spans="1:18">
      <c r="A642" s="428">
        <v>42774.509060416669</v>
      </c>
      <c r="B642" s="426" t="s">
        <v>189</v>
      </c>
      <c r="C642" s="426">
        <v>2</v>
      </c>
      <c r="D642" s="426" t="s">
        <v>10</v>
      </c>
      <c r="E642" s="426" t="s">
        <v>10</v>
      </c>
      <c r="F642" s="426" t="s">
        <v>186</v>
      </c>
      <c r="G642" s="426" t="s">
        <v>186</v>
      </c>
      <c r="H642" s="426" t="s">
        <v>186</v>
      </c>
      <c r="I642" s="426" t="s">
        <v>186</v>
      </c>
      <c r="J642" s="426" t="s">
        <v>186</v>
      </c>
      <c r="K642" s="426" t="s">
        <v>186</v>
      </c>
      <c r="L642" s="426" t="s">
        <v>186</v>
      </c>
      <c r="M642" s="426" t="s">
        <v>186</v>
      </c>
      <c r="N642" s="426" t="s">
        <v>186</v>
      </c>
      <c r="O642" s="426" t="s">
        <v>186</v>
      </c>
      <c r="P642" s="426" t="s">
        <v>186</v>
      </c>
      <c r="Q642" s="426" t="s">
        <v>186</v>
      </c>
      <c r="R642" s="426">
        <v>3157.5093700003099</v>
      </c>
    </row>
    <row r="643" spans="1:18">
      <c r="A643" s="428">
        <v>42774.509060416669</v>
      </c>
      <c r="B643" s="426" t="s">
        <v>189</v>
      </c>
      <c r="C643" s="426">
        <v>2</v>
      </c>
      <c r="D643" s="426" t="s">
        <v>10</v>
      </c>
      <c r="E643" s="426" t="s">
        <v>10</v>
      </c>
      <c r="F643" s="426" t="s">
        <v>187</v>
      </c>
      <c r="G643" s="426" t="s">
        <v>186</v>
      </c>
      <c r="H643" s="426" t="s">
        <v>186</v>
      </c>
      <c r="I643" s="426" t="s">
        <v>186</v>
      </c>
      <c r="J643" s="426" t="s">
        <v>186</v>
      </c>
      <c r="K643" s="426" t="s">
        <v>186</v>
      </c>
      <c r="L643" s="426" t="s">
        <v>186</v>
      </c>
      <c r="M643" s="426" t="s">
        <v>186</v>
      </c>
      <c r="N643" s="426" t="s">
        <v>186</v>
      </c>
      <c r="O643" s="426" t="s">
        <v>186</v>
      </c>
      <c r="P643" s="426" t="s">
        <v>186</v>
      </c>
      <c r="Q643" s="426" t="s">
        <v>187</v>
      </c>
      <c r="R643" s="426">
        <v>2204.23078700016</v>
      </c>
    </row>
    <row r="644" spans="1:18">
      <c r="A644" s="428">
        <v>42774.509060416669</v>
      </c>
      <c r="B644" s="426" t="s">
        <v>189</v>
      </c>
      <c r="C644" s="426">
        <v>2</v>
      </c>
      <c r="D644" s="426" t="s">
        <v>10</v>
      </c>
      <c r="E644" s="426" t="s">
        <v>10</v>
      </c>
      <c r="F644" s="426" t="s">
        <v>187</v>
      </c>
      <c r="G644" s="426" t="s">
        <v>186</v>
      </c>
      <c r="H644" s="426" t="s">
        <v>186</v>
      </c>
      <c r="I644" s="426" t="s">
        <v>186</v>
      </c>
      <c r="J644" s="426" t="s">
        <v>186</v>
      </c>
      <c r="K644" s="426" t="s">
        <v>186</v>
      </c>
      <c r="L644" s="426" t="s">
        <v>187</v>
      </c>
      <c r="M644" s="426" t="s">
        <v>186</v>
      </c>
      <c r="N644" s="426" t="s">
        <v>186</v>
      </c>
      <c r="O644" s="426" t="s">
        <v>186</v>
      </c>
      <c r="P644" s="426" t="s">
        <v>187</v>
      </c>
      <c r="Q644" s="426" t="s">
        <v>187</v>
      </c>
      <c r="R644" s="426">
        <v>623.26601700000504</v>
      </c>
    </row>
    <row r="645" spans="1:18">
      <c r="A645" s="428">
        <v>42774.509060416669</v>
      </c>
      <c r="B645" s="426" t="s">
        <v>189</v>
      </c>
      <c r="C645" s="426">
        <v>2</v>
      </c>
      <c r="D645" s="426" t="s">
        <v>10</v>
      </c>
      <c r="E645" s="426" t="s">
        <v>10</v>
      </c>
      <c r="F645" s="426" t="s">
        <v>187</v>
      </c>
      <c r="G645" s="426" t="s">
        <v>186</v>
      </c>
      <c r="H645" s="426" t="s">
        <v>186</v>
      </c>
      <c r="I645" s="426" t="s">
        <v>186</v>
      </c>
      <c r="J645" s="426" t="s">
        <v>186</v>
      </c>
      <c r="K645" s="426" t="s">
        <v>186</v>
      </c>
      <c r="L645" s="426" t="s">
        <v>187</v>
      </c>
      <c r="M645" s="426" t="s">
        <v>186</v>
      </c>
      <c r="N645" s="426" t="s">
        <v>187</v>
      </c>
      <c r="O645" s="426" t="s">
        <v>186</v>
      </c>
      <c r="P645" s="426" t="s">
        <v>186</v>
      </c>
      <c r="Q645" s="426" t="s">
        <v>187</v>
      </c>
      <c r="R645" s="426">
        <v>206.199811000002</v>
      </c>
    </row>
    <row r="646" spans="1:18">
      <c r="A646" s="428">
        <v>42774.509060416669</v>
      </c>
      <c r="B646" s="426" t="s">
        <v>189</v>
      </c>
      <c r="C646" s="426">
        <v>2</v>
      </c>
      <c r="D646" s="426" t="s">
        <v>10</v>
      </c>
      <c r="E646" s="426" t="s">
        <v>10</v>
      </c>
      <c r="F646" s="426" t="s">
        <v>187</v>
      </c>
      <c r="G646" s="426" t="s">
        <v>186</v>
      </c>
      <c r="H646" s="426" t="s">
        <v>186</v>
      </c>
      <c r="I646" s="426" t="s">
        <v>186</v>
      </c>
      <c r="J646" s="426" t="s">
        <v>186</v>
      </c>
      <c r="K646" s="426" t="s">
        <v>186</v>
      </c>
      <c r="L646" s="426" t="s">
        <v>187</v>
      </c>
      <c r="M646" s="426" t="s">
        <v>187</v>
      </c>
      <c r="N646" s="426" t="s">
        <v>186</v>
      </c>
      <c r="O646" s="426" t="s">
        <v>186</v>
      </c>
      <c r="P646" s="426" t="s">
        <v>186</v>
      </c>
      <c r="Q646" s="426" t="s">
        <v>187</v>
      </c>
      <c r="R646" s="426">
        <v>291.346342999998</v>
      </c>
    </row>
    <row r="647" spans="1:18">
      <c r="A647" s="428">
        <v>42774.509060416669</v>
      </c>
      <c r="B647" s="426" t="s">
        <v>189</v>
      </c>
      <c r="C647" s="426">
        <v>2</v>
      </c>
      <c r="D647" s="426" t="s">
        <v>10</v>
      </c>
      <c r="E647" s="426" t="s">
        <v>10</v>
      </c>
      <c r="F647" s="426" t="s">
        <v>187</v>
      </c>
      <c r="G647" s="426" t="s">
        <v>186</v>
      </c>
      <c r="H647" s="426" t="s">
        <v>186</v>
      </c>
      <c r="I647" s="426" t="s">
        <v>186</v>
      </c>
      <c r="J647" s="426" t="s">
        <v>186</v>
      </c>
      <c r="K647" s="426" t="s">
        <v>186</v>
      </c>
      <c r="L647" s="426" t="s">
        <v>187</v>
      </c>
      <c r="M647" s="426" t="s">
        <v>187</v>
      </c>
      <c r="N647" s="426" t="s">
        <v>187</v>
      </c>
      <c r="O647" s="426" t="s">
        <v>186</v>
      </c>
      <c r="P647" s="426" t="s">
        <v>186</v>
      </c>
      <c r="Q647" s="426" t="s">
        <v>187</v>
      </c>
      <c r="R647" s="426">
        <v>12.333321</v>
      </c>
    </row>
    <row r="648" spans="1:18">
      <c r="A648" s="428">
        <v>42774.509060416669</v>
      </c>
      <c r="B648" s="426" t="s">
        <v>189</v>
      </c>
      <c r="C648" s="426">
        <v>2</v>
      </c>
      <c r="D648" s="426" t="s">
        <v>10</v>
      </c>
      <c r="E648" s="426" t="s">
        <v>10</v>
      </c>
      <c r="F648" s="426" t="s">
        <v>187</v>
      </c>
      <c r="G648" s="426" t="s">
        <v>186</v>
      </c>
      <c r="H648" s="426" t="s">
        <v>186</v>
      </c>
      <c r="I648" s="426" t="s">
        <v>186</v>
      </c>
      <c r="J648" s="426" t="s">
        <v>186</v>
      </c>
      <c r="K648" s="426" t="s">
        <v>187</v>
      </c>
      <c r="L648" s="426" t="s">
        <v>186</v>
      </c>
      <c r="M648" s="426" t="s">
        <v>186</v>
      </c>
      <c r="N648" s="426" t="s">
        <v>186</v>
      </c>
      <c r="O648" s="426" t="s">
        <v>186</v>
      </c>
      <c r="P648" s="426" t="s">
        <v>186</v>
      </c>
      <c r="Q648" s="426" t="s">
        <v>186</v>
      </c>
      <c r="R648" s="426">
        <v>32.299968999999997</v>
      </c>
    </row>
    <row r="649" spans="1:18">
      <c r="A649" s="428">
        <v>42774.509060416669</v>
      </c>
      <c r="B649" s="426" t="s">
        <v>189</v>
      </c>
      <c r="C649" s="426">
        <v>2</v>
      </c>
      <c r="D649" s="426" t="s">
        <v>10</v>
      </c>
      <c r="E649" s="426" t="s">
        <v>10</v>
      </c>
      <c r="F649" s="426" t="s">
        <v>187</v>
      </c>
      <c r="G649" s="426" t="s">
        <v>186</v>
      </c>
      <c r="H649" s="426" t="s">
        <v>186</v>
      </c>
      <c r="I649" s="426" t="s">
        <v>186</v>
      </c>
      <c r="J649" s="426" t="s">
        <v>187</v>
      </c>
      <c r="K649" s="426" t="s">
        <v>186</v>
      </c>
      <c r="L649" s="426" t="s">
        <v>186</v>
      </c>
      <c r="M649" s="426" t="s">
        <v>186</v>
      </c>
      <c r="N649" s="426" t="s">
        <v>186</v>
      </c>
      <c r="O649" s="426" t="s">
        <v>186</v>
      </c>
      <c r="P649" s="426" t="s">
        <v>186</v>
      </c>
      <c r="Q649" s="426" t="s">
        <v>187</v>
      </c>
      <c r="R649" s="426">
        <v>105.35319200000001</v>
      </c>
    </row>
    <row r="650" spans="1:18">
      <c r="A650" s="428">
        <v>42774.509060416669</v>
      </c>
      <c r="B650" s="426" t="s">
        <v>189</v>
      </c>
      <c r="C650" s="426">
        <v>2</v>
      </c>
      <c r="D650" s="426" t="s">
        <v>10</v>
      </c>
      <c r="E650" s="426" t="s">
        <v>10</v>
      </c>
      <c r="F650" s="426" t="s">
        <v>187</v>
      </c>
      <c r="G650" s="426" t="s">
        <v>186</v>
      </c>
      <c r="H650" s="426" t="s">
        <v>186</v>
      </c>
      <c r="I650" s="426" t="s">
        <v>186</v>
      </c>
      <c r="J650" s="426" t="s">
        <v>187</v>
      </c>
      <c r="K650" s="426" t="s">
        <v>186</v>
      </c>
      <c r="L650" s="426" t="s">
        <v>187</v>
      </c>
      <c r="M650" s="426" t="s">
        <v>186</v>
      </c>
      <c r="N650" s="426" t="s">
        <v>186</v>
      </c>
      <c r="O650" s="426" t="s">
        <v>186</v>
      </c>
      <c r="P650" s="426" t="s">
        <v>187</v>
      </c>
      <c r="Q650" s="426" t="s">
        <v>187</v>
      </c>
      <c r="R650" s="426">
        <v>1.9999979999999999</v>
      </c>
    </row>
    <row r="651" spans="1:18">
      <c r="A651" s="428">
        <v>42774.509060416669</v>
      </c>
      <c r="B651" s="426" t="s">
        <v>189</v>
      </c>
      <c r="C651" s="426">
        <v>2</v>
      </c>
      <c r="D651" s="426" t="s">
        <v>10</v>
      </c>
      <c r="E651" s="426" t="s">
        <v>10</v>
      </c>
      <c r="F651" s="426" t="s">
        <v>187</v>
      </c>
      <c r="G651" s="426" t="s">
        <v>186</v>
      </c>
      <c r="H651" s="426" t="s">
        <v>186</v>
      </c>
      <c r="I651" s="426" t="s">
        <v>186</v>
      </c>
      <c r="J651" s="426" t="s">
        <v>187</v>
      </c>
      <c r="K651" s="426" t="s">
        <v>186</v>
      </c>
      <c r="L651" s="426" t="s">
        <v>187</v>
      </c>
      <c r="M651" s="426" t="s">
        <v>186</v>
      </c>
      <c r="N651" s="426" t="s">
        <v>187</v>
      </c>
      <c r="O651" s="426" t="s">
        <v>186</v>
      </c>
      <c r="P651" s="426" t="s">
        <v>186</v>
      </c>
      <c r="Q651" s="426" t="s">
        <v>187</v>
      </c>
      <c r="R651" s="426">
        <v>1.6666650000000001</v>
      </c>
    </row>
    <row r="652" spans="1:18">
      <c r="A652" s="428">
        <v>42774.509060416669</v>
      </c>
      <c r="B652" s="426" t="s">
        <v>189</v>
      </c>
      <c r="C652" s="426">
        <v>2</v>
      </c>
      <c r="D652" s="426" t="s">
        <v>10</v>
      </c>
      <c r="E652" s="426" t="s">
        <v>10</v>
      </c>
      <c r="F652" s="426" t="s">
        <v>187</v>
      </c>
      <c r="G652" s="426" t="s">
        <v>186</v>
      </c>
      <c r="H652" s="426" t="s">
        <v>186</v>
      </c>
      <c r="I652" s="426" t="s">
        <v>186</v>
      </c>
      <c r="J652" s="426" t="s">
        <v>187</v>
      </c>
      <c r="K652" s="426" t="s">
        <v>186</v>
      </c>
      <c r="L652" s="426" t="s">
        <v>187</v>
      </c>
      <c r="M652" s="426" t="s">
        <v>187</v>
      </c>
      <c r="N652" s="426" t="s">
        <v>186</v>
      </c>
      <c r="O652" s="426" t="s">
        <v>186</v>
      </c>
      <c r="P652" s="426" t="s">
        <v>186</v>
      </c>
      <c r="Q652" s="426" t="s">
        <v>187</v>
      </c>
      <c r="R652" s="426">
        <v>62.353270000000201</v>
      </c>
    </row>
    <row r="653" spans="1:18">
      <c r="A653" s="428">
        <v>42774.509060416669</v>
      </c>
      <c r="B653" s="426" t="s">
        <v>189</v>
      </c>
      <c r="C653" s="426">
        <v>2</v>
      </c>
      <c r="D653" s="426" t="s">
        <v>10</v>
      </c>
      <c r="E653" s="426" t="s">
        <v>10</v>
      </c>
      <c r="F653" s="426" t="s">
        <v>187</v>
      </c>
      <c r="G653" s="426" t="s">
        <v>186</v>
      </c>
      <c r="H653" s="426" t="s">
        <v>186</v>
      </c>
      <c r="I653" s="426" t="s">
        <v>186</v>
      </c>
      <c r="J653" s="426" t="s">
        <v>187</v>
      </c>
      <c r="K653" s="426" t="s">
        <v>186</v>
      </c>
      <c r="L653" s="426" t="s">
        <v>187</v>
      </c>
      <c r="M653" s="426" t="s">
        <v>187</v>
      </c>
      <c r="N653" s="426" t="s">
        <v>187</v>
      </c>
      <c r="O653" s="426" t="s">
        <v>186</v>
      </c>
      <c r="P653" s="426" t="s">
        <v>186</v>
      </c>
      <c r="Q653" s="426" t="s">
        <v>187</v>
      </c>
      <c r="R653" s="426">
        <v>1.333332</v>
      </c>
    </row>
    <row r="654" spans="1:18">
      <c r="A654" s="428">
        <v>42774.509060416669</v>
      </c>
      <c r="B654" s="426" t="s">
        <v>189</v>
      </c>
      <c r="C654" s="426">
        <v>2</v>
      </c>
      <c r="D654" s="426" t="s">
        <v>10</v>
      </c>
      <c r="E654" s="426" t="s">
        <v>10</v>
      </c>
      <c r="F654" s="426" t="s">
        <v>187</v>
      </c>
      <c r="G654" s="426" t="s">
        <v>187</v>
      </c>
      <c r="H654" s="426" t="s">
        <v>186</v>
      </c>
      <c r="I654" s="426" t="s">
        <v>186</v>
      </c>
      <c r="J654" s="426" t="s">
        <v>186</v>
      </c>
      <c r="K654" s="426" t="s">
        <v>186</v>
      </c>
      <c r="L654" s="426" t="s">
        <v>186</v>
      </c>
      <c r="M654" s="426" t="s">
        <v>186</v>
      </c>
      <c r="N654" s="426" t="s">
        <v>186</v>
      </c>
      <c r="O654" s="426" t="s">
        <v>186</v>
      </c>
      <c r="P654" s="426" t="s">
        <v>186</v>
      </c>
      <c r="Q654" s="426" t="s">
        <v>187</v>
      </c>
      <c r="R654" s="426">
        <v>179.726482000001</v>
      </c>
    </row>
    <row r="655" spans="1:18">
      <c r="A655" s="428">
        <v>42774.509060416669</v>
      </c>
      <c r="B655" s="426" t="s">
        <v>189</v>
      </c>
      <c r="C655" s="426">
        <v>2</v>
      </c>
      <c r="D655" s="426" t="s">
        <v>10</v>
      </c>
      <c r="E655" s="426" t="s">
        <v>10</v>
      </c>
      <c r="F655" s="426" t="s">
        <v>187</v>
      </c>
      <c r="G655" s="426" t="s">
        <v>187</v>
      </c>
      <c r="H655" s="426" t="s">
        <v>186</v>
      </c>
      <c r="I655" s="426" t="s">
        <v>186</v>
      </c>
      <c r="J655" s="426" t="s">
        <v>186</v>
      </c>
      <c r="K655" s="426" t="s">
        <v>186</v>
      </c>
      <c r="L655" s="426" t="s">
        <v>187</v>
      </c>
      <c r="M655" s="426" t="s">
        <v>186</v>
      </c>
      <c r="N655" s="426" t="s">
        <v>186</v>
      </c>
      <c r="O655" s="426" t="s">
        <v>186</v>
      </c>
      <c r="P655" s="426" t="s">
        <v>187</v>
      </c>
      <c r="Q655" s="426" t="s">
        <v>187</v>
      </c>
      <c r="R655" s="426">
        <v>0.93333200000000005</v>
      </c>
    </row>
    <row r="656" spans="1:18">
      <c r="A656" s="428">
        <v>42774.509060416669</v>
      </c>
      <c r="B656" s="426" t="s">
        <v>189</v>
      </c>
      <c r="C656" s="426">
        <v>2</v>
      </c>
      <c r="D656" s="426" t="s">
        <v>10</v>
      </c>
      <c r="E656" s="426" t="s">
        <v>10</v>
      </c>
      <c r="F656" s="426" t="s">
        <v>187</v>
      </c>
      <c r="G656" s="426" t="s">
        <v>187</v>
      </c>
      <c r="H656" s="426" t="s">
        <v>186</v>
      </c>
      <c r="I656" s="426" t="s">
        <v>186</v>
      </c>
      <c r="J656" s="426" t="s">
        <v>186</v>
      </c>
      <c r="K656" s="426" t="s">
        <v>186</v>
      </c>
      <c r="L656" s="426" t="s">
        <v>187</v>
      </c>
      <c r="M656" s="426" t="s">
        <v>186</v>
      </c>
      <c r="N656" s="426" t="s">
        <v>187</v>
      </c>
      <c r="O656" s="426" t="s">
        <v>186</v>
      </c>
      <c r="P656" s="426" t="s">
        <v>186</v>
      </c>
      <c r="Q656" s="426" t="s">
        <v>187</v>
      </c>
      <c r="R656" s="426">
        <v>160.26651800000101</v>
      </c>
    </row>
    <row r="657" spans="1:18">
      <c r="A657" s="428">
        <v>42774.509060416669</v>
      </c>
      <c r="B657" s="426" t="s">
        <v>189</v>
      </c>
      <c r="C657" s="426">
        <v>2</v>
      </c>
      <c r="D657" s="426" t="s">
        <v>10</v>
      </c>
      <c r="E657" s="426" t="s">
        <v>10</v>
      </c>
      <c r="F657" s="426" t="s">
        <v>187</v>
      </c>
      <c r="G657" s="426" t="s">
        <v>187</v>
      </c>
      <c r="H657" s="426" t="s">
        <v>186</v>
      </c>
      <c r="I657" s="426" t="s">
        <v>186</v>
      </c>
      <c r="J657" s="426" t="s">
        <v>186</v>
      </c>
      <c r="K657" s="426" t="s">
        <v>186</v>
      </c>
      <c r="L657" s="426" t="s">
        <v>187</v>
      </c>
      <c r="M657" s="426" t="s">
        <v>187</v>
      </c>
      <c r="N657" s="426" t="s">
        <v>186</v>
      </c>
      <c r="O657" s="426" t="s">
        <v>186</v>
      </c>
      <c r="P657" s="426" t="s">
        <v>186</v>
      </c>
      <c r="Q657" s="426" t="s">
        <v>187</v>
      </c>
      <c r="R657" s="426">
        <v>36.459968000000003</v>
      </c>
    </row>
    <row r="658" spans="1:18">
      <c r="A658" s="428">
        <v>42774.509060416669</v>
      </c>
      <c r="B658" s="426" t="s">
        <v>189</v>
      </c>
      <c r="C658" s="426">
        <v>2</v>
      </c>
      <c r="D658" s="426" t="s">
        <v>10</v>
      </c>
      <c r="E658" s="426" t="s">
        <v>10</v>
      </c>
      <c r="F658" s="426" t="s">
        <v>187</v>
      </c>
      <c r="G658" s="426" t="s">
        <v>187</v>
      </c>
      <c r="H658" s="426" t="s">
        <v>186</v>
      </c>
      <c r="I658" s="426" t="s">
        <v>186</v>
      </c>
      <c r="J658" s="426" t="s">
        <v>186</v>
      </c>
      <c r="K658" s="426" t="s">
        <v>186</v>
      </c>
      <c r="L658" s="426" t="s">
        <v>187</v>
      </c>
      <c r="M658" s="426" t="s">
        <v>187</v>
      </c>
      <c r="N658" s="426" t="s">
        <v>187</v>
      </c>
      <c r="O658" s="426" t="s">
        <v>186</v>
      </c>
      <c r="P658" s="426" t="s">
        <v>186</v>
      </c>
      <c r="Q658" s="426" t="s">
        <v>187</v>
      </c>
      <c r="R658" s="426">
        <v>15.333318</v>
      </c>
    </row>
    <row r="659" spans="1:18">
      <c r="A659" s="428">
        <v>42774.509060416669</v>
      </c>
      <c r="B659" s="426" t="s">
        <v>189</v>
      </c>
      <c r="C659" s="426">
        <v>2</v>
      </c>
      <c r="D659" s="426" t="s">
        <v>10</v>
      </c>
      <c r="E659" s="426" t="s">
        <v>10</v>
      </c>
      <c r="F659" s="426" t="s">
        <v>187</v>
      </c>
      <c r="G659" s="426" t="s">
        <v>187</v>
      </c>
      <c r="H659" s="426" t="s">
        <v>186</v>
      </c>
      <c r="I659" s="426" t="s">
        <v>186</v>
      </c>
      <c r="J659" s="426" t="s">
        <v>187</v>
      </c>
      <c r="K659" s="426" t="s">
        <v>186</v>
      </c>
      <c r="L659" s="426" t="s">
        <v>186</v>
      </c>
      <c r="M659" s="426" t="s">
        <v>186</v>
      </c>
      <c r="N659" s="426" t="s">
        <v>186</v>
      </c>
      <c r="O659" s="426" t="s">
        <v>186</v>
      </c>
      <c r="P659" s="426" t="s">
        <v>186</v>
      </c>
      <c r="Q659" s="426" t="s">
        <v>187</v>
      </c>
      <c r="R659" s="426">
        <v>2.1333310000000001</v>
      </c>
    </row>
    <row r="660" spans="1:18">
      <c r="A660" s="428">
        <v>42774.509060416669</v>
      </c>
      <c r="B660" s="426" t="s">
        <v>189</v>
      </c>
      <c r="C660" s="426">
        <v>2</v>
      </c>
      <c r="D660" s="426" t="s">
        <v>10</v>
      </c>
      <c r="E660" s="426" t="s">
        <v>10</v>
      </c>
      <c r="F660" s="426" t="s">
        <v>187</v>
      </c>
      <c r="G660" s="426" t="s">
        <v>187</v>
      </c>
      <c r="H660" s="426" t="s">
        <v>186</v>
      </c>
      <c r="I660" s="426" t="s">
        <v>186</v>
      </c>
      <c r="J660" s="426" t="s">
        <v>187</v>
      </c>
      <c r="K660" s="426" t="s">
        <v>186</v>
      </c>
      <c r="L660" s="426" t="s">
        <v>187</v>
      </c>
      <c r="M660" s="426" t="s">
        <v>186</v>
      </c>
      <c r="N660" s="426" t="s">
        <v>187</v>
      </c>
      <c r="O660" s="426" t="s">
        <v>186</v>
      </c>
      <c r="P660" s="426" t="s">
        <v>186</v>
      </c>
      <c r="Q660" s="426" t="s">
        <v>187</v>
      </c>
      <c r="R660" s="426">
        <v>1.333332</v>
      </c>
    </row>
    <row r="661" spans="1:18">
      <c r="A661" s="428">
        <v>42774.509060416669</v>
      </c>
      <c r="B661" s="426" t="s">
        <v>189</v>
      </c>
      <c r="C661" s="426">
        <v>2</v>
      </c>
      <c r="D661" s="426" t="s">
        <v>10</v>
      </c>
      <c r="E661" s="426" t="s">
        <v>10</v>
      </c>
      <c r="F661" s="426" t="s">
        <v>187</v>
      </c>
      <c r="G661" s="426" t="s">
        <v>187</v>
      </c>
      <c r="H661" s="426" t="s">
        <v>186</v>
      </c>
      <c r="I661" s="426" t="s">
        <v>186</v>
      </c>
      <c r="J661" s="426" t="s">
        <v>187</v>
      </c>
      <c r="K661" s="426" t="s">
        <v>186</v>
      </c>
      <c r="L661" s="426" t="s">
        <v>187</v>
      </c>
      <c r="M661" s="426" t="s">
        <v>187</v>
      </c>
      <c r="N661" s="426" t="s">
        <v>186</v>
      </c>
      <c r="O661" s="426" t="s">
        <v>186</v>
      </c>
      <c r="P661" s="426" t="s">
        <v>186</v>
      </c>
      <c r="Q661" s="426" t="s">
        <v>187</v>
      </c>
      <c r="R661" s="426">
        <v>2.5999979999999998</v>
      </c>
    </row>
    <row r="662" spans="1:18">
      <c r="A662" s="428">
        <v>42774.509060416669</v>
      </c>
      <c r="B662" s="426" t="s">
        <v>189</v>
      </c>
      <c r="C662" s="426">
        <v>2</v>
      </c>
      <c r="D662" s="426" t="s">
        <v>10</v>
      </c>
      <c r="E662" s="426" t="s">
        <v>10</v>
      </c>
      <c r="F662" s="426" t="s">
        <v>187</v>
      </c>
      <c r="G662" s="426" t="s">
        <v>187</v>
      </c>
      <c r="H662" s="426" t="s">
        <v>186</v>
      </c>
      <c r="I662" s="426" t="s">
        <v>186</v>
      </c>
      <c r="J662" s="426" t="s">
        <v>187</v>
      </c>
      <c r="K662" s="426" t="s">
        <v>186</v>
      </c>
      <c r="L662" s="426" t="s">
        <v>187</v>
      </c>
      <c r="M662" s="426" t="s">
        <v>187</v>
      </c>
      <c r="N662" s="426" t="s">
        <v>187</v>
      </c>
      <c r="O662" s="426" t="s">
        <v>186</v>
      </c>
      <c r="P662" s="426" t="s">
        <v>186</v>
      </c>
      <c r="Q662" s="426" t="s">
        <v>187</v>
      </c>
      <c r="R662" s="426">
        <v>0.33333299999999999</v>
      </c>
    </row>
    <row r="663" spans="1:18">
      <c r="A663" s="428">
        <v>42774.509060416669</v>
      </c>
      <c r="B663" s="426" t="s">
        <v>189</v>
      </c>
      <c r="C663" s="426">
        <v>2</v>
      </c>
      <c r="D663" s="426" t="s">
        <v>11</v>
      </c>
      <c r="E663" s="426" t="s">
        <v>11</v>
      </c>
      <c r="F663" s="426" t="s">
        <v>186</v>
      </c>
      <c r="G663" s="426" t="s">
        <v>186</v>
      </c>
      <c r="H663" s="426" t="s">
        <v>186</v>
      </c>
      <c r="I663" s="426" t="s">
        <v>186</v>
      </c>
      <c r="J663" s="426" t="s">
        <v>186</v>
      </c>
      <c r="K663" s="426" t="s">
        <v>186</v>
      </c>
      <c r="L663" s="426" t="s">
        <v>186</v>
      </c>
      <c r="M663" s="426" t="s">
        <v>186</v>
      </c>
      <c r="N663" s="426" t="s">
        <v>186</v>
      </c>
      <c r="O663" s="426" t="s">
        <v>186</v>
      </c>
      <c r="P663" s="426" t="s">
        <v>186</v>
      </c>
      <c r="Q663" s="426" t="s">
        <v>186</v>
      </c>
      <c r="R663" s="426">
        <v>1949.3846040001199</v>
      </c>
    </row>
    <row r="664" spans="1:18">
      <c r="A664" s="428">
        <v>42774.509060416669</v>
      </c>
      <c r="B664" s="426" t="s">
        <v>189</v>
      </c>
      <c r="C664" s="426">
        <v>2</v>
      </c>
      <c r="D664" s="426" t="s">
        <v>11</v>
      </c>
      <c r="E664" s="426" t="s">
        <v>11</v>
      </c>
      <c r="F664" s="426" t="s">
        <v>187</v>
      </c>
      <c r="G664" s="426" t="s">
        <v>186</v>
      </c>
      <c r="H664" s="426" t="s">
        <v>186</v>
      </c>
      <c r="I664" s="426" t="s">
        <v>186</v>
      </c>
      <c r="J664" s="426" t="s">
        <v>186</v>
      </c>
      <c r="K664" s="426" t="s">
        <v>186</v>
      </c>
      <c r="L664" s="426" t="s">
        <v>186</v>
      </c>
      <c r="M664" s="426" t="s">
        <v>186</v>
      </c>
      <c r="N664" s="426" t="s">
        <v>186</v>
      </c>
      <c r="O664" s="426" t="s">
        <v>186</v>
      </c>
      <c r="P664" s="426" t="s">
        <v>186</v>
      </c>
      <c r="Q664" s="426" t="s">
        <v>187</v>
      </c>
      <c r="R664" s="426">
        <v>2515.49730500021</v>
      </c>
    </row>
    <row r="665" spans="1:18">
      <c r="A665" s="428">
        <v>42774.509060416669</v>
      </c>
      <c r="B665" s="426" t="s">
        <v>189</v>
      </c>
      <c r="C665" s="426">
        <v>2</v>
      </c>
      <c r="D665" s="426" t="s">
        <v>11</v>
      </c>
      <c r="E665" s="426" t="s">
        <v>11</v>
      </c>
      <c r="F665" s="426" t="s">
        <v>187</v>
      </c>
      <c r="G665" s="426" t="s">
        <v>186</v>
      </c>
      <c r="H665" s="426" t="s">
        <v>186</v>
      </c>
      <c r="I665" s="426" t="s">
        <v>186</v>
      </c>
      <c r="J665" s="426" t="s">
        <v>186</v>
      </c>
      <c r="K665" s="426" t="s">
        <v>186</v>
      </c>
      <c r="L665" s="426" t="s">
        <v>187</v>
      </c>
      <c r="M665" s="426" t="s">
        <v>186</v>
      </c>
      <c r="N665" s="426" t="s">
        <v>186</v>
      </c>
      <c r="O665" s="426" t="s">
        <v>186</v>
      </c>
      <c r="P665" s="426" t="s">
        <v>187</v>
      </c>
      <c r="Q665" s="426" t="s">
        <v>187</v>
      </c>
      <c r="R665" s="426">
        <v>609.96608300000003</v>
      </c>
    </row>
    <row r="666" spans="1:18">
      <c r="A666" s="428">
        <v>42774.509060416669</v>
      </c>
      <c r="B666" s="426" t="s">
        <v>189</v>
      </c>
      <c r="C666" s="426">
        <v>2</v>
      </c>
      <c r="D666" s="426" t="s">
        <v>11</v>
      </c>
      <c r="E666" s="426" t="s">
        <v>11</v>
      </c>
      <c r="F666" s="426" t="s">
        <v>187</v>
      </c>
      <c r="G666" s="426" t="s">
        <v>186</v>
      </c>
      <c r="H666" s="426" t="s">
        <v>186</v>
      </c>
      <c r="I666" s="426" t="s">
        <v>186</v>
      </c>
      <c r="J666" s="426" t="s">
        <v>186</v>
      </c>
      <c r="K666" s="426" t="s">
        <v>186</v>
      </c>
      <c r="L666" s="426" t="s">
        <v>187</v>
      </c>
      <c r="M666" s="426" t="s">
        <v>186</v>
      </c>
      <c r="N666" s="426" t="s">
        <v>187</v>
      </c>
      <c r="O666" s="426" t="s">
        <v>186</v>
      </c>
      <c r="P666" s="426" t="s">
        <v>186</v>
      </c>
      <c r="Q666" s="426" t="s">
        <v>187</v>
      </c>
      <c r="R666" s="426">
        <v>354.73291899999901</v>
      </c>
    </row>
    <row r="667" spans="1:18">
      <c r="A667" s="428">
        <v>42774.509060416669</v>
      </c>
      <c r="B667" s="426" t="s">
        <v>189</v>
      </c>
      <c r="C667" s="426">
        <v>2</v>
      </c>
      <c r="D667" s="426" t="s">
        <v>11</v>
      </c>
      <c r="E667" s="426" t="s">
        <v>11</v>
      </c>
      <c r="F667" s="426" t="s">
        <v>187</v>
      </c>
      <c r="G667" s="426" t="s">
        <v>186</v>
      </c>
      <c r="H667" s="426" t="s">
        <v>186</v>
      </c>
      <c r="I667" s="426" t="s">
        <v>186</v>
      </c>
      <c r="J667" s="426" t="s">
        <v>186</v>
      </c>
      <c r="K667" s="426" t="s">
        <v>186</v>
      </c>
      <c r="L667" s="426" t="s">
        <v>187</v>
      </c>
      <c r="M667" s="426" t="s">
        <v>187</v>
      </c>
      <c r="N667" s="426" t="s">
        <v>186</v>
      </c>
      <c r="O667" s="426" t="s">
        <v>186</v>
      </c>
      <c r="P667" s="426" t="s">
        <v>186</v>
      </c>
      <c r="Q667" s="426" t="s">
        <v>187</v>
      </c>
      <c r="R667" s="426">
        <v>509.59949299999801</v>
      </c>
    </row>
    <row r="668" spans="1:18">
      <c r="A668" s="428">
        <v>42774.509060416669</v>
      </c>
      <c r="B668" s="426" t="s">
        <v>189</v>
      </c>
      <c r="C668" s="426">
        <v>2</v>
      </c>
      <c r="D668" s="426" t="s">
        <v>11</v>
      </c>
      <c r="E668" s="426" t="s">
        <v>11</v>
      </c>
      <c r="F668" s="426" t="s">
        <v>187</v>
      </c>
      <c r="G668" s="426" t="s">
        <v>186</v>
      </c>
      <c r="H668" s="426" t="s">
        <v>186</v>
      </c>
      <c r="I668" s="426" t="s">
        <v>186</v>
      </c>
      <c r="J668" s="426" t="s">
        <v>186</v>
      </c>
      <c r="K668" s="426" t="s">
        <v>186</v>
      </c>
      <c r="L668" s="426" t="s">
        <v>187</v>
      </c>
      <c r="M668" s="426" t="s">
        <v>187</v>
      </c>
      <c r="N668" s="426" t="s">
        <v>187</v>
      </c>
      <c r="O668" s="426" t="s">
        <v>186</v>
      </c>
      <c r="P668" s="426" t="s">
        <v>186</v>
      </c>
      <c r="Q668" s="426" t="s">
        <v>187</v>
      </c>
      <c r="R668" s="426">
        <v>16.999983</v>
      </c>
    </row>
    <row r="669" spans="1:18">
      <c r="A669" s="428">
        <v>42774.509060416669</v>
      </c>
      <c r="B669" s="426" t="s">
        <v>189</v>
      </c>
      <c r="C669" s="426">
        <v>2</v>
      </c>
      <c r="D669" s="426" t="s">
        <v>11</v>
      </c>
      <c r="E669" s="426" t="s">
        <v>11</v>
      </c>
      <c r="F669" s="426" t="s">
        <v>187</v>
      </c>
      <c r="G669" s="426" t="s">
        <v>186</v>
      </c>
      <c r="H669" s="426" t="s">
        <v>186</v>
      </c>
      <c r="I669" s="426" t="s">
        <v>186</v>
      </c>
      <c r="J669" s="426" t="s">
        <v>186</v>
      </c>
      <c r="K669" s="426" t="s">
        <v>187</v>
      </c>
      <c r="L669" s="426" t="s">
        <v>186</v>
      </c>
      <c r="M669" s="426" t="s">
        <v>186</v>
      </c>
      <c r="N669" s="426" t="s">
        <v>186</v>
      </c>
      <c r="O669" s="426" t="s">
        <v>186</v>
      </c>
      <c r="P669" s="426" t="s">
        <v>186</v>
      </c>
      <c r="Q669" s="426" t="s">
        <v>186</v>
      </c>
      <c r="R669" s="426">
        <v>0.66666599999999998</v>
      </c>
    </row>
    <row r="670" spans="1:18">
      <c r="A670" s="428">
        <v>42774.509060416669</v>
      </c>
      <c r="B670" s="426" t="s">
        <v>189</v>
      </c>
      <c r="C670" s="426">
        <v>2</v>
      </c>
      <c r="D670" s="426" t="s">
        <v>11</v>
      </c>
      <c r="E670" s="426" t="s">
        <v>11</v>
      </c>
      <c r="F670" s="426" t="s">
        <v>187</v>
      </c>
      <c r="G670" s="426" t="s">
        <v>186</v>
      </c>
      <c r="H670" s="426" t="s">
        <v>186</v>
      </c>
      <c r="I670" s="426" t="s">
        <v>186</v>
      </c>
      <c r="J670" s="426" t="s">
        <v>187</v>
      </c>
      <c r="K670" s="426" t="s">
        <v>186</v>
      </c>
      <c r="L670" s="426" t="s">
        <v>186</v>
      </c>
      <c r="M670" s="426" t="s">
        <v>186</v>
      </c>
      <c r="N670" s="426" t="s">
        <v>186</v>
      </c>
      <c r="O670" s="426" t="s">
        <v>186</v>
      </c>
      <c r="P670" s="426" t="s">
        <v>186</v>
      </c>
      <c r="Q670" s="426" t="s">
        <v>187</v>
      </c>
      <c r="R670" s="426">
        <v>81.979911999999999</v>
      </c>
    </row>
    <row r="671" spans="1:18">
      <c r="A671" s="428">
        <v>42774.509060416669</v>
      </c>
      <c r="B671" s="426" t="s">
        <v>189</v>
      </c>
      <c r="C671" s="426">
        <v>2</v>
      </c>
      <c r="D671" s="426" t="s">
        <v>11</v>
      </c>
      <c r="E671" s="426" t="s">
        <v>11</v>
      </c>
      <c r="F671" s="426" t="s">
        <v>187</v>
      </c>
      <c r="G671" s="426" t="s">
        <v>186</v>
      </c>
      <c r="H671" s="426" t="s">
        <v>186</v>
      </c>
      <c r="I671" s="426" t="s">
        <v>186</v>
      </c>
      <c r="J671" s="426" t="s">
        <v>187</v>
      </c>
      <c r="K671" s="426" t="s">
        <v>186</v>
      </c>
      <c r="L671" s="426" t="s">
        <v>187</v>
      </c>
      <c r="M671" s="426" t="s">
        <v>186</v>
      </c>
      <c r="N671" s="426" t="s">
        <v>186</v>
      </c>
      <c r="O671" s="426" t="s">
        <v>186</v>
      </c>
      <c r="P671" s="426" t="s">
        <v>187</v>
      </c>
      <c r="Q671" s="426" t="s">
        <v>187</v>
      </c>
      <c r="R671" s="426">
        <v>3.6666629999999998</v>
      </c>
    </row>
    <row r="672" spans="1:18">
      <c r="A672" s="428">
        <v>42774.509060416669</v>
      </c>
      <c r="B672" s="426" t="s">
        <v>189</v>
      </c>
      <c r="C672" s="426">
        <v>2</v>
      </c>
      <c r="D672" s="426" t="s">
        <v>11</v>
      </c>
      <c r="E672" s="426" t="s">
        <v>11</v>
      </c>
      <c r="F672" s="426" t="s">
        <v>187</v>
      </c>
      <c r="G672" s="426" t="s">
        <v>186</v>
      </c>
      <c r="H672" s="426" t="s">
        <v>186</v>
      </c>
      <c r="I672" s="426" t="s">
        <v>186</v>
      </c>
      <c r="J672" s="426" t="s">
        <v>187</v>
      </c>
      <c r="K672" s="426" t="s">
        <v>186</v>
      </c>
      <c r="L672" s="426" t="s">
        <v>187</v>
      </c>
      <c r="M672" s="426" t="s">
        <v>186</v>
      </c>
      <c r="N672" s="426" t="s">
        <v>187</v>
      </c>
      <c r="O672" s="426" t="s">
        <v>186</v>
      </c>
      <c r="P672" s="426" t="s">
        <v>186</v>
      </c>
      <c r="Q672" s="426" t="s">
        <v>187</v>
      </c>
      <c r="R672" s="426">
        <v>1.1999979999999999</v>
      </c>
    </row>
    <row r="673" spans="1:18">
      <c r="A673" s="428">
        <v>42774.509060416669</v>
      </c>
      <c r="B673" s="426" t="s">
        <v>189</v>
      </c>
      <c r="C673" s="426">
        <v>2</v>
      </c>
      <c r="D673" s="426" t="s">
        <v>11</v>
      </c>
      <c r="E673" s="426" t="s">
        <v>11</v>
      </c>
      <c r="F673" s="426" t="s">
        <v>187</v>
      </c>
      <c r="G673" s="426" t="s">
        <v>186</v>
      </c>
      <c r="H673" s="426" t="s">
        <v>186</v>
      </c>
      <c r="I673" s="426" t="s">
        <v>186</v>
      </c>
      <c r="J673" s="426" t="s">
        <v>187</v>
      </c>
      <c r="K673" s="426" t="s">
        <v>186</v>
      </c>
      <c r="L673" s="426" t="s">
        <v>187</v>
      </c>
      <c r="M673" s="426" t="s">
        <v>187</v>
      </c>
      <c r="N673" s="426" t="s">
        <v>186</v>
      </c>
      <c r="O673" s="426" t="s">
        <v>186</v>
      </c>
      <c r="P673" s="426" t="s">
        <v>186</v>
      </c>
      <c r="Q673" s="426" t="s">
        <v>187</v>
      </c>
      <c r="R673" s="426">
        <v>72.766589000000096</v>
      </c>
    </row>
    <row r="674" spans="1:18">
      <c r="A674" s="428">
        <v>42774.509060416669</v>
      </c>
      <c r="B674" s="426" t="s">
        <v>189</v>
      </c>
      <c r="C674" s="426">
        <v>2</v>
      </c>
      <c r="D674" s="426" t="s">
        <v>11</v>
      </c>
      <c r="E674" s="426" t="s">
        <v>11</v>
      </c>
      <c r="F674" s="426" t="s">
        <v>187</v>
      </c>
      <c r="G674" s="426" t="s">
        <v>186</v>
      </c>
      <c r="H674" s="426" t="s">
        <v>187</v>
      </c>
      <c r="I674" s="426" t="s">
        <v>186</v>
      </c>
      <c r="J674" s="426" t="s">
        <v>186</v>
      </c>
      <c r="K674" s="426" t="s">
        <v>186</v>
      </c>
      <c r="L674" s="426" t="s">
        <v>186</v>
      </c>
      <c r="M674" s="426" t="s">
        <v>186</v>
      </c>
      <c r="N674" s="426" t="s">
        <v>186</v>
      </c>
      <c r="O674" s="426" t="s">
        <v>186</v>
      </c>
      <c r="P674" s="426" t="s">
        <v>186</v>
      </c>
      <c r="Q674" s="426" t="s">
        <v>187</v>
      </c>
      <c r="R674" s="426">
        <v>28.999970999999999</v>
      </c>
    </row>
    <row r="675" spans="1:18">
      <c r="A675" s="428">
        <v>42774.509060416669</v>
      </c>
      <c r="B675" s="426" t="s">
        <v>189</v>
      </c>
      <c r="C675" s="426">
        <v>2</v>
      </c>
      <c r="D675" s="426" t="s">
        <v>11</v>
      </c>
      <c r="E675" s="426" t="s">
        <v>11</v>
      </c>
      <c r="F675" s="426" t="s">
        <v>187</v>
      </c>
      <c r="G675" s="426" t="s">
        <v>186</v>
      </c>
      <c r="H675" s="426" t="s">
        <v>187</v>
      </c>
      <c r="I675" s="426" t="s">
        <v>186</v>
      </c>
      <c r="J675" s="426" t="s">
        <v>186</v>
      </c>
      <c r="K675" s="426" t="s">
        <v>186</v>
      </c>
      <c r="L675" s="426" t="s">
        <v>187</v>
      </c>
      <c r="M675" s="426" t="s">
        <v>187</v>
      </c>
      <c r="N675" s="426" t="s">
        <v>186</v>
      </c>
      <c r="O675" s="426" t="s">
        <v>186</v>
      </c>
      <c r="P675" s="426" t="s">
        <v>186</v>
      </c>
      <c r="Q675" s="426" t="s">
        <v>187</v>
      </c>
      <c r="R675" s="426">
        <v>5.3333279999999998</v>
      </c>
    </row>
    <row r="676" spans="1:18">
      <c r="A676" s="428">
        <v>42774.509060416669</v>
      </c>
      <c r="B676" s="426" t="s">
        <v>189</v>
      </c>
      <c r="C676" s="426">
        <v>2</v>
      </c>
      <c r="D676" s="426" t="s">
        <v>11</v>
      </c>
      <c r="E676" s="426" t="s">
        <v>11</v>
      </c>
      <c r="F676" s="426" t="s">
        <v>187</v>
      </c>
      <c r="G676" s="426" t="s">
        <v>186</v>
      </c>
      <c r="H676" s="426" t="s">
        <v>187</v>
      </c>
      <c r="I676" s="426" t="s">
        <v>186</v>
      </c>
      <c r="J676" s="426" t="s">
        <v>187</v>
      </c>
      <c r="K676" s="426" t="s">
        <v>186</v>
      </c>
      <c r="L676" s="426" t="s">
        <v>186</v>
      </c>
      <c r="M676" s="426" t="s">
        <v>186</v>
      </c>
      <c r="N676" s="426" t="s">
        <v>186</v>
      </c>
      <c r="O676" s="426" t="s">
        <v>186</v>
      </c>
      <c r="P676" s="426" t="s">
        <v>186</v>
      </c>
      <c r="Q676" s="426" t="s">
        <v>187</v>
      </c>
      <c r="R676" s="426">
        <v>0.66666599999999998</v>
      </c>
    </row>
    <row r="677" spans="1:18">
      <c r="A677" s="428">
        <v>42774.509060416669</v>
      </c>
      <c r="B677" s="426" t="s">
        <v>189</v>
      </c>
      <c r="C677" s="426">
        <v>2</v>
      </c>
      <c r="D677" s="426" t="s">
        <v>11</v>
      </c>
      <c r="E677" s="426" t="s">
        <v>11</v>
      </c>
      <c r="F677" s="426" t="s">
        <v>187</v>
      </c>
      <c r="G677" s="426" t="s">
        <v>186</v>
      </c>
      <c r="H677" s="426" t="s">
        <v>187</v>
      </c>
      <c r="I677" s="426" t="s">
        <v>186</v>
      </c>
      <c r="J677" s="426" t="s">
        <v>187</v>
      </c>
      <c r="K677" s="426" t="s">
        <v>186</v>
      </c>
      <c r="L677" s="426" t="s">
        <v>187</v>
      </c>
      <c r="M677" s="426" t="s">
        <v>187</v>
      </c>
      <c r="N677" s="426" t="s">
        <v>186</v>
      </c>
      <c r="O677" s="426" t="s">
        <v>186</v>
      </c>
      <c r="P677" s="426" t="s">
        <v>186</v>
      </c>
      <c r="Q677" s="426" t="s">
        <v>187</v>
      </c>
      <c r="R677" s="426">
        <v>0.66666599999999998</v>
      </c>
    </row>
    <row r="678" spans="1:18">
      <c r="A678" s="428">
        <v>42774.509060416669</v>
      </c>
      <c r="B678" s="426" t="s">
        <v>189</v>
      </c>
      <c r="C678" s="426">
        <v>2</v>
      </c>
      <c r="D678" s="426" t="s">
        <v>11</v>
      </c>
      <c r="E678" s="426" t="s">
        <v>11</v>
      </c>
      <c r="F678" s="426" t="s">
        <v>187</v>
      </c>
      <c r="G678" s="426" t="s">
        <v>187</v>
      </c>
      <c r="H678" s="426" t="s">
        <v>186</v>
      </c>
      <c r="I678" s="426" t="s">
        <v>186</v>
      </c>
      <c r="J678" s="426" t="s">
        <v>186</v>
      </c>
      <c r="K678" s="426" t="s">
        <v>186</v>
      </c>
      <c r="L678" s="426" t="s">
        <v>186</v>
      </c>
      <c r="M678" s="426" t="s">
        <v>186</v>
      </c>
      <c r="N678" s="426" t="s">
        <v>186</v>
      </c>
      <c r="O678" s="426" t="s">
        <v>186</v>
      </c>
      <c r="P678" s="426" t="s">
        <v>186</v>
      </c>
      <c r="Q678" s="426" t="s">
        <v>187</v>
      </c>
      <c r="R678" s="426">
        <v>142.826539</v>
      </c>
    </row>
    <row r="679" spans="1:18">
      <c r="A679" s="428">
        <v>42774.509060416669</v>
      </c>
      <c r="B679" s="426" t="s">
        <v>189</v>
      </c>
      <c r="C679" s="426">
        <v>2</v>
      </c>
      <c r="D679" s="426" t="s">
        <v>11</v>
      </c>
      <c r="E679" s="426" t="s">
        <v>11</v>
      </c>
      <c r="F679" s="426" t="s">
        <v>187</v>
      </c>
      <c r="G679" s="426" t="s">
        <v>187</v>
      </c>
      <c r="H679" s="426" t="s">
        <v>186</v>
      </c>
      <c r="I679" s="426" t="s">
        <v>186</v>
      </c>
      <c r="J679" s="426" t="s">
        <v>186</v>
      </c>
      <c r="K679" s="426" t="s">
        <v>186</v>
      </c>
      <c r="L679" s="426" t="s">
        <v>187</v>
      </c>
      <c r="M679" s="426" t="s">
        <v>186</v>
      </c>
      <c r="N679" s="426" t="s">
        <v>186</v>
      </c>
      <c r="O679" s="426" t="s">
        <v>186</v>
      </c>
      <c r="P679" s="426" t="s">
        <v>187</v>
      </c>
      <c r="Q679" s="426" t="s">
        <v>187</v>
      </c>
      <c r="R679" s="426">
        <v>6.3333269999999997</v>
      </c>
    </row>
    <row r="680" spans="1:18">
      <c r="A680" s="428">
        <v>42774.509060416669</v>
      </c>
      <c r="B680" s="426" t="s">
        <v>189</v>
      </c>
      <c r="C680" s="426">
        <v>2</v>
      </c>
      <c r="D680" s="426" t="s">
        <v>11</v>
      </c>
      <c r="E680" s="426" t="s">
        <v>11</v>
      </c>
      <c r="F680" s="426" t="s">
        <v>187</v>
      </c>
      <c r="G680" s="426" t="s">
        <v>187</v>
      </c>
      <c r="H680" s="426" t="s">
        <v>186</v>
      </c>
      <c r="I680" s="426" t="s">
        <v>186</v>
      </c>
      <c r="J680" s="426" t="s">
        <v>186</v>
      </c>
      <c r="K680" s="426" t="s">
        <v>186</v>
      </c>
      <c r="L680" s="426" t="s">
        <v>187</v>
      </c>
      <c r="M680" s="426" t="s">
        <v>186</v>
      </c>
      <c r="N680" s="426" t="s">
        <v>187</v>
      </c>
      <c r="O680" s="426" t="s">
        <v>186</v>
      </c>
      <c r="P680" s="426" t="s">
        <v>186</v>
      </c>
      <c r="Q680" s="426" t="s">
        <v>187</v>
      </c>
      <c r="R680" s="426">
        <v>175.933122</v>
      </c>
    </row>
    <row r="681" spans="1:18">
      <c r="A681" s="428">
        <v>42774.509060416669</v>
      </c>
      <c r="B681" s="426" t="s">
        <v>189</v>
      </c>
      <c r="C681" s="426">
        <v>2</v>
      </c>
      <c r="D681" s="426" t="s">
        <v>11</v>
      </c>
      <c r="E681" s="426" t="s">
        <v>11</v>
      </c>
      <c r="F681" s="426" t="s">
        <v>187</v>
      </c>
      <c r="G681" s="426" t="s">
        <v>187</v>
      </c>
      <c r="H681" s="426" t="s">
        <v>186</v>
      </c>
      <c r="I681" s="426" t="s">
        <v>186</v>
      </c>
      <c r="J681" s="426" t="s">
        <v>186</v>
      </c>
      <c r="K681" s="426" t="s">
        <v>186</v>
      </c>
      <c r="L681" s="426" t="s">
        <v>187</v>
      </c>
      <c r="M681" s="426" t="s">
        <v>187</v>
      </c>
      <c r="N681" s="426" t="s">
        <v>186</v>
      </c>
      <c r="O681" s="426" t="s">
        <v>186</v>
      </c>
      <c r="P681" s="426" t="s">
        <v>186</v>
      </c>
      <c r="Q681" s="426" t="s">
        <v>187</v>
      </c>
      <c r="R681" s="426">
        <v>40.766613000000099</v>
      </c>
    </row>
    <row r="682" spans="1:18">
      <c r="A682" s="428">
        <v>42774.509060416669</v>
      </c>
      <c r="B682" s="426" t="s">
        <v>189</v>
      </c>
      <c r="C682" s="426">
        <v>2</v>
      </c>
      <c r="D682" s="426" t="s">
        <v>11</v>
      </c>
      <c r="E682" s="426" t="s">
        <v>11</v>
      </c>
      <c r="F682" s="426" t="s">
        <v>187</v>
      </c>
      <c r="G682" s="426" t="s">
        <v>187</v>
      </c>
      <c r="H682" s="426" t="s">
        <v>186</v>
      </c>
      <c r="I682" s="426" t="s">
        <v>186</v>
      </c>
      <c r="J682" s="426" t="s">
        <v>186</v>
      </c>
      <c r="K682" s="426" t="s">
        <v>186</v>
      </c>
      <c r="L682" s="426" t="s">
        <v>187</v>
      </c>
      <c r="M682" s="426" t="s">
        <v>187</v>
      </c>
      <c r="N682" s="426" t="s">
        <v>187</v>
      </c>
      <c r="O682" s="426" t="s">
        <v>186</v>
      </c>
      <c r="P682" s="426" t="s">
        <v>186</v>
      </c>
      <c r="Q682" s="426" t="s">
        <v>187</v>
      </c>
      <c r="R682" s="426">
        <v>6.9999929999999999</v>
      </c>
    </row>
    <row r="683" spans="1:18">
      <c r="A683" s="428">
        <v>42774.509060416669</v>
      </c>
      <c r="B683" s="426" t="s">
        <v>189</v>
      </c>
      <c r="C683" s="426">
        <v>2</v>
      </c>
      <c r="D683" s="426" t="s">
        <v>11</v>
      </c>
      <c r="E683" s="426" t="s">
        <v>11</v>
      </c>
      <c r="F683" s="426" t="s">
        <v>187</v>
      </c>
      <c r="G683" s="426" t="s">
        <v>187</v>
      </c>
      <c r="H683" s="426" t="s">
        <v>186</v>
      </c>
      <c r="I683" s="426" t="s">
        <v>186</v>
      </c>
      <c r="J683" s="426" t="s">
        <v>186</v>
      </c>
      <c r="K683" s="426" t="s">
        <v>187</v>
      </c>
      <c r="L683" s="426" t="s">
        <v>186</v>
      </c>
      <c r="M683" s="426" t="s">
        <v>186</v>
      </c>
      <c r="N683" s="426" t="s">
        <v>186</v>
      </c>
      <c r="O683" s="426" t="s">
        <v>186</v>
      </c>
      <c r="P683" s="426" t="s">
        <v>186</v>
      </c>
      <c r="Q683" s="426" t="s">
        <v>186</v>
      </c>
      <c r="R683" s="426">
        <v>0.33333299999999999</v>
      </c>
    </row>
    <row r="684" spans="1:18">
      <c r="A684" s="428">
        <v>42774.509060416669</v>
      </c>
      <c r="B684" s="426" t="s">
        <v>189</v>
      </c>
      <c r="C684" s="426">
        <v>2</v>
      </c>
      <c r="D684" s="426" t="s">
        <v>11</v>
      </c>
      <c r="E684" s="426" t="s">
        <v>11</v>
      </c>
      <c r="F684" s="426" t="s">
        <v>187</v>
      </c>
      <c r="G684" s="426" t="s">
        <v>187</v>
      </c>
      <c r="H684" s="426" t="s">
        <v>186</v>
      </c>
      <c r="I684" s="426" t="s">
        <v>186</v>
      </c>
      <c r="J684" s="426" t="s">
        <v>187</v>
      </c>
      <c r="K684" s="426" t="s">
        <v>186</v>
      </c>
      <c r="L684" s="426" t="s">
        <v>186</v>
      </c>
      <c r="M684" s="426" t="s">
        <v>186</v>
      </c>
      <c r="N684" s="426" t="s">
        <v>186</v>
      </c>
      <c r="O684" s="426" t="s">
        <v>186</v>
      </c>
      <c r="P684" s="426" t="s">
        <v>186</v>
      </c>
      <c r="Q684" s="426" t="s">
        <v>187</v>
      </c>
      <c r="R684" s="426">
        <v>14.333326</v>
      </c>
    </row>
    <row r="685" spans="1:18">
      <c r="A685" s="428">
        <v>42774.509060416669</v>
      </c>
      <c r="B685" s="426" t="s">
        <v>189</v>
      </c>
      <c r="C685" s="426">
        <v>2</v>
      </c>
      <c r="D685" s="426" t="s">
        <v>11</v>
      </c>
      <c r="E685" s="426" t="s">
        <v>11</v>
      </c>
      <c r="F685" s="426" t="s">
        <v>187</v>
      </c>
      <c r="G685" s="426" t="s">
        <v>187</v>
      </c>
      <c r="H685" s="426" t="s">
        <v>186</v>
      </c>
      <c r="I685" s="426" t="s">
        <v>186</v>
      </c>
      <c r="J685" s="426" t="s">
        <v>187</v>
      </c>
      <c r="K685" s="426" t="s">
        <v>186</v>
      </c>
      <c r="L685" s="426" t="s">
        <v>187</v>
      </c>
      <c r="M685" s="426" t="s">
        <v>186</v>
      </c>
      <c r="N685" s="426" t="s">
        <v>187</v>
      </c>
      <c r="O685" s="426" t="s">
        <v>186</v>
      </c>
      <c r="P685" s="426" t="s">
        <v>186</v>
      </c>
      <c r="Q685" s="426" t="s">
        <v>187</v>
      </c>
      <c r="R685" s="426">
        <v>0.33333299999999999</v>
      </c>
    </row>
    <row r="686" spans="1:18">
      <c r="A686" s="428">
        <v>42774.509060416669</v>
      </c>
      <c r="B686" s="426" t="s">
        <v>189</v>
      </c>
      <c r="C686" s="426">
        <v>2</v>
      </c>
      <c r="D686" s="426" t="s">
        <v>11</v>
      </c>
      <c r="E686" s="426" t="s">
        <v>11</v>
      </c>
      <c r="F686" s="426" t="s">
        <v>187</v>
      </c>
      <c r="G686" s="426" t="s">
        <v>187</v>
      </c>
      <c r="H686" s="426" t="s">
        <v>186</v>
      </c>
      <c r="I686" s="426" t="s">
        <v>186</v>
      </c>
      <c r="J686" s="426" t="s">
        <v>187</v>
      </c>
      <c r="K686" s="426" t="s">
        <v>186</v>
      </c>
      <c r="L686" s="426" t="s">
        <v>187</v>
      </c>
      <c r="M686" s="426" t="s">
        <v>187</v>
      </c>
      <c r="N686" s="426" t="s">
        <v>186</v>
      </c>
      <c r="O686" s="426" t="s">
        <v>186</v>
      </c>
      <c r="P686" s="426" t="s">
        <v>186</v>
      </c>
      <c r="Q686" s="426" t="s">
        <v>187</v>
      </c>
      <c r="R686" s="426">
        <v>10.399982</v>
      </c>
    </row>
    <row r="687" spans="1:18">
      <c r="A687" s="428">
        <v>42774.509060416669</v>
      </c>
      <c r="B687" s="426" t="s">
        <v>189</v>
      </c>
      <c r="C687" s="426">
        <v>2</v>
      </c>
      <c r="D687" s="426" t="s">
        <v>12</v>
      </c>
      <c r="E687" s="426" t="s">
        <v>12</v>
      </c>
      <c r="F687" s="426" t="s">
        <v>186</v>
      </c>
      <c r="G687" s="426" t="s">
        <v>186</v>
      </c>
      <c r="H687" s="426" t="s">
        <v>186</v>
      </c>
      <c r="I687" s="426" t="s">
        <v>186</v>
      </c>
      <c r="J687" s="426" t="s">
        <v>186</v>
      </c>
      <c r="K687" s="426" t="s">
        <v>186</v>
      </c>
      <c r="L687" s="426" t="s">
        <v>186</v>
      </c>
      <c r="M687" s="426" t="s">
        <v>186</v>
      </c>
      <c r="N687" s="426" t="s">
        <v>186</v>
      </c>
      <c r="O687" s="426" t="s">
        <v>186</v>
      </c>
      <c r="P687" s="426" t="s">
        <v>186</v>
      </c>
      <c r="Q687" s="426" t="s">
        <v>186</v>
      </c>
      <c r="R687" s="426">
        <v>479.812807999992</v>
      </c>
    </row>
    <row r="688" spans="1:18">
      <c r="A688" s="428">
        <v>42774.509060416669</v>
      </c>
      <c r="B688" s="426" t="s">
        <v>189</v>
      </c>
      <c r="C688" s="426">
        <v>2</v>
      </c>
      <c r="D688" s="426" t="s">
        <v>12</v>
      </c>
      <c r="E688" s="426" t="s">
        <v>12</v>
      </c>
      <c r="F688" s="426" t="s">
        <v>187</v>
      </c>
      <c r="G688" s="426" t="s">
        <v>186</v>
      </c>
      <c r="H688" s="426" t="s">
        <v>186</v>
      </c>
      <c r="I688" s="426" t="s">
        <v>186</v>
      </c>
      <c r="J688" s="426" t="s">
        <v>186</v>
      </c>
      <c r="K688" s="426" t="s">
        <v>186</v>
      </c>
      <c r="L688" s="426" t="s">
        <v>186</v>
      </c>
      <c r="M688" s="426" t="s">
        <v>186</v>
      </c>
      <c r="N688" s="426" t="s">
        <v>186</v>
      </c>
      <c r="O688" s="426" t="s">
        <v>186</v>
      </c>
      <c r="P688" s="426" t="s">
        <v>186</v>
      </c>
      <c r="Q688" s="426" t="s">
        <v>187</v>
      </c>
      <c r="R688" s="426">
        <v>964.33879500004298</v>
      </c>
    </row>
    <row r="689" spans="1:18">
      <c r="A689" s="428">
        <v>42774.509060416669</v>
      </c>
      <c r="B689" s="426" t="s">
        <v>189</v>
      </c>
      <c r="C689" s="426">
        <v>2</v>
      </c>
      <c r="D689" s="426" t="s">
        <v>12</v>
      </c>
      <c r="E689" s="426" t="s">
        <v>12</v>
      </c>
      <c r="F689" s="426" t="s">
        <v>187</v>
      </c>
      <c r="G689" s="426" t="s">
        <v>186</v>
      </c>
      <c r="H689" s="426" t="s">
        <v>186</v>
      </c>
      <c r="I689" s="426" t="s">
        <v>186</v>
      </c>
      <c r="J689" s="426" t="s">
        <v>186</v>
      </c>
      <c r="K689" s="426" t="s">
        <v>186</v>
      </c>
      <c r="L689" s="426" t="s">
        <v>187</v>
      </c>
      <c r="M689" s="426" t="s">
        <v>186</v>
      </c>
      <c r="N689" s="426" t="s">
        <v>186</v>
      </c>
      <c r="O689" s="426" t="s">
        <v>186</v>
      </c>
      <c r="P689" s="426" t="s">
        <v>187</v>
      </c>
      <c r="Q689" s="426" t="s">
        <v>187</v>
      </c>
      <c r="R689" s="426">
        <v>163.88644199999999</v>
      </c>
    </row>
    <row r="690" spans="1:18">
      <c r="A690" s="428">
        <v>42774.509060416669</v>
      </c>
      <c r="B690" s="426" t="s">
        <v>189</v>
      </c>
      <c r="C690" s="426">
        <v>2</v>
      </c>
      <c r="D690" s="426" t="s">
        <v>12</v>
      </c>
      <c r="E690" s="426" t="s">
        <v>12</v>
      </c>
      <c r="F690" s="426" t="s">
        <v>187</v>
      </c>
      <c r="G690" s="426" t="s">
        <v>186</v>
      </c>
      <c r="H690" s="426" t="s">
        <v>186</v>
      </c>
      <c r="I690" s="426" t="s">
        <v>186</v>
      </c>
      <c r="J690" s="426" t="s">
        <v>186</v>
      </c>
      <c r="K690" s="426" t="s">
        <v>186</v>
      </c>
      <c r="L690" s="426" t="s">
        <v>187</v>
      </c>
      <c r="M690" s="426" t="s">
        <v>186</v>
      </c>
      <c r="N690" s="426" t="s">
        <v>186</v>
      </c>
      <c r="O690" s="426" t="s">
        <v>187</v>
      </c>
      <c r="P690" s="426" t="s">
        <v>186</v>
      </c>
      <c r="Q690" s="426" t="s">
        <v>187</v>
      </c>
      <c r="R690" s="426">
        <v>17.999981999999999</v>
      </c>
    </row>
    <row r="691" spans="1:18">
      <c r="A691" s="428">
        <v>42774.509060416669</v>
      </c>
      <c r="B691" s="426" t="s">
        <v>189</v>
      </c>
      <c r="C691" s="426">
        <v>2</v>
      </c>
      <c r="D691" s="426" t="s">
        <v>12</v>
      </c>
      <c r="E691" s="426" t="s">
        <v>12</v>
      </c>
      <c r="F691" s="426" t="s">
        <v>187</v>
      </c>
      <c r="G691" s="426" t="s">
        <v>186</v>
      </c>
      <c r="H691" s="426" t="s">
        <v>186</v>
      </c>
      <c r="I691" s="426" t="s">
        <v>186</v>
      </c>
      <c r="J691" s="426" t="s">
        <v>186</v>
      </c>
      <c r="K691" s="426" t="s">
        <v>186</v>
      </c>
      <c r="L691" s="426" t="s">
        <v>187</v>
      </c>
      <c r="M691" s="426" t="s">
        <v>186</v>
      </c>
      <c r="N691" s="426" t="s">
        <v>187</v>
      </c>
      <c r="O691" s="426" t="s">
        <v>186</v>
      </c>
      <c r="P691" s="426" t="s">
        <v>186</v>
      </c>
      <c r="Q691" s="426" t="s">
        <v>187</v>
      </c>
      <c r="R691" s="426">
        <v>85.2665870000002</v>
      </c>
    </row>
    <row r="692" spans="1:18">
      <c r="A692" s="428">
        <v>42774.509060416669</v>
      </c>
      <c r="B692" s="426" t="s">
        <v>189</v>
      </c>
      <c r="C692" s="426">
        <v>2</v>
      </c>
      <c r="D692" s="426" t="s">
        <v>12</v>
      </c>
      <c r="E692" s="426" t="s">
        <v>12</v>
      </c>
      <c r="F692" s="426" t="s">
        <v>187</v>
      </c>
      <c r="G692" s="426" t="s">
        <v>186</v>
      </c>
      <c r="H692" s="426" t="s">
        <v>186</v>
      </c>
      <c r="I692" s="426" t="s">
        <v>186</v>
      </c>
      <c r="J692" s="426" t="s">
        <v>186</v>
      </c>
      <c r="K692" s="426" t="s">
        <v>186</v>
      </c>
      <c r="L692" s="426" t="s">
        <v>187</v>
      </c>
      <c r="M692" s="426" t="s">
        <v>187</v>
      </c>
      <c r="N692" s="426" t="s">
        <v>186</v>
      </c>
      <c r="O692" s="426" t="s">
        <v>186</v>
      </c>
      <c r="P692" s="426" t="s">
        <v>186</v>
      </c>
      <c r="Q692" s="426" t="s">
        <v>187</v>
      </c>
      <c r="R692" s="426">
        <v>141.93328</v>
      </c>
    </row>
    <row r="693" spans="1:18">
      <c r="A693" s="428">
        <v>42774.509060416669</v>
      </c>
      <c r="B693" s="426" t="s">
        <v>189</v>
      </c>
      <c r="C693" s="426">
        <v>2</v>
      </c>
      <c r="D693" s="426" t="s">
        <v>12</v>
      </c>
      <c r="E693" s="426" t="s">
        <v>12</v>
      </c>
      <c r="F693" s="426" t="s">
        <v>187</v>
      </c>
      <c r="G693" s="426" t="s">
        <v>186</v>
      </c>
      <c r="H693" s="426" t="s">
        <v>186</v>
      </c>
      <c r="I693" s="426" t="s">
        <v>186</v>
      </c>
      <c r="J693" s="426" t="s">
        <v>186</v>
      </c>
      <c r="K693" s="426" t="s">
        <v>187</v>
      </c>
      <c r="L693" s="426" t="s">
        <v>186</v>
      </c>
      <c r="M693" s="426" t="s">
        <v>186</v>
      </c>
      <c r="N693" s="426" t="s">
        <v>186</v>
      </c>
      <c r="O693" s="426" t="s">
        <v>186</v>
      </c>
      <c r="P693" s="426" t="s">
        <v>186</v>
      </c>
      <c r="Q693" s="426" t="s">
        <v>186</v>
      </c>
      <c r="R693" s="426">
        <v>0.8</v>
      </c>
    </row>
    <row r="694" spans="1:18">
      <c r="A694" s="428">
        <v>42774.509060416669</v>
      </c>
      <c r="B694" s="426" t="s">
        <v>189</v>
      </c>
      <c r="C694" s="426">
        <v>2</v>
      </c>
      <c r="D694" s="426" t="s">
        <v>12</v>
      </c>
      <c r="E694" s="426" t="s">
        <v>12</v>
      </c>
      <c r="F694" s="426" t="s">
        <v>187</v>
      </c>
      <c r="G694" s="426" t="s">
        <v>186</v>
      </c>
      <c r="H694" s="426" t="s">
        <v>186</v>
      </c>
      <c r="I694" s="426" t="s">
        <v>186</v>
      </c>
      <c r="J694" s="426" t="s">
        <v>187</v>
      </c>
      <c r="K694" s="426" t="s">
        <v>186</v>
      </c>
      <c r="L694" s="426" t="s">
        <v>186</v>
      </c>
      <c r="M694" s="426" t="s">
        <v>186</v>
      </c>
      <c r="N694" s="426" t="s">
        <v>186</v>
      </c>
      <c r="O694" s="426" t="s">
        <v>186</v>
      </c>
      <c r="P694" s="426" t="s">
        <v>186</v>
      </c>
      <c r="Q694" s="426" t="s">
        <v>187</v>
      </c>
      <c r="R694" s="426">
        <v>118.86653800000001</v>
      </c>
    </row>
    <row r="695" spans="1:18">
      <c r="A695" s="428">
        <v>42774.509060416669</v>
      </c>
      <c r="B695" s="426" t="s">
        <v>189</v>
      </c>
      <c r="C695" s="426">
        <v>2</v>
      </c>
      <c r="D695" s="426" t="s">
        <v>12</v>
      </c>
      <c r="E695" s="426" t="s">
        <v>12</v>
      </c>
      <c r="F695" s="426" t="s">
        <v>187</v>
      </c>
      <c r="G695" s="426" t="s">
        <v>186</v>
      </c>
      <c r="H695" s="426" t="s">
        <v>186</v>
      </c>
      <c r="I695" s="426" t="s">
        <v>186</v>
      </c>
      <c r="J695" s="426" t="s">
        <v>187</v>
      </c>
      <c r="K695" s="426" t="s">
        <v>186</v>
      </c>
      <c r="L695" s="426" t="s">
        <v>187</v>
      </c>
      <c r="M695" s="426" t="s">
        <v>186</v>
      </c>
      <c r="N695" s="426" t="s">
        <v>186</v>
      </c>
      <c r="O695" s="426" t="s">
        <v>186</v>
      </c>
      <c r="P695" s="426" t="s">
        <v>187</v>
      </c>
      <c r="Q695" s="426" t="s">
        <v>187</v>
      </c>
      <c r="R695" s="426">
        <v>11.479988000000001</v>
      </c>
    </row>
    <row r="696" spans="1:18">
      <c r="A696" s="428">
        <v>42774.509060416669</v>
      </c>
      <c r="B696" s="426" t="s">
        <v>189</v>
      </c>
      <c r="C696" s="426">
        <v>2</v>
      </c>
      <c r="D696" s="426" t="s">
        <v>12</v>
      </c>
      <c r="E696" s="426" t="s">
        <v>12</v>
      </c>
      <c r="F696" s="426" t="s">
        <v>187</v>
      </c>
      <c r="G696" s="426" t="s">
        <v>186</v>
      </c>
      <c r="H696" s="426" t="s">
        <v>186</v>
      </c>
      <c r="I696" s="426" t="s">
        <v>186</v>
      </c>
      <c r="J696" s="426" t="s">
        <v>187</v>
      </c>
      <c r="K696" s="426" t="s">
        <v>186</v>
      </c>
      <c r="L696" s="426" t="s">
        <v>187</v>
      </c>
      <c r="M696" s="426" t="s">
        <v>186</v>
      </c>
      <c r="N696" s="426" t="s">
        <v>186</v>
      </c>
      <c r="O696" s="426" t="s">
        <v>187</v>
      </c>
      <c r="P696" s="426" t="s">
        <v>186</v>
      </c>
      <c r="Q696" s="426" t="s">
        <v>187</v>
      </c>
      <c r="R696" s="426">
        <v>8.9999909999999996</v>
      </c>
    </row>
    <row r="697" spans="1:18">
      <c r="A697" s="428">
        <v>42774.509060416669</v>
      </c>
      <c r="B697" s="426" t="s">
        <v>189</v>
      </c>
      <c r="C697" s="426">
        <v>2</v>
      </c>
      <c r="D697" s="426" t="s">
        <v>12</v>
      </c>
      <c r="E697" s="426" t="s">
        <v>12</v>
      </c>
      <c r="F697" s="426" t="s">
        <v>187</v>
      </c>
      <c r="G697" s="426" t="s">
        <v>186</v>
      </c>
      <c r="H697" s="426" t="s">
        <v>186</v>
      </c>
      <c r="I697" s="426" t="s">
        <v>186</v>
      </c>
      <c r="J697" s="426" t="s">
        <v>187</v>
      </c>
      <c r="K697" s="426" t="s">
        <v>186</v>
      </c>
      <c r="L697" s="426" t="s">
        <v>187</v>
      </c>
      <c r="M697" s="426" t="s">
        <v>186</v>
      </c>
      <c r="N697" s="426" t="s">
        <v>187</v>
      </c>
      <c r="O697" s="426" t="s">
        <v>186</v>
      </c>
      <c r="P697" s="426" t="s">
        <v>186</v>
      </c>
      <c r="Q697" s="426" t="s">
        <v>187</v>
      </c>
      <c r="R697" s="426">
        <v>0.99999899999999997</v>
      </c>
    </row>
    <row r="698" spans="1:18">
      <c r="A698" s="428">
        <v>42774.509060416669</v>
      </c>
      <c r="B698" s="426" t="s">
        <v>189</v>
      </c>
      <c r="C698" s="426">
        <v>2</v>
      </c>
      <c r="D698" s="426" t="s">
        <v>12</v>
      </c>
      <c r="E698" s="426" t="s">
        <v>12</v>
      </c>
      <c r="F698" s="426" t="s">
        <v>187</v>
      </c>
      <c r="G698" s="426" t="s">
        <v>186</v>
      </c>
      <c r="H698" s="426" t="s">
        <v>186</v>
      </c>
      <c r="I698" s="426" t="s">
        <v>186</v>
      </c>
      <c r="J698" s="426" t="s">
        <v>187</v>
      </c>
      <c r="K698" s="426" t="s">
        <v>186</v>
      </c>
      <c r="L698" s="426" t="s">
        <v>187</v>
      </c>
      <c r="M698" s="426" t="s">
        <v>187</v>
      </c>
      <c r="N698" s="426" t="s">
        <v>186</v>
      </c>
      <c r="O698" s="426" t="s">
        <v>186</v>
      </c>
      <c r="P698" s="426" t="s">
        <v>186</v>
      </c>
      <c r="Q698" s="426" t="s">
        <v>187</v>
      </c>
      <c r="R698" s="426">
        <v>23.933320999999999</v>
      </c>
    </row>
    <row r="699" spans="1:18">
      <c r="A699" s="428">
        <v>42774.509060416669</v>
      </c>
      <c r="B699" s="426" t="s">
        <v>189</v>
      </c>
      <c r="C699" s="426">
        <v>2</v>
      </c>
      <c r="D699" s="426" t="s">
        <v>13</v>
      </c>
      <c r="E699" s="426" t="s">
        <v>13</v>
      </c>
      <c r="F699" s="426" t="s">
        <v>186</v>
      </c>
      <c r="G699" s="426" t="s">
        <v>186</v>
      </c>
      <c r="H699" s="426" t="s">
        <v>186</v>
      </c>
      <c r="I699" s="426" t="s">
        <v>186</v>
      </c>
      <c r="J699" s="426" t="s">
        <v>186</v>
      </c>
      <c r="K699" s="426" t="s">
        <v>186</v>
      </c>
      <c r="L699" s="426" t="s">
        <v>186</v>
      </c>
      <c r="M699" s="426" t="s">
        <v>186</v>
      </c>
      <c r="N699" s="426" t="s">
        <v>186</v>
      </c>
      <c r="O699" s="426" t="s">
        <v>186</v>
      </c>
      <c r="P699" s="426" t="s">
        <v>186</v>
      </c>
      <c r="Q699" s="426" t="s">
        <v>186</v>
      </c>
      <c r="R699" s="426">
        <v>3628.86968300028</v>
      </c>
    </row>
    <row r="700" spans="1:18">
      <c r="A700" s="428">
        <v>42774.509060416669</v>
      </c>
      <c r="B700" s="426" t="s">
        <v>189</v>
      </c>
      <c r="C700" s="426">
        <v>2</v>
      </c>
      <c r="D700" s="426" t="s">
        <v>13</v>
      </c>
      <c r="E700" s="426" t="s">
        <v>13</v>
      </c>
      <c r="F700" s="426" t="s">
        <v>187</v>
      </c>
      <c r="G700" s="426" t="s">
        <v>186</v>
      </c>
      <c r="H700" s="426" t="s">
        <v>186</v>
      </c>
      <c r="I700" s="426" t="s">
        <v>186</v>
      </c>
      <c r="J700" s="426" t="s">
        <v>186</v>
      </c>
      <c r="K700" s="426" t="s">
        <v>186</v>
      </c>
      <c r="L700" s="426" t="s">
        <v>186</v>
      </c>
      <c r="M700" s="426" t="s">
        <v>186</v>
      </c>
      <c r="N700" s="426" t="s">
        <v>186</v>
      </c>
      <c r="O700" s="426" t="s">
        <v>186</v>
      </c>
      <c r="P700" s="426" t="s">
        <v>186</v>
      </c>
      <c r="Q700" s="426" t="s">
        <v>187</v>
      </c>
      <c r="R700" s="426">
        <v>2517.2906730002201</v>
      </c>
    </row>
    <row r="701" spans="1:18">
      <c r="A701" s="428">
        <v>42774.509060416669</v>
      </c>
      <c r="B701" s="426" t="s">
        <v>189</v>
      </c>
      <c r="C701" s="426">
        <v>2</v>
      </c>
      <c r="D701" s="426" t="s">
        <v>13</v>
      </c>
      <c r="E701" s="426" t="s">
        <v>13</v>
      </c>
      <c r="F701" s="426" t="s">
        <v>187</v>
      </c>
      <c r="G701" s="426" t="s">
        <v>186</v>
      </c>
      <c r="H701" s="426" t="s">
        <v>186</v>
      </c>
      <c r="I701" s="426" t="s">
        <v>186</v>
      </c>
      <c r="J701" s="426" t="s">
        <v>186</v>
      </c>
      <c r="K701" s="426" t="s">
        <v>186</v>
      </c>
      <c r="L701" s="426" t="s">
        <v>187</v>
      </c>
      <c r="M701" s="426" t="s">
        <v>186</v>
      </c>
      <c r="N701" s="426" t="s">
        <v>186</v>
      </c>
      <c r="O701" s="426" t="s">
        <v>186</v>
      </c>
      <c r="P701" s="426" t="s">
        <v>187</v>
      </c>
      <c r="Q701" s="426" t="s">
        <v>187</v>
      </c>
      <c r="R701" s="426">
        <v>585.99985499999798</v>
      </c>
    </row>
    <row r="702" spans="1:18">
      <c r="A702" s="428">
        <v>42774.509060416669</v>
      </c>
      <c r="B702" s="426" t="s">
        <v>189</v>
      </c>
      <c r="C702" s="426">
        <v>2</v>
      </c>
      <c r="D702" s="426" t="s">
        <v>13</v>
      </c>
      <c r="E702" s="426" t="s">
        <v>13</v>
      </c>
      <c r="F702" s="426" t="s">
        <v>187</v>
      </c>
      <c r="G702" s="426" t="s">
        <v>186</v>
      </c>
      <c r="H702" s="426" t="s">
        <v>186</v>
      </c>
      <c r="I702" s="426" t="s">
        <v>186</v>
      </c>
      <c r="J702" s="426" t="s">
        <v>186</v>
      </c>
      <c r="K702" s="426" t="s">
        <v>186</v>
      </c>
      <c r="L702" s="426" t="s">
        <v>187</v>
      </c>
      <c r="M702" s="426" t="s">
        <v>186</v>
      </c>
      <c r="N702" s="426" t="s">
        <v>186</v>
      </c>
      <c r="O702" s="426" t="s">
        <v>187</v>
      </c>
      <c r="P702" s="426" t="s">
        <v>186</v>
      </c>
      <c r="Q702" s="426" t="s">
        <v>187</v>
      </c>
      <c r="R702" s="426">
        <v>64.533255000000196</v>
      </c>
    </row>
    <row r="703" spans="1:18">
      <c r="A703" s="428">
        <v>42774.509060416669</v>
      </c>
      <c r="B703" s="426" t="s">
        <v>189</v>
      </c>
      <c r="C703" s="426">
        <v>2</v>
      </c>
      <c r="D703" s="426" t="s">
        <v>13</v>
      </c>
      <c r="E703" s="426" t="s">
        <v>13</v>
      </c>
      <c r="F703" s="426" t="s">
        <v>187</v>
      </c>
      <c r="G703" s="426" t="s">
        <v>186</v>
      </c>
      <c r="H703" s="426" t="s">
        <v>186</v>
      </c>
      <c r="I703" s="426" t="s">
        <v>186</v>
      </c>
      <c r="J703" s="426" t="s">
        <v>186</v>
      </c>
      <c r="K703" s="426" t="s">
        <v>186</v>
      </c>
      <c r="L703" s="426" t="s">
        <v>187</v>
      </c>
      <c r="M703" s="426" t="s">
        <v>186</v>
      </c>
      <c r="N703" s="426" t="s">
        <v>187</v>
      </c>
      <c r="O703" s="426" t="s">
        <v>186</v>
      </c>
      <c r="P703" s="426" t="s">
        <v>186</v>
      </c>
      <c r="Q703" s="426" t="s">
        <v>187</v>
      </c>
      <c r="R703" s="426">
        <v>244.99982200000301</v>
      </c>
    </row>
    <row r="704" spans="1:18">
      <c r="A704" s="428">
        <v>42774.509060416669</v>
      </c>
      <c r="B704" s="426" t="s">
        <v>189</v>
      </c>
      <c r="C704" s="426">
        <v>2</v>
      </c>
      <c r="D704" s="426" t="s">
        <v>13</v>
      </c>
      <c r="E704" s="426" t="s">
        <v>13</v>
      </c>
      <c r="F704" s="426" t="s">
        <v>187</v>
      </c>
      <c r="G704" s="426" t="s">
        <v>186</v>
      </c>
      <c r="H704" s="426" t="s">
        <v>186</v>
      </c>
      <c r="I704" s="426" t="s">
        <v>186</v>
      </c>
      <c r="J704" s="426" t="s">
        <v>186</v>
      </c>
      <c r="K704" s="426" t="s">
        <v>186</v>
      </c>
      <c r="L704" s="426" t="s">
        <v>187</v>
      </c>
      <c r="M704" s="426" t="s">
        <v>187</v>
      </c>
      <c r="N704" s="426" t="s">
        <v>186</v>
      </c>
      <c r="O704" s="426" t="s">
        <v>186</v>
      </c>
      <c r="P704" s="426" t="s">
        <v>186</v>
      </c>
      <c r="Q704" s="426" t="s">
        <v>187</v>
      </c>
      <c r="R704" s="426">
        <v>456.39277799999297</v>
      </c>
    </row>
    <row r="705" spans="1:18">
      <c r="A705" s="428">
        <v>42774.509060416669</v>
      </c>
      <c r="B705" s="426" t="s">
        <v>189</v>
      </c>
      <c r="C705" s="426">
        <v>2</v>
      </c>
      <c r="D705" s="426" t="s">
        <v>13</v>
      </c>
      <c r="E705" s="426" t="s">
        <v>13</v>
      </c>
      <c r="F705" s="426" t="s">
        <v>187</v>
      </c>
      <c r="G705" s="426" t="s">
        <v>186</v>
      </c>
      <c r="H705" s="426" t="s">
        <v>186</v>
      </c>
      <c r="I705" s="426" t="s">
        <v>186</v>
      </c>
      <c r="J705" s="426" t="s">
        <v>186</v>
      </c>
      <c r="K705" s="426" t="s">
        <v>186</v>
      </c>
      <c r="L705" s="426" t="s">
        <v>187</v>
      </c>
      <c r="M705" s="426" t="s">
        <v>187</v>
      </c>
      <c r="N705" s="426" t="s">
        <v>186</v>
      </c>
      <c r="O705" s="426" t="s">
        <v>187</v>
      </c>
      <c r="P705" s="426" t="s">
        <v>186</v>
      </c>
      <c r="Q705" s="426" t="s">
        <v>187</v>
      </c>
      <c r="R705" s="426">
        <v>70.999929000000193</v>
      </c>
    </row>
    <row r="706" spans="1:18">
      <c r="A706" s="428">
        <v>42774.509060416669</v>
      </c>
      <c r="B706" s="426" t="s">
        <v>189</v>
      </c>
      <c r="C706" s="426">
        <v>2</v>
      </c>
      <c r="D706" s="426" t="s">
        <v>13</v>
      </c>
      <c r="E706" s="426" t="s">
        <v>13</v>
      </c>
      <c r="F706" s="426" t="s">
        <v>187</v>
      </c>
      <c r="G706" s="426" t="s">
        <v>186</v>
      </c>
      <c r="H706" s="426" t="s">
        <v>186</v>
      </c>
      <c r="I706" s="426" t="s">
        <v>186</v>
      </c>
      <c r="J706" s="426" t="s">
        <v>186</v>
      </c>
      <c r="K706" s="426" t="s">
        <v>186</v>
      </c>
      <c r="L706" s="426" t="s">
        <v>187</v>
      </c>
      <c r="M706" s="426" t="s">
        <v>187</v>
      </c>
      <c r="N706" s="426" t="s">
        <v>187</v>
      </c>
      <c r="O706" s="426" t="s">
        <v>186</v>
      </c>
      <c r="P706" s="426" t="s">
        <v>186</v>
      </c>
      <c r="Q706" s="426" t="s">
        <v>187</v>
      </c>
      <c r="R706" s="426">
        <v>12.333321</v>
      </c>
    </row>
    <row r="707" spans="1:18">
      <c r="A707" s="428">
        <v>42774.509060416669</v>
      </c>
      <c r="B707" s="426" t="s">
        <v>189</v>
      </c>
      <c r="C707" s="426">
        <v>2</v>
      </c>
      <c r="D707" s="426" t="s">
        <v>13</v>
      </c>
      <c r="E707" s="426" t="s">
        <v>13</v>
      </c>
      <c r="F707" s="426" t="s">
        <v>187</v>
      </c>
      <c r="G707" s="426" t="s">
        <v>186</v>
      </c>
      <c r="H707" s="426" t="s">
        <v>186</v>
      </c>
      <c r="I707" s="426" t="s">
        <v>186</v>
      </c>
      <c r="J707" s="426" t="s">
        <v>186</v>
      </c>
      <c r="K707" s="426" t="s">
        <v>187</v>
      </c>
      <c r="L707" s="426" t="s">
        <v>186</v>
      </c>
      <c r="M707" s="426" t="s">
        <v>186</v>
      </c>
      <c r="N707" s="426" t="s">
        <v>186</v>
      </c>
      <c r="O707" s="426" t="s">
        <v>186</v>
      </c>
      <c r="P707" s="426" t="s">
        <v>186</v>
      </c>
      <c r="Q707" s="426" t="s">
        <v>186</v>
      </c>
      <c r="R707" s="426">
        <v>108.99988500000001</v>
      </c>
    </row>
    <row r="708" spans="1:18">
      <c r="A708" s="428">
        <v>42774.509060416669</v>
      </c>
      <c r="B708" s="426" t="s">
        <v>189</v>
      </c>
      <c r="C708" s="426">
        <v>2</v>
      </c>
      <c r="D708" s="426" t="s">
        <v>13</v>
      </c>
      <c r="E708" s="426" t="s">
        <v>13</v>
      </c>
      <c r="F708" s="426" t="s">
        <v>187</v>
      </c>
      <c r="G708" s="426" t="s">
        <v>186</v>
      </c>
      <c r="H708" s="426" t="s">
        <v>186</v>
      </c>
      <c r="I708" s="426" t="s">
        <v>186</v>
      </c>
      <c r="J708" s="426" t="s">
        <v>187</v>
      </c>
      <c r="K708" s="426" t="s">
        <v>186</v>
      </c>
      <c r="L708" s="426" t="s">
        <v>186</v>
      </c>
      <c r="M708" s="426" t="s">
        <v>186</v>
      </c>
      <c r="N708" s="426" t="s">
        <v>186</v>
      </c>
      <c r="O708" s="426" t="s">
        <v>186</v>
      </c>
      <c r="P708" s="426" t="s">
        <v>186</v>
      </c>
      <c r="Q708" s="426" t="s">
        <v>187</v>
      </c>
      <c r="R708" s="426">
        <v>191.119796000001</v>
      </c>
    </row>
    <row r="709" spans="1:18">
      <c r="A709" s="428">
        <v>42774.509060416669</v>
      </c>
      <c r="B709" s="426" t="s">
        <v>189</v>
      </c>
      <c r="C709" s="426">
        <v>2</v>
      </c>
      <c r="D709" s="426" t="s">
        <v>13</v>
      </c>
      <c r="E709" s="426" t="s">
        <v>13</v>
      </c>
      <c r="F709" s="426" t="s">
        <v>187</v>
      </c>
      <c r="G709" s="426" t="s">
        <v>186</v>
      </c>
      <c r="H709" s="426" t="s">
        <v>186</v>
      </c>
      <c r="I709" s="426" t="s">
        <v>186</v>
      </c>
      <c r="J709" s="426" t="s">
        <v>187</v>
      </c>
      <c r="K709" s="426" t="s">
        <v>186</v>
      </c>
      <c r="L709" s="426" t="s">
        <v>187</v>
      </c>
      <c r="M709" s="426" t="s">
        <v>186</v>
      </c>
      <c r="N709" s="426" t="s">
        <v>186</v>
      </c>
      <c r="O709" s="426" t="s">
        <v>186</v>
      </c>
      <c r="P709" s="426" t="s">
        <v>187</v>
      </c>
      <c r="Q709" s="426" t="s">
        <v>187</v>
      </c>
      <c r="R709" s="426">
        <v>16.199987</v>
      </c>
    </row>
    <row r="710" spans="1:18">
      <c r="A710" s="428">
        <v>42774.509060416669</v>
      </c>
      <c r="B710" s="426" t="s">
        <v>189</v>
      </c>
      <c r="C710" s="426">
        <v>2</v>
      </c>
      <c r="D710" s="426" t="s">
        <v>13</v>
      </c>
      <c r="E710" s="426" t="s">
        <v>13</v>
      </c>
      <c r="F710" s="426" t="s">
        <v>187</v>
      </c>
      <c r="G710" s="426" t="s">
        <v>186</v>
      </c>
      <c r="H710" s="426" t="s">
        <v>186</v>
      </c>
      <c r="I710" s="426" t="s">
        <v>186</v>
      </c>
      <c r="J710" s="426" t="s">
        <v>187</v>
      </c>
      <c r="K710" s="426" t="s">
        <v>186</v>
      </c>
      <c r="L710" s="426" t="s">
        <v>187</v>
      </c>
      <c r="M710" s="426" t="s">
        <v>186</v>
      </c>
      <c r="N710" s="426" t="s">
        <v>186</v>
      </c>
      <c r="O710" s="426" t="s">
        <v>187</v>
      </c>
      <c r="P710" s="426" t="s">
        <v>186</v>
      </c>
      <c r="Q710" s="426" t="s">
        <v>187</v>
      </c>
      <c r="R710" s="426">
        <v>9.0666550000000008</v>
      </c>
    </row>
    <row r="711" spans="1:18">
      <c r="A711" s="428">
        <v>42774.509060416669</v>
      </c>
      <c r="B711" s="426" t="s">
        <v>189</v>
      </c>
      <c r="C711" s="426">
        <v>2</v>
      </c>
      <c r="D711" s="426" t="s">
        <v>13</v>
      </c>
      <c r="E711" s="426" t="s">
        <v>13</v>
      </c>
      <c r="F711" s="426" t="s">
        <v>187</v>
      </c>
      <c r="G711" s="426" t="s">
        <v>186</v>
      </c>
      <c r="H711" s="426" t="s">
        <v>186</v>
      </c>
      <c r="I711" s="426" t="s">
        <v>186</v>
      </c>
      <c r="J711" s="426" t="s">
        <v>187</v>
      </c>
      <c r="K711" s="426" t="s">
        <v>186</v>
      </c>
      <c r="L711" s="426" t="s">
        <v>187</v>
      </c>
      <c r="M711" s="426" t="s">
        <v>186</v>
      </c>
      <c r="N711" s="426" t="s">
        <v>187</v>
      </c>
      <c r="O711" s="426" t="s">
        <v>186</v>
      </c>
      <c r="P711" s="426" t="s">
        <v>186</v>
      </c>
      <c r="Q711" s="426" t="s">
        <v>187</v>
      </c>
      <c r="R711" s="426">
        <v>4.9333299999999998</v>
      </c>
    </row>
    <row r="712" spans="1:18">
      <c r="A712" s="428">
        <v>42774.509060416669</v>
      </c>
      <c r="B712" s="426" t="s">
        <v>189</v>
      </c>
      <c r="C712" s="426">
        <v>2</v>
      </c>
      <c r="D712" s="426" t="s">
        <v>13</v>
      </c>
      <c r="E712" s="426" t="s">
        <v>13</v>
      </c>
      <c r="F712" s="426" t="s">
        <v>187</v>
      </c>
      <c r="G712" s="426" t="s">
        <v>186</v>
      </c>
      <c r="H712" s="426" t="s">
        <v>186</v>
      </c>
      <c r="I712" s="426" t="s">
        <v>186</v>
      </c>
      <c r="J712" s="426" t="s">
        <v>187</v>
      </c>
      <c r="K712" s="426" t="s">
        <v>186</v>
      </c>
      <c r="L712" s="426" t="s">
        <v>187</v>
      </c>
      <c r="M712" s="426" t="s">
        <v>187</v>
      </c>
      <c r="N712" s="426" t="s">
        <v>186</v>
      </c>
      <c r="O712" s="426" t="s">
        <v>186</v>
      </c>
      <c r="P712" s="426" t="s">
        <v>186</v>
      </c>
      <c r="Q712" s="426" t="s">
        <v>187</v>
      </c>
      <c r="R712" s="426">
        <v>77.719904999999997</v>
      </c>
    </row>
    <row r="713" spans="1:18">
      <c r="A713" s="428">
        <v>42774.509060416669</v>
      </c>
      <c r="B713" s="426" t="s">
        <v>189</v>
      </c>
      <c r="C713" s="426">
        <v>2</v>
      </c>
      <c r="D713" s="426" t="s">
        <v>13</v>
      </c>
      <c r="E713" s="426" t="s">
        <v>13</v>
      </c>
      <c r="F713" s="426" t="s">
        <v>187</v>
      </c>
      <c r="G713" s="426" t="s">
        <v>186</v>
      </c>
      <c r="H713" s="426" t="s">
        <v>186</v>
      </c>
      <c r="I713" s="426" t="s">
        <v>186</v>
      </c>
      <c r="J713" s="426" t="s">
        <v>187</v>
      </c>
      <c r="K713" s="426" t="s">
        <v>186</v>
      </c>
      <c r="L713" s="426" t="s">
        <v>187</v>
      </c>
      <c r="M713" s="426" t="s">
        <v>187</v>
      </c>
      <c r="N713" s="426" t="s">
        <v>186</v>
      </c>
      <c r="O713" s="426" t="s">
        <v>187</v>
      </c>
      <c r="P713" s="426" t="s">
        <v>186</v>
      </c>
      <c r="Q713" s="426" t="s">
        <v>187</v>
      </c>
      <c r="R713" s="426">
        <v>17.666649</v>
      </c>
    </row>
    <row r="714" spans="1:18">
      <c r="A714" s="428">
        <v>42774.509060416669</v>
      </c>
      <c r="B714" s="426" t="s">
        <v>189</v>
      </c>
      <c r="C714" s="426">
        <v>2</v>
      </c>
      <c r="D714" s="426" t="s">
        <v>13</v>
      </c>
      <c r="E714" s="426" t="s">
        <v>13</v>
      </c>
      <c r="F714" s="426" t="s">
        <v>187</v>
      </c>
      <c r="G714" s="426" t="s">
        <v>187</v>
      </c>
      <c r="H714" s="426" t="s">
        <v>186</v>
      </c>
      <c r="I714" s="426" t="s">
        <v>186</v>
      </c>
      <c r="J714" s="426" t="s">
        <v>186</v>
      </c>
      <c r="K714" s="426" t="s">
        <v>186</v>
      </c>
      <c r="L714" s="426" t="s">
        <v>186</v>
      </c>
      <c r="M714" s="426" t="s">
        <v>186</v>
      </c>
      <c r="N714" s="426" t="s">
        <v>186</v>
      </c>
      <c r="O714" s="426" t="s">
        <v>186</v>
      </c>
      <c r="P714" s="426" t="s">
        <v>186</v>
      </c>
      <c r="Q714" s="426" t="s">
        <v>187</v>
      </c>
      <c r="R714" s="426">
        <v>29.666633000000001</v>
      </c>
    </row>
    <row r="715" spans="1:18">
      <c r="A715" s="428">
        <v>42774.509060416669</v>
      </c>
      <c r="B715" s="426" t="s">
        <v>189</v>
      </c>
      <c r="C715" s="426">
        <v>2</v>
      </c>
      <c r="D715" s="426" t="s">
        <v>13</v>
      </c>
      <c r="E715" s="426" t="s">
        <v>13</v>
      </c>
      <c r="F715" s="426" t="s">
        <v>187</v>
      </c>
      <c r="G715" s="426" t="s">
        <v>187</v>
      </c>
      <c r="H715" s="426" t="s">
        <v>186</v>
      </c>
      <c r="I715" s="426" t="s">
        <v>186</v>
      </c>
      <c r="J715" s="426" t="s">
        <v>186</v>
      </c>
      <c r="K715" s="426" t="s">
        <v>186</v>
      </c>
      <c r="L715" s="426" t="s">
        <v>187</v>
      </c>
      <c r="M715" s="426" t="s">
        <v>186</v>
      </c>
      <c r="N715" s="426" t="s">
        <v>187</v>
      </c>
      <c r="O715" s="426" t="s">
        <v>186</v>
      </c>
      <c r="P715" s="426" t="s">
        <v>186</v>
      </c>
      <c r="Q715" s="426" t="s">
        <v>187</v>
      </c>
      <c r="R715" s="426">
        <v>54.0666200000001</v>
      </c>
    </row>
    <row r="716" spans="1:18">
      <c r="A716" s="428">
        <v>42774.509060416669</v>
      </c>
      <c r="B716" s="426" t="s">
        <v>189</v>
      </c>
      <c r="C716" s="426">
        <v>2</v>
      </c>
      <c r="D716" s="426" t="s">
        <v>13</v>
      </c>
      <c r="E716" s="426" t="s">
        <v>13</v>
      </c>
      <c r="F716" s="426" t="s">
        <v>187</v>
      </c>
      <c r="G716" s="426" t="s">
        <v>187</v>
      </c>
      <c r="H716" s="426" t="s">
        <v>186</v>
      </c>
      <c r="I716" s="426" t="s">
        <v>186</v>
      </c>
      <c r="J716" s="426" t="s">
        <v>186</v>
      </c>
      <c r="K716" s="426" t="s">
        <v>186</v>
      </c>
      <c r="L716" s="426" t="s">
        <v>187</v>
      </c>
      <c r="M716" s="426" t="s">
        <v>187</v>
      </c>
      <c r="N716" s="426" t="s">
        <v>186</v>
      </c>
      <c r="O716" s="426" t="s">
        <v>186</v>
      </c>
      <c r="P716" s="426" t="s">
        <v>186</v>
      </c>
      <c r="Q716" s="426" t="s">
        <v>187</v>
      </c>
      <c r="R716" s="426">
        <v>32.779972999999998</v>
      </c>
    </row>
    <row r="717" spans="1:18">
      <c r="A717" s="428">
        <v>42774.509060416669</v>
      </c>
      <c r="B717" s="426" t="s">
        <v>189</v>
      </c>
      <c r="C717" s="426">
        <v>2</v>
      </c>
      <c r="D717" s="426" t="s">
        <v>13</v>
      </c>
      <c r="E717" s="426" t="s">
        <v>13</v>
      </c>
      <c r="F717" s="426" t="s">
        <v>187</v>
      </c>
      <c r="G717" s="426" t="s">
        <v>187</v>
      </c>
      <c r="H717" s="426" t="s">
        <v>186</v>
      </c>
      <c r="I717" s="426" t="s">
        <v>186</v>
      </c>
      <c r="J717" s="426" t="s">
        <v>186</v>
      </c>
      <c r="K717" s="426" t="s">
        <v>186</v>
      </c>
      <c r="L717" s="426" t="s">
        <v>187</v>
      </c>
      <c r="M717" s="426" t="s">
        <v>187</v>
      </c>
      <c r="N717" s="426" t="s">
        <v>187</v>
      </c>
      <c r="O717" s="426" t="s">
        <v>186</v>
      </c>
      <c r="P717" s="426" t="s">
        <v>186</v>
      </c>
      <c r="Q717" s="426" t="s">
        <v>187</v>
      </c>
      <c r="R717" s="426">
        <v>1.333332</v>
      </c>
    </row>
    <row r="718" spans="1:18">
      <c r="A718" s="428">
        <v>42774.509060416669</v>
      </c>
      <c r="B718" s="426" t="s">
        <v>189</v>
      </c>
      <c r="C718" s="426">
        <v>2</v>
      </c>
      <c r="D718" s="426" t="s">
        <v>13</v>
      </c>
      <c r="E718" s="426" t="s">
        <v>13</v>
      </c>
      <c r="F718" s="426" t="s">
        <v>187</v>
      </c>
      <c r="G718" s="426" t="s">
        <v>187</v>
      </c>
      <c r="H718" s="426" t="s">
        <v>186</v>
      </c>
      <c r="I718" s="426" t="s">
        <v>186</v>
      </c>
      <c r="J718" s="426" t="s">
        <v>186</v>
      </c>
      <c r="K718" s="426" t="s">
        <v>187</v>
      </c>
      <c r="L718" s="426" t="s">
        <v>186</v>
      </c>
      <c r="M718" s="426" t="s">
        <v>186</v>
      </c>
      <c r="N718" s="426" t="s">
        <v>186</v>
      </c>
      <c r="O718" s="426" t="s">
        <v>186</v>
      </c>
      <c r="P718" s="426" t="s">
        <v>186</v>
      </c>
      <c r="Q718" s="426" t="s">
        <v>186</v>
      </c>
      <c r="R718" s="426">
        <v>2.266664</v>
      </c>
    </row>
    <row r="719" spans="1:18">
      <c r="A719" s="428">
        <v>42774.509060416669</v>
      </c>
      <c r="B719" s="426" t="s">
        <v>189</v>
      </c>
      <c r="C719" s="426">
        <v>2</v>
      </c>
      <c r="D719" s="426" t="s">
        <v>13</v>
      </c>
      <c r="E719" s="426" t="s">
        <v>13</v>
      </c>
      <c r="F719" s="426" t="s">
        <v>187</v>
      </c>
      <c r="G719" s="426" t="s">
        <v>187</v>
      </c>
      <c r="H719" s="426" t="s">
        <v>186</v>
      </c>
      <c r="I719" s="426" t="s">
        <v>186</v>
      </c>
      <c r="J719" s="426" t="s">
        <v>187</v>
      </c>
      <c r="K719" s="426" t="s">
        <v>186</v>
      </c>
      <c r="L719" s="426" t="s">
        <v>186</v>
      </c>
      <c r="M719" s="426" t="s">
        <v>186</v>
      </c>
      <c r="N719" s="426" t="s">
        <v>186</v>
      </c>
      <c r="O719" s="426" t="s">
        <v>186</v>
      </c>
      <c r="P719" s="426" t="s">
        <v>186</v>
      </c>
      <c r="Q719" s="426" t="s">
        <v>187</v>
      </c>
      <c r="R719" s="426">
        <v>2.1333310000000001</v>
      </c>
    </row>
    <row r="720" spans="1:18">
      <c r="A720" s="428">
        <v>42774.509060416669</v>
      </c>
      <c r="B720" s="426" t="s">
        <v>189</v>
      </c>
      <c r="C720" s="426">
        <v>2</v>
      </c>
      <c r="D720" s="426" t="s">
        <v>13</v>
      </c>
      <c r="E720" s="426" t="s">
        <v>13</v>
      </c>
      <c r="F720" s="426" t="s">
        <v>187</v>
      </c>
      <c r="G720" s="426" t="s">
        <v>187</v>
      </c>
      <c r="H720" s="426" t="s">
        <v>186</v>
      </c>
      <c r="I720" s="426" t="s">
        <v>186</v>
      </c>
      <c r="J720" s="426" t="s">
        <v>187</v>
      </c>
      <c r="K720" s="426" t="s">
        <v>186</v>
      </c>
      <c r="L720" s="426" t="s">
        <v>187</v>
      </c>
      <c r="M720" s="426" t="s">
        <v>186</v>
      </c>
      <c r="N720" s="426" t="s">
        <v>187</v>
      </c>
      <c r="O720" s="426" t="s">
        <v>186</v>
      </c>
      <c r="P720" s="426" t="s">
        <v>186</v>
      </c>
      <c r="Q720" s="426" t="s">
        <v>187</v>
      </c>
      <c r="R720" s="426">
        <v>0.66666599999999998</v>
      </c>
    </row>
    <row r="721" spans="1:18">
      <c r="A721" s="428">
        <v>42774.509060416669</v>
      </c>
      <c r="B721" s="426" t="s">
        <v>189</v>
      </c>
      <c r="C721" s="426">
        <v>2</v>
      </c>
      <c r="D721" s="426" t="s">
        <v>13</v>
      </c>
      <c r="E721" s="426" t="s">
        <v>13</v>
      </c>
      <c r="F721" s="426" t="s">
        <v>187</v>
      </c>
      <c r="G721" s="426" t="s">
        <v>187</v>
      </c>
      <c r="H721" s="426" t="s">
        <v>186</v>
      </c>
      <c r="I721" s="426" t="s">
        <v>186</v>
      </c>
      <c r="J721" s="426" t="s">
        <v>187</v>
      </c>
      <c r="K721" s="426" t="s">
        <v>186</v>
      </c>
      <c r="L721" s="426" t="s">
        <v>187</v>
      </c>
      <c r="M721" s="426" t="s">
        <v>187</v>
      </c>
      <c r="N721" s="426" t="s">
        <v>186</v>
      </c>
      <c r="O721" s="426" t="s">
        <v>186</v>
      </c>
      <c r="P721" s="426" t="s">
        <v>186</v>
      </c>
      <c r="Q721" s="426" t="s">
        <v>187</v>
      </c>
      <c r="R721" s="426">
        <v>20.293315</v>
      </c>
    </row>
    <row r="722" spans="1:18">
      <c r="A722" s="428">
        <v>42774.509060416669</v>
      </c>
      <c r="B722" s="426" t="s">
        <v>189</v>
      </c>
      <c r="C722" s="426">
        <v>2</v>
      </c>
      <c r="D722" s="426" t="s">
        <v>14</v>
      </c>
      <c r="E722" s="426" t="s">
        <v>14</v>
      </c>
      <c r="F722" s="426" t="s">
        <v>186</v>
      </c>
      <c r="G722" s="426" t="s">
        <v>186</v>
      </c>
      <c r="H722" s="426" t="s">
        <v>186</v>
      </c>
      <c r="I722" s="426" t="s">
        <v>186</v>
      </c>
      <c r="J722" s="426" t="s">
        <v>186</v>
      </c>
      <c r="K722" s="426" t="s">
        <v>186</v>
      </c>
      <c r="L722" s="426" t="s">
        <v>186</v>
      </c>
      <c r="M722" s="426" t="s">
        <v>186</v>
      </c>
      <c r="N722" s="426" t="s">
        <v>186</v>
      </c>
      <c r="O722" s="426" t="s">
        <v>186</v>
      </c>
      <c r="P722" s="426" t="s">
        <v>186</v>
      </c>
      <c r="Q722" s="426" t="s">
        <v>186</v>
      </c>
      <c r="R722" s="426">
        <v>2108.5375050001599</v>
      </c>
    </row>
    <row r="723" spans="1:18">
      <c r="A723" s="428">
        <v>42774.509060416669</v>
      </c>
      <c r="B723" s="426" t="s">
        <v>189</v>
      </c>
      <c r="C723" s="426">
        <v>2</v>
      </c>
      <c r="D723" s="426" t="s">
        <v>14</v>
      </c>
      <c r="E723" s="426" t="s">
        <v>14</v>
      </c>
      <c r="F723" s="426" t="s">
        <v>187</v>
      </c>
      <c r="G723" s="426" t="s">
        <v>186</v>
      </c>
      <c r="H723" s="426" t="s">
        <v>186</v>
      </c>
      <c r="I723" s="426" t="s">
        <v>186</v>
      </c>
      <c r="J723" s="426" t="s">
        <v>186</v>
      </c>
      <c r="K723" s="426" t="s">
        <v>186</v>
      </c>
      <c r="L723" s="426" t="s">
        <v>186</v>
      </c>
      <c r="M723" s="426" t="s">
        <v>186</v>
      </c>
      <c r="N723" s="426" t="s">
        <v>186</v>
      </c>
      <c r="O723" s="426" t="s">
        <v>186</v>
      </c>
      <c r="P723" s="426" t="s">
        <v>186</v>
      </c>
      <c r="Q723" s="426" t="s">
        <v>187</v>
      </c>
      <c r="R723" s="426">
        <v>2322.71076400019</v>
      </c>
    </row>
    <row r="724" spans="1:18">
      <c r="A724" s="428">
        <v>42774.509060416669</v>
      </c>
      <c r="B724" s="426" t="s">
        <v>189</v>
      </c>
      <c r="C724" s="426">
        <v>2</v>
      </c>
      <c r="D724" s="426" t="s">
        <v>14</v>
      </c>
      <c r="E724" s="426" t="s">
        <v>14</v>
      </c>
      <c r="F724" s="426" t="s">
        <v>187</v>
      </c>
      <c r="G724" s="426" t="s">
        <v>186</v>
      </c>
      <c r="H724" s="426" t="s">
        <v>186</v>
      </c>
      <c r="I724" s="426" t="s">
        <v>186</v>
      </c>
      <c r="J724" s="426" t="s">
        <v>186</v>
      </c>
      <c r="K724" s="426" t="s">
        <v>186</v>
      </c>
      <c r="L724" s="426" t="s">
        <v>187</v>
      </c>
      <c r="M724" s="426" t="s">
        <v>186</v>
      </c>
      <c r="N724" s="426" t="s">
        <v>186</v>
      </c>
      <c r="O724" s="426" t="s">
        <v>186</v>
      </c>
      <c r="P724" s="426" t="s">
        <v>187</v>
      </c>
      <c r="Q724" s="426" t="s">
        <v>187</v>
      </c>
      <c r="R724" s="426">
        <v>1960.03926</v>
      </c>
    </row>
    <row r="725" spans="1:18">
      <c r="A725" s="428">
        <v>42774.509060416669</v>
      </c>
      <c r="B725" s="426" t="s">
        <v>189</v>
      </c>
      <c r="C725" s="426">
        <v>2</v>
      </c>
      <c r="D725" s="426" t="s">
        <v>14</v>
      </c>
      <c r="E725" s="426" t="s">
        <v>14</v>
      </c>
      <c r="F725" s="426" t="s">
        <v>187</v>
      </c>
      <c r="G725" s="426" t="s">
        <v>186</v>
      </c>
      <c r="H725" s="426" t="s">
        <v>186</v>
      </c>
      <c r="I725" s="426" t="s">
        <v>186</v>
      </c>
      <c r="J725" s="426" t="s">
        <v>186</v>
      </c>
      <c r="K725" s="426" t="s">
        <v>186</v>
      </c>
      <c r="L725" s="426" t="s">
        <v>187</v>
      </c>
      <c r="M725" s="426" t="s">
        <v>186</v>
      </c>
      <c r="N725" s="426" t="s">
        <v>186</v>
      </c>
      <c r="O725" s="426" t="s">
        <v>187</v>
      </c>
      <c r="P725" s="426" t="s">
        <v>186</v>
      </c>
      <c r="Q725" s="426" t="s">
        <v>187</v>
      </c>
      <c r="R725" s="426">
        <v>15.533315</v>
      </c>
    </row>
    <row r="726" spans="1:18">
      <c r="A726" s="428">
        <v>42774.509060416669</v>
      </c>
      <c r="B726" s="426" t="s">
        <v>189</v>
      </c>
      <c r="C726" s="426">
        <v>2</v>
      </c>
      <c r="D726" s="426" t="s">
        <v>14</v>
      </c>
      <c r="E726" s="426" t="s">
        <v>14</v>
      </c>
      <c r="F726" s="426" t="s">
        <v>187</v>
      </c>
      <c r="G726" s="426" t="s">
        <v>186</v>
      </c>
      <c r="H726" s="426" t="s">
        <v>186</v>
      </c>
      <c r="I726" s="426" t="s">
        <v>186</v>
      </c>
      <c r="J726" s="426" t="s">
        <v>186</v>
      </c>
      <c r="K726" s="426" t="s">
        <v>186</v>
      </c>
      <c r="L726" s="426" t="s">
        <v>187</v>
      </c>
      <c r="M726" s="426" t="s">
        <v>186</v>
      </c>
      <c r="N726" s="426" t="s">
        <v>187</v>
      </c>
      <c r="O726" s="426" t="s">
        <v>186</v>
      </c>
      <c r="P726" s="426" t="s">
        <v>186</v>
      </c>
      <c r="Q726" s="426" t="s">
        <v>187</v>
      </c>
      <c r="R726" s="426">
        <v>183.66648300000099</v>
      </c>
    </row>
    <row r="727" spans="1:18">
      <c r="A727" s="428">
        <v>42774.509060416669</v>
      </c>
      <c r="B727" s="426" t="s">
        <v>189</v>
      </c>
      <c r="C727" s="426">
        <v>2</v>
      </c>
      <c r="D727" s="426" t="s">
        <v>14</v>
      </c>
      <c r="E727" s="426" t="s">
        <v>14</v>
      </c>
      <c r="F727" s="426" t="s">
        <v>187</v>
      </c>
      <c r="G727" s="426" t="s">
        <v>186</v>
      </c>
      <c r="H727" s="426" t="s">
        <v>186</v>
      </c>
      <c r="I727" s="426" t="s">
        <v>186</v>
      </c>
      <c r="J727" s="426" t="s">
        <v>186</v>
      </c>
      <c r="K727" s="426" t="s">
        <v>186</v>
      </c>
      <c r="L727" s="426" t="s">
        <v>187</v>
      </c>
      <c r="M727" s="426" t="s">
        <v>187</v>
      </c>
      <c r="N727" s="426" t="s">
        <v>186</v>
      </c>
      <c r="O727" s="426" t="s">
        <v>186</v>
      </c>
      <c r="P727" s="426" t="s">
        <v>186</v>
      </c>
      <c r="Q727" s="426" t="s">
        <v>187</v>
      </c>
      <c r="R727" s="426">
        <v>340.31963599999699</v>
      </c>
    </row>
    <row r="728" spans="1:18">
      <c r="A728" s="428">
        <v>42774.509060416669</v>
      </c>
      <c r="B728" s="426" t="s">
        <v>189</v>
      </c>
      <c r="C728" s="426">
        <v>2</v>
      </c>
      <c r="D728" s="426" t="s">
        <v>14</v>
      </c>
      <c r="E728" s="426" t="s">
        <v>14</v>
      </c>
      <c r="F728" s="426" t="s">
        <v>187</v>
      </c>
      <c r="G728" s="426" t="s">
        <v>186</v>
      </c>
      <c r="H728" s="426" t="s">
        <v>186</v>
      </c>
      <c r="I728" s="426" t="s">
        <v>186</v>
      </c>
      <c r="J728" s="426" t="s">
        <v>186</v>
      </c>
      <c r="K728" s="426" t="s">
        <v>186</v>
      </c>
      <c r="L728" s="426" t="s">
        <v>187</v>
      </c>
      <c r="M728" s="426" t="s">
        <v>187</v>
      </c>
      <c r="N728" s="426" t="s">
        <v>186</v>
      </c>
      <c r="O728" s="426" t="s">
        <v>187</v>
      </c>
      <c r="P728" s="426" t="s">
        <v>186</v>
      </c>
      <c r="Q728" s="426" t="s">
        <v>187</v>
      </c>
      <c r="R728" s="426">
        <v>21.199974999999998</v>
      </c>
    </row>
    <row r="729" spans="1:18">
      <c r="A729" s="428">
        <v>42774.509060416669</v>
      </c>
      <c r="B729" s="426" t="s">
        <v>189</v>
      </c>
      <c r="C729" s="426">
        <v>2</v>
      </c>
      <c r="D729" s="426" t="s">
        <v>14</v>
      </c>
      <c r="E729" s="426" t="s">
        <v>14</v>
      </c>
      <c r="F729" s="426" t="s">
        <v>187</v>
      </c>
      <c r="G729" s="426" t="s">
        <v>186</v>
      </c>
      <c r="H729" s="426" t="s">
        <v>186</v>
      </c>
      <c r="I729" s="426" t="s">
        <v>186</v>
      </c>
      <c r="J729" s="426" t="s">
        <v>186</v>
      </c>
      <c r="K729" s="426" t="s">
        <v>186</v>
      </c>
      <c r="L729" s="426" t="s">
        <v>187</v>
      </c>
      <c r="M729" s="426" t="s">
        <v>187</v>
      </c>
      <c r="N729" s="426" t="s">
        <v>187</v>
      </c>
      <c r="O729" s="426" t="s">
        <v>186</v>
      </c>
      <c r="P729" s="426" t="s">
        <v>186</v>
      </c>
      <c r="Q729" s="426" t="s">
        <v>187</v>
      </c>
      <c r="R729" s="426">
        <v>2.6666639999999999</v>
      </c>
    </row>
    <row r="730" spans="1:18">
      <c r="A730" s="428">
        <v>42774.509060416669</v>
      </c>
      <c r="B730" s="426" t="s">
        <v>189</v>
      </c>
      <c r="C730" s="426">
        <v>2</v>
      </c>
      <c r="D730" s="426" t="s">
        <v>14</v>
      </c>
      <c r="E730" s="426" t="s">
        <v>14</v>
      </c>
      <c r="F730" s="426" t="s">
        <v>187</v>
      </c>
      <c r="G730" s="426" t="s">
        <v>186</v>
      </c>
      <c r="H730" s="426" t="s">
        <v>186</v>
      </c>
      <c r="I730" s="426" t="s">
        <v>186</v>
      </c>
      <c r="J730" s="426" t="s">
        <v>186</v>
      </c>
      <c r="K730" s="426" t="s">
        <v>187</v>
      </c>
      <c r="L730" s="426" t="s">
        <v>186</v>
      </c>
      <c r="M730" s="426" t="s">
        <v>186</v>
      </c>
      <c r="N730" s="426" t="s">
        <v>186</v>
      </c>
      <c r="O730" s="426" t="s">
        <v>186</v>
      </c>
      <c r="P730" s="426" t="s">
        <v>186</v>
      </c>
      <c r="Q730" s="426" t="s">
        <v>186</v>
      </c>
      <c r="R730" s="426">
        <v>6.6866589999999997</v>
      </c>
    </row>
    <row r="731" spans="1:18">
      <c r="A731" s="428">
        <v>42774.509060416669</v>
      </c>
      <c r="B731" s="426" t="s">
        <v>189</v>
      </c>
      <c r="C731" s="426">
        <v>2</v>
      </c>
      <c r="D731" s="426" t="s">
        <v>14</v>
      </c>
      <c r="E731" s="426" t="s">
        <v>14</v>
      </c>
      <c r="F731" s="426" t="s">
        <v>187</v>
      </c>
      <c r="G731" s="426" t="s">
        <v>186</v>
      </c>
      <c r="H731" s="426" t="s">
        <v>186</v>
      </c>
      <c r="I731" s="426" t="s">
        <v>186</v>
      </c>
      <c r="J731" s="426" t="s">
        <v>187</v>
      </c>
      <c r="K731" s="426" t="s">
        <v>186</v>
      </c>
      <c r="L731" s="426" t="s">
        <v>186</v>
      </c>
      <c r="M731" s="426" t="s">
        <v>186</v>
      </c>
      <c r="N731" s="426" t="s">
        <v>186</v>
      </c>
      <c r="O731" s="426" t="s">
        <v>186</v>
      </c>
      <c r="P731" s="426" t="s">
        <v>186</v>
      </c>
      <c r="Q731" s="426" t="s">
        <v>187</v>
      </c>
      <c r="R731" s="426">
        <v>123.95987100000001</v>
      </c>
    </row>
    <row r="732" spans="1:18">
      <c r="A732" s="428">
        <v>42774.509060416669</v>
      </c>
      <c r="B732" s="426" t="s">
        <v>189</v>
      </c>
      <c r="C732" s="426">
        <v>2</v>
      </c>
      <c r="D732" s="426" t="s">
        <v>14</v>
      </c>
      <c r="E732" s="426" t="s">
        <v>14</v>
      </c>
      <c r="F732" s="426" t="s">
        <v>187</v>
      </c>
      <c r="G732" s="426" t="s">
        <v>186</v>
      </c>
      <c r="H732" s="426" t="s">
        <v>186</v>
      </c>
      <c r="I732" s="426" t="s">
        <v>186</v>
      </c>
      <c r="J732" s="426" t="s">
        <v>187</v>
      </c>
      <c r="K732" s="426" t="s">
        <v>186</v>
      </c>
      <c r="L732" s="426" t="s">
        <v>187</v>
      </c>
      <c r="M732" s="426" t="s">
        <v>186</v>
      </c>
      <c r="N732" s="426" t="s">
        <v>186</v>
      </c>
      <c r="O732" s="426" t="s">
        <v>186</v>
      </c>
      <c r="P732" s="426" t="s">
        <v>187</v>
      </c>
      <c r="Q732" s="426" t="s">
        <v>187</v>
      </c>
      <c r="R732" s="426">
        <v>17.166654999999999</v>
      </c>
    </row>
    <row r="733" spans="1:18">
      <c r="A733" s="428">
        <v>42774.509060416669</v>
      </c>
      <c r="B733" s="426" t="s">
        <v>189</v>
      </c>
      <c r="C733" s="426">
        <v>2</v>
      </c>
      <c r="D733" s="426" t="s">
        <v>14</v>
      </c>
      <c r="E733" s="426" t="s">
        <v>14</v>
      </c>
      <c r="F733" s="426" t="s">
        <v>187</v>
      </c>
      <c r="G733" s="426" t="s">
        <v>186</v>
      </c>
      <c r="H733" s="426" t="s">
        <v>186</v>
      </c>
      <c r="I733" s="426" t="s">
        <v>186</v>
      </c>
      <c r="J733" s="426" t="s">
        <v>187</v>
      </c>
      <c r="K733" s="426" t="s">
        <v>186</v>
      </c>
      <c r="L733" s="426" t="s">
        <v>187</v>
      </c>
      <c r="M733" s="426" t="s">
        <v>186</v>
      </c>
      <c r="N733" s="426" t="s">
        <v>186</v>
      </c>
      <c r="O733" s="426" t="s">
        <v>187</v>
      </c>
      <c r="P733" s="426" t="s">
        <v>186</v>
      </c>
      <c r="Q733" s="426" t="s">
        <v>187</v>
      </c>
      <c r="R733" s="426">
        <v>2.9333300000000002</v>
      </c>
    </row>
    <row r="734" spans="1:18">
      <c r="A734" s="428">
        <v>42774.509060416669</v>
      </c>
      <c r="B734" s="426" t="s">
        <v>189</v>
      </c>
      <c r="C734" s="426">
        <v>2</v>
      </c>
      <c r="D734" s="426" t="s">
        <v>14</v>
      </c>
      <c r="E734" s="426" t="s">
        <v>14</v>
      </c>
      <c r="F734" s="426" t="s">
        <v>187</v>
      </c>
      <c r="G734" s="426" t="s">
        <v>186</v>
      </c>
      <c r="H734" s="426" t="s">
        <v>186</v>
      </c>
      <c r="I734" s="426" t="s">
        <v>186</v>
      </c>
      <c r="J734" s="426" t="s">
        <v>187</v>
      </c>
      <c r="K734" s="426" t="s">
        <v>186</v>
      </c>
      <c r="L734" s="426" t="s">
        <v>187</v>
      </c>
      <c r="M734" s="426" t="s">
        <v>186</v>
      </c>
      <c r="N734" s="426" t="s">
        <v>187</v>
      </c>
      <c r="O734" s="426" t="s">
        <v>186</v>
      </c>
      <c r="P734" s="426" t="s">
        <v>186</v>
      </c>
      <c r="Q734" s="426" t="s">
        <v>187</v>
      </c>
      <c r="R734" s="426">
        <v>1.6666650000000001</v>
      </c>
    </row>
    <row r="735" spans="1:18">
      <c r="A735" s="428">
        <v>42774.509060416669</v>
      </c>
      <c r="B735" s="426" t="s">
        <v>189</v>
      </c>
      <c r="C735" s="426">
        <v>2</v>
      </c>
      <c r="D735" s="426" t="s">
        <v>14</v>
      </c>
      <c r="E735" s="426" t="s">
        <v>14</v>
      </c>
      <c r="F735" s="426" t="s">
        <v>187</v>
      </c>
      <c r="G735" s="426" t="s">
        <v>186</v>
      </c>
      <c r="H735" s="426" t="s">
        <v>186</v>
      </c>
      <c r="I735" s="426" t="s">
        <v>186</v>
      </c>
      <c r="J735" s="426" t="s">
        <v>187</v>
      </c>
      <c r="K735" s="426" t="s">
        <v>186</v>
      </c>
      <c r="L735" s="426" t="s">
        <v>187</v>
      </c>
      <c r="M735" s="426" t="s">
        <v>187</v>
      </c>
      <c r="N735" s="426" t="s">
        <v>186</v>
      </c>
      <c r="O735" s="426" t="s">
        <v>186</v>
      </c>
      <c r="P735" s="426" t="s">
        <v>186</v>
      </c>
      <c r="Q735" s="426" t="s">
        <v>187</v>
      </c>
      <c r="R735" s="426">
        <v>30.066635999999999</v>
      </c>
    </row>
    <row r="736" spans="1:18">
      <c r="A736" s="428">
        <v>42774.509060416669</v>
      </c>
      <c r="B736" s="426" t="s">
        <v>189</v>
      </c>
      <c r="C736" s="426">
        <v>2</v>
      </c>
      <c r="D736" s="426" t="s">
        <v>14</v>
      </c>
      <c r="E736" s="426" t="s">
        <v>14</v>
      </c>
      <c r="F736" s="426" t="s">
        <v>187</v>
      </c>
      <c r="G736" s="426" t="s">
        <v>186</v>
      </c>
      <c r="H736" s="426" t="s">
        <v>186</v>
      </c>
      <c r="I736" s="426" t="s">
        <v>186</v>
      </c>
      <c r="J736" s="426" t="s">
        <v>187</v>
      </c>
      <c r="K736" s="426" t="s">
        <v>186</v>
      </c>
      <c r="L736" s="426" t="s">
        <v>187</v>
      </c>
      <c r="M736" s="426" t="s">
        <v>187</v>
      </c>
      <c r="N736" s="426" t="s">
        <v>186</v>
      </c>
      <c r="O736" s="426" t="s">
        <v>187</v>
      </c>
      <c r="P736" s="426" t="s">
        <v>186</v>
      </c>
      <c r="Q736" s="426" t="s">
        <v>187</v>
      </c>
      <c r="R736" s="426">
        <v>1.9999979999999999</v>
      </c>
    </row>
    <row r="737" spans="1:18">
      <c r="A737" s="428">
        <v>42774.509060416669</v>
      </c>
      <c r="B737" s="426" t="s">
        <v>189</v>
      </c>
      <c r="C737" s="426">
        <v>2</v>
      </c>
      <c r="D737" s="426" t="s">
        <v>14</v>
      </c>
      <c r="E737" s="426" t="s">
        <v>14</v>
      </c>
      <c r="F737" s="426" t="s">
        <v>187</v>
      </c>
      <c r="G737" s="426" t="s">
        <v>186</v>
      </c>
      <c r="H737" s="426" t="s">
        <v>186</v>
      </c>
      <c r="I737" s="426" t="s">
        <v>186</v>
      </c>
      <c r="J737" s="426" t="s">
        <v>187</v>
      </c>
      <c r="K737" s="426" t="s">
        <v>186</v>
      </c>
      <c r="L737" s="426" t="s">
        <v>187</v>
      </c>
      <c r="M737" s="426" t="s">
        <v>187</v>
      </c>
      <c r="N737" s="426" t="s">
        <v>187</v>
      </c>
      <c r="O737" s="426" t="s">
        <v>186</v>
      </c>
      <c r="P737" s="426" t="s">
        <v>186</v>
      </c>
      <c r="Q737" s="426" t="s">
        <v>187</v>
      </c>
      <c r="R737" s="426">
        <v>0.33333299999999999</v>
      </c>
    </row>
    <row r="738" spans="1:18">
      <c r="A738" s="428">
        <v>42774.509060416669</v>
      </c>
      <c r="B738" s="426" t="s">
        <v>189</v>
      </c>
      <c r="C738" s="426">
        <v>2</v>
      </c>
      <c r="D738" s="426" t="s">
        <v>14</v>
      </c>
      <c r="E738" s="426" t="s">
        <v>14</v>
      </c>
      <c r="F738" s="426" t="s">
        <v>187</v>
      </c>
      <c r="G738" s="426" t="s">
        <v>186</v>
      </c>
      <c r="H738" s="426" t="s">
        <v>186</v>
      </c>
      <c r="I738" s="426" t="s">
        <v>187</v>
      </c>
      <c r="J738" s="426" t="s">
        <v>186</v>
      </c>
      <c r="K738" s="426" t="s">
        <v>186</v>
      </c>
      <c r="L738" s="426" t="s">
        <v>186</v>
      </c>
      <c r="M738" s="426" t="s">
        <v>186</v>
      </c>
      <c r="N738" s="426" t="s">
        <v>186</v>
      </c>
      <c r="O738" s="426" t="s">
        <v>186</v>
      </c>
      <c r="P738" s="426" t="s">
        <v>186</v>
      </c>
      <c r="Q738" s="426" t="s">
        <v>187</v>
      </c>
      <c r="R738" s="426">
        <v>0.33333299999999999</v>
      </c>
    </row>
    <row r="739" spans="1:18">
      <c r="A739" s="428">
        <v>42774.509060416669</v>
      </c>
      <c r="B739" s="426" t="s">
        <v>189</v>
      </c>
      <c r="C739" s="426">
        <v>2</v>
      </c>
      <c r="D739" s="426" t="s">
        <v>14</v>
      </c>
      <c r="E739" s="426" t="s">
        <v>14</v>
      </c>
      <c r="F739" s="426" t="s">
        <v>187</v>
      </c>
      <c r="G739" s="426" t="s">
        <v>186</v>
      </c>
      <c r="H739" s="426" t="s">
        <v>186</v>
      </c>
      <c r="I739" s="426" t="s">
        <v>187</v>
      </c>
      <c r="J739" s="426" t="s">
        <v>187</v>
      </c>
      <c r="K739" s="426" t="s">
        <v>186</v>
      </c>
      <c r="L739" s="426" t="s">
        <v>186</v>
      </c>
      <c r="M739" s="426" t="s">
        <v>186</v>
      </c>
      <c r="N739" s="426" t="s">
        <v>186</v>
      </c>
      <c r="O739" s="426" t="s">
        <v>186</v>
      </c>
      <c r="P739" s="426" t="s">
        <v>186</v>
      </c>
      <c r="Q739" s="426" t="s">
        <v>187</v>
      </c>
      <c r="R739" s="426">
        <v>0.99999899999999997</v>
      </c>
    </row>
    <row r="740" spans="1:18">
      <c r="A740" s="428">
        <v>42774.509060416669</v>
      </c>
      <c r="B740" s="426" t="s">
        <v>189</v>
      </c>
      <c r="C740" s="426">
        <v>2</v>
      </c>
      <c r="D740" s="426" t="s">
        <v>14</v>
      </c>
      <c r="E740" s="426" t="s">
        <v>14</v>
      </c>
      <c r="F740" s="426" t="s">
        <v>187</v>
      </c>
      <c r="G740" s="426" t="s">
        <v>187</v>
      </c>
      <c r="H740" s="426" t="s">
        <v>186</v>
      </c>
      <c r="I740" s="426" t="s">
        <v>186</v>
      </c>
      <c r="J740" s="426" t="s">
        <v>186</v>
      </c>
      <c r="K740" s="426" t="s">
        <v>186</v>
      </c>
      <c r="L740" s="426" t="s">
        <v>186</v>
      </c>
      <c r="M740" s="426" t="s">
        <v>186</v>
      </c>
      <c r="N740" s="426" t="s">
        <v>186</v>
      </c>
      <c r="O740" s="426" t="s">
        <v>186</v>
      </c>
      <c r="P740" s="426" t="s">
        <v>186</v>
      </c>
      <c r="Q740" s="426" t="s">
        <v>187</v>
      </c>
      <c r="R740" s="426">
        <v>84.179899999999904</v>
      </c>
    </row>
    <row r="741" spans="1:18">
      <c r="A741" s="428">
        <v>42774.509060416669</v>
      </c>
      <c r="B741" s="426" t="s">
        <v>189</v>
      </c>
      <c r="C741" s="426">
        <v>2</v>
      </c>
      <c r="D741" s="426" t="s">
        <v>14</v>
      </c>
      <c r="E741" s="426" t="s">
        <v>14</v>
      </c>
      <c r="F741" s="426" t="s">
        <v>187</v>
      </c>
      <c r="G741" s="426" t="s">
        <v>187</v>
      </c>
      <c r="H741" s="426" t="s">
        <v>186</v>
      </c>
      <c r="I741" s="426" t="s">
        <v>186</v>
      </c>
      <c r="J741" s="426" t="s">
        <v>186</v>
      </c>
      <c r="K741" s="426" t="s">
        <v>186</v>
      </c>
      <c r="L741" s="426" t="s">
        <v>187</v>
      </c>
      <c r="M741" s="426" t="s">
        <v>186</v>
      </c>
      <c r="N741" s="426" t="s">
        <v>186</v>
      </c>
      <c r="O741" s="426" t="s">
        <v>186</v>
      </c>
      <c r="P741" s="426" t="s">
        <v>187</v>
      </c>
      <c r="Q741" s="426" t="s">
        <v>187</v>
      </c>
      <c r="R741" s="426">
        <v>5.373329</v>
      </c>
    </row>
    <row r="742" spans="1:18">
      <c r="A742" s="428">
        <v>42774.509060416669</v>
      </c>
      <c r="B742" s="426" t="s">
        <v>189</v>
      </c>
      <c r="C742" s="426">
        <v>2</v>
      </c>
      <c r="D742" s="426" t="s">
        <v>14</v>
      </c>
      <c r="E742" s="426" t="s">
        <v>14</v>
      </c>
      <c r="F742" s="426" t="s">
        <v>187</v>
      </c>
      <c r="G742" s="426" t="s">
        <v>187</v>
      </c>
      <c r="H742" s="426" t="s">
        <v>186</v>
      </c>
      <c r="I742" s="426" t="s">
        <v>186</v>
      </c>
      <c r="J742" s="426" t="s">
        <v>186</v>
      </c>
      <c r="K742" s="426" t="s">
        <v>186</v>
      </c>
      <c r="L742" s="426" t="s">
        <v>187</v>
      </c>
      <c r="M742" s="426" t="s">
        <v>186</v>
      </c>
      <c r="N742" s="426" t="s">
        <v>187</v>
      </c>
      <c r="O742" s="426" t="s">
        <v>186</v>
      </c>
      <c r="P742" s="426" t="s">
        <v>186</v>
      </c>
      <c r="Q742" s="426" t="s">
        <v>187</v>
      </c>
      <c r="R742" s="426">
        <v>66.333267000000305</v>
      </c>
    </row>
    <row r="743" spans="1:18">
      <c r="A743" s="428">
        <v>42774.509060416669</v>
      </c>
      <c r="B743" s="426" t="s">
        <v>189</v>
      </c>
      <c r="C743" s="426">
        <v>2</v>
      </c>
      <c r="D743" s="426" t="s">
        <v>14</v>
      </c>
      <c r="E743" s="426" t="s">
        <v>14</v>
      </c>
      <c r="F743" s="426" t="s">
        <v>187</v>
      </c>
      <c r="G743" s="426" t="s">
        <v>187</v>
      </c>
      <c r="H743" s="426" t="s">
        <v>186</v>
      </c>
      <c r="I743" s="426" t="s">
        <v>186</v>
      </c>
      <c r="J743" s="426" t="s">
        <v>186</v>
      </c>
      <c r="K743" s="426" t="s">
        <v>186</v>
      </c>
      <c r="L743" s="426" t="s">
        <v>187</v>
      </c>
      <c r="M743" s="426" t="s">
        <v>187</v>
      </c>
      <c r="N743" s="426" t="s">
        <v>186</v>
      </c>
      <c r="O743" s="426" t="s">
        <v>186</v>
      </c>
      <c r="P743" s="426" t="s">
        <v>186</v>
      </c>
      <c r="Q743" s="426" t="s">
        <v>187</v>
      </c>
      <c r="R743" s="426">
        <v>16.666650000000001</v>
      </c>
    </row>
    <row r="744" spans="1:18">
      <c r="A744" s="428">
        <v>42774.509060416669</v>
      </c>
      <c r="B744" s="426" t="s">
        <v>189</v>
      </c>
      <c r="C744" s="426">
        <v>2</v>
      </c>
      <c r="D744" s="426" t="s">
        <v>14</v>
      </c>
      <c r="E744" s="426" t="s">
        <v>14</v>
      </c>
      <c r="F744" s="426" t="s">
        <v>187</v>
      </c>
      <c r="G744" s="426" t="s">
        <v>187</v>
      </c>
      <c r="H744" s="426" t="s">
        <v>186</v>
      </c>
      <c r="I744" s="426" t="s">
        <v>186</v>
      </c>
      <c r="J744" s="426" t="s">
        <v>186</v>
      </c>
      <c r="K744" s="426" t="s">
        <v>186</v>
      </c>
      <c r="L744" s="426" t="s">
        <v>187</v>
      </c>
      <c r="M744" s="426" t="s">
        <v>187</v>
      </c>
      <c r="N744" s="426" t="s">
        <v>187</v>
      </c>
      <c r="O744" s="426" t="s">
        <v>186</v>
      </c>
      <c r="P744" s="426" t="s">
        <v>186</v>
      </c>
      <c r="Q744" s="426" t="s">
        <v>187</v>
      </c>
      <c r="R744" s="426">
        <v>5.6666610000000004</v>
      </c>
    </row>
    <row r="745" spans="1:18">
      <c r="A745" s="428">
        <v>42774.509060416669</v>
      </c>
      <c r="B745" s="426" t="s">
        <v>189</v>
      </c>
      <c r="C745" s="426">
        <v>2</v>
      </c>
      <c r="D745" s="426" t="s">
        <v>15</v>
      </c>
      <c r="E745" s="426" t="s">
        <v>15</v>
      </c>
      <c r="F745" s="426" t="s">
        <v>186</v>
      </c>
      <c r="G745" s="426" t="s">
        <v>186</v>
      </c>
      <c r="H745" s="426" t="s">
        <v>186</v>
      </c>
      <c r="I745" s="426" t="s">
        <v>186</v>
      </c>
      <c r="J745" s="426" t="s">
        <v>186</v>
      </c>
      <c r="K745" s="426" t="s">
        <v>186</v>
      </c>
      <c r="L745" s="426" t="s">
        <v>186</v>
      </c>
      <c r="M745" s="426" t="s">
        <v>186</v>
      </c>
      <c r="N745" s="426" t="s">
        <v>186</v>
      </c>
      <c r="O745" s="426" t="s">
        <v>186</v>
      </c>
      <c r="P745" s="426" t="s">
        <v>186</v>
      </c>
      <c r="Q745" s="426" t="s">
        <v>186</v>
      </c>
      <c r="R745" s="426">
        <v>421.55279799999499</v>
      </c>
    </row>
    <row r="746" spans="1:18">
      <c r="A746" s="428">
        <v>42774.509060416669</v>
      </c>
      <c r="B746" s="426" t="s">
        <v>189</v>
      </c>
      <c r="C746" s="426">
        <v>2</v>
      </c>
      <c r="D746" s="426" t="s">
        <v>15</v>
      </c>
      <c r="E746" s="426" t="s">
        <v>15</v>
      </c>
      <c r="F746" s="426" t="s">
        <v>187</v>
      </c>
      <c r="G746" s="426" t="s">
        <v>186</v>
      </c>
      <c r="H746" s="426" t="s">
        <v>186</v>
      </c>
      <c r="I746" s="426" t="s">
        <v>186</v>
      </c>
      <c r="J746" s="426" t="s">
        <v>186</v>
      </c>
      <c r="K746" s="426" t="s">
        <v>186</v>
      </c>
      <c r="L746" s="426" t="s">
        <v>186</v>
      </c>
      <c r="M746" s="426" t="s">
        <v>186</v>
      </c>
      <c r="N746" s="426" t="s">
        <v>186</v>
      </c>
      <c r="O746" s="426" t="s">
        <v>186</v>
      </c>
      <c r="P746" s="426" t="s">
        <v>186</v>
      </c>
      <c r="Q746" s="426" t="s">
        <v>187</v>
      </c>
      <c r="R746" s="426">
        <v>927.132173000021</v>
      </c>
    </row>
    <row r="747" spans="1:18">
      <c r="A747" s="428">
        <v>42774.509060416669</v>
      </c>
      <c r="B747" s="426" t="s">
        <v>189</v>
      </c>
      <c r="C747" s="426">
        <v>2</v>
      </c>
      <c r="D747" s="426" t="s">
        <v>15</v>
      </c>
      <c r="E747" s="426" t="s">
        <v>15</v>
      </c>
      <c r="F747" s="426" t="s">
        <v>187</v>
      </c>
      <c r="G747" s="426" t="s">
        <v>186</v>
      </c>
      <c r="H747" s="426" t="s">
        <v>186</v>
      </c>
      <c r="I747" s="426" t="s">
        <v>186</v>
      </c>
      <c r="J747" s="426" t="s">
        <v>186</v>
      </c>
      <c r="K747" s="426" t="s">
        <v>186</v>
      </c>
      <c r="L747" s="426" t="s">
        <v>187</v>
      </c>
      <c r="M747" s="426" t="s">
        <v>186</v>
      </c>
      <c r="N747" s="426" t="s">
        <v>186</v>
      </c>
      <c r="O747" s="426" t="s">
        <v>186</v>
      </c>
      <c r="P747" s="426" t="s">
        <v>187</v>
      </c>
      <c r="Q747" s="426" t="s">
        <v>187</v>
      </c>
      <c r="R747" s="426">
        <v>582.95986700000299</v>
      </c>
    </row>
    <row r="748" spans="1:18">
      <c r="A748" s="428">
        <v>42774.509060416669</v>
      </c>
      <c r="B748" s="426" t="s">
        <v>189</v>
      </c>
      <c r="C748" s="426">
        <v>2</v>
      </c>
      <c r="D748" s="426" t="s">
        <v>15</v>
      </c>
      <c r="E748" s="426" t="s">
        <v>15</v>
      </c>
      <c r="F748" s="426" t="s">
        <v>187</v>
      </c>
      <c r="G748" s="426" t="s">
        <v>186</v>
      </c>
      <c r="H748" s="426" t="s">
        <v>186</v>
      </c>
      <c r="I748" s="426" t="s">
        <v>186</v>
      </c>
      <c r="J748" s="426" t="s">
        <v>186</v>
      </c>
      <c r="K748" s="426" t="s">
        <v>186</v>
      </c>
      <c r="L748" s="426" t="s">
        <v>187</v>
      </c>
      <c r="M748" s="426" t="s">
        <v>186</v>
      </c>
      <c r="N748" s="426" t="s">
        <v>186</v>
      </c>
      <c r="O748" s="426" t="s">
        <v>187</v>
      </c>
      <c r="P748" s="426" t="s">
        <v>186</v>
      </c>
      <c r="Q748" s="426" t="s">
        <v>187</v>
      </c>
      <c r="R748" s="426">
        <v>53.666613000000197</v>
      </c>
    </row>
    <row r="749" spans="1:18">
      <c r="A749" s="428">
        <v>42774.509060416669</v>
      </c>
      <c r="B749" s="426" t="s">
        <v>189</v>
      </c>
      <c r="C749" s="426">
        <v>2</v>
      </c>
      <c r="D749" s="426" t="s">
        <v>15</v>
      </c>
      <c r="E749" s="426" t="s">
        <v>15</v>
      </c>
      <c r="F749" s="426" t="s">
        <v>187</v>
      </c>
      <c r="G749" s="426" t="s">
        <v>186</v>
      </c>
      <c r="H749" s="426" t="s">
        <v>186</v>
      </c>
      <c r="I749" s="426" t="s">
        <v>186</v>
      </c>
      <c r="J749" s="426" t="s">
        <v>186</v>
      </c>
      <c r="K749" s="426" t="s">
        <v>186</v>
      </c>
      <c r="L749" s="426" t="s">
        <v>187</v>
      </c>
      <c r="M749" s="426" t="s">
        <v>186</v>
      </c>
      <c r="N749" s="426" t="s">
        <v>187</v>
      </c>
      <c r="O749" s="426" t="s">
        <v>186</v>
      </c>
      <c r="P749" s="426" t="s">
        <v>186</v>
      </c>
      <c r="Q749" s="426" t="s">
        <v>187</v>
      </c>
      <c r="R749" s="426">
        <v>41.666625000000103</v>
      </c>
    </row>
    <row r="750" spans="1:18">
      <c r="A750" s="428">
        <v>42774.509060416669</v>
      </c>
      <c r="B750" s="426" t="s">
        <v>189</v>
      </c>
      <c r="C750" s="426">
        <v>2</v>
      </c>
      <c r="D750" s="426" t="s">
        <v>15</v>
      </c>
      <c r="E750" s="426" t="s">
        <v>15</v>
      </c>
      <c r="F750" s="426" t="s">
        <v>187</v>
      </c>
      <c r="G750" s="426" t="s">
        <v>186</v>
      </c>
      <c r="H750" s="426" t="s">
        <v>186</v>
      </c>
      <c r="I750" s="426" t="s">
        <v>186</v>
      </c>
      <c r="J750" s="426" t="s">
        <v>186</v>
      </c>
      <c r="K750" s="426" t="s">
        <v>186</v>
      </c>
      <c r="L750" s="426" t="s">
        <v>187</v>
      </c>
      <c r="M750" s="426" t="s">
        <v>187</v>
      </c>
      <c r="N750" s="426" t="s">
        <v>186</v>
      </c>
      <c r="O750" s="426" t="s">
        <v>186</v>
      </c>
      <c r="P750" s="426" t="s">
        <v>186</v>
      </c>
      <c r="Q750" s="426" t="s">
        <v>187</v>
      </c>
      <c r="R750" s="426">
        <v>684.31264199999998</v>
      </c>
    </row>
    <row r="751" spans="1:18">
      <c r="A751" s="428">
        <v>42774.509060416669</v>
      </c>
      <c r="B751" s="426" t="s">
        <v>189</v>
      </c>
      <c r="C751" s="426">
        <v>2</v>
      </c>
      <c r="D751" s="426" t="s">
        <v>15</v>
      </c>
      <c r="E751" s="426" t="s">
        <v>15</v>
      </c>
      <c r="F751" s="426" t="s">
        <v>187</v>
      </c>
      <c r="G751" s="426" t="s">
        <v>186</v>
      </c>
      <c r="H751" s="426" t="s">
        <v>186</v>
      </c>
      <c r="I751" s="426" t="s">
        <v>186</v>
      </c>
      <c r="J751" s="426" t="s">
        <v>186</v>
      </c>
      <c r="K751" s="426" t="s">
        <v>187</v>
      </c>
      <c r="L751" s="426" t="s">
        <v>186</v>
      </c>
      <c r="M751" s="426" t="s">
        <v>186</v>
      </c>
      <c r="N751" s="426" t="s">
        <v>186</v>
      </c>
      <c r="O751" s="426" t="s">
        <v>186</v>
      </c>
      <c r="P751" s="426" t="s">
        <v>186</v>
      </c>
      <c r="Q751" s="426" t="s">
        <v>186</v>
      </c>
      <c r="R751" s="426">
        <v>55.766606000000102</v>
      </c>
    </row>
    <row r="752" spans="1:18">
      <c r="A752" s="428">
        <v>42774.509060416669</v>
      </c>
      <c r="B752" s="426" t="s">
        <v>189</v>
      </c>
      <c r="C752" s="426">
        <v>2</v>
      </c>
      <c r="D752" s="426" t="s">
        <v>15</v>
      </c>
      <c r="E752" s="426" t="s">
        <v>15</v>
      </c>
      <c r="F752" s="426" t="s">
        <v>187</v>
      </c>
      <c r="G752" s="426" t="s">
        <v>186</v>
      </c>
      <c r="H752" s="426" t="s">
        <v>186</v>
      </c>
      <c r="I752" s="426" t="s">
        <v>186</v>
      </c>
      <c r="J752" s="426" t="s">
        <v>187</v>
      </c>
      <c r="K752" s="426" t="s">
        <v>186</v>
      </c>
      <c r="L752" s="426" t="s">
        <v>186</v>
      </c>
      <c r="M752" s="426" t="s">
        <v>186</v>
      </c>
      <c r="N752" s="426" t="s">
        <v>186</v>
      </c>
      <c r="O752" s="426" t="s">
        <v>186</v>
      </c>
      <c r="P752" s="426" t="s">
        <v>186</v>
      </c>
      <c r="Q752" s="426" t="s">
        <v>187</v>
      </c>
      <c r="R752" s="426">
        <v>109.12653899999999</v>
      </c>
    </row>
    <row r="753" spans="1:18">
      <c r="A753" s="428">
        <v>42774.509060416669</v>
      </c>
      <c r="B753" s="426" t="s">
        <v>189</v>
      </c>
      <c r="C753" s="426">
        <v>2</v>
      </c>
      <c r="D753" s="426" t="s">
        <v>15</v>
      </c>
      <c r="E753" s="426" t="s">
        <v>15</v>
      </c>
      <c r="F753" s="426" t="s">
        <v>187</v>
      </c>
      <c r="G753" s="426" t="s">
        <v>186</v>
      </c>
      <c r="H753" s="426" t="s">
        <v>186</v>
      </c>
      <c r="I753" s="426" t="s">
        <v>186</v>
      </c>
      <c r="J753" s="426" t="s">
        <v>187</v>
      </c>
      <c r="K753" s="426" t="s">
        <v>186</v>
      </c>
      <c r="L753" s="426" t="s">
        <v>187</v>
      </c>
      <c r="M753" s="426" t="s">
        <v>186</v>
      </c>
      <c r="N753" s="426" t="s">
        <v>186</v>
      </c>
      <c r="O753" s="426" t="s">
        <v>186</v>
      </c>
      <c r="P753" s="426" t="s">
        <v>187</v>
      </c>
      <c r="Q753" s="426" t="s">
        <v>187</v>
      </c>
      <c r="R753" s="426">
        <v>2.2000000000000002</v>
      </c>
    </row>
    <row r="754" spans="1:18">
      <c r="A754" s="428">
        <v>42774.509060416669</v>
      </c>
      <c r="B754" s="426" t="s">
        <v>189</v>
      </c>
      <c r="C754" s="426">
        <v>2</v>
      </c>
      <c r="D754" s="426" t="s">
        <v>15</v>
      </c>
      <c r="E754" s="426" t="s">
        <v>15</v>
      </c>
      <c r="F754" s="426" t="s">
        <v>187</v>
      </c>
      <c r="G754" s="426" t="s">
        <v>186</v>
      </c>
      <c r="H754" s="426" t="s">
        <v>186</v>
      </c>
      <c r="I754" s="426" t="s">
        <v>186</v>
      </c>
      <c r="J754" s="426" t="s">
        <v>187</v>
      </c>
      <c r="K754" s="426" t="s">
        <v>186</v>
      </c>
      <c r="L754" s="426" t="s">
        <v>187</v>
      </c>
      <c r="M754" s="426" t="s">
        <v>186</v>
      </c>
      <c r="N754" s="426" t="s">
        <v>186</v>
      </c>
      <c r="O754" s="426" t="s">
        <v>187</v>
      </c>
      <c r="P754" s="426" t="s">
        <v>186</v>
      </c>
      <c r="Q754" s="426" t="s">
        <v>187</v>
      </c>
      <c r="R754" s="426">
        <v>5.3333279999999998</v>
      </c>
    </row>
    <row r="755" spans="1:18">
      <c r="A755" s="428">
        <v>42774.509060416669</v>
      </c>
      <c r="B755" s="426" t="s">
        <v>189</v>
      </c>
      <c r="C755" s="426">
        <v>2</v>
      </c>
      <c r="D755" s="426" t="s">
        <v>15</v>
      </c>
      <c r="E755" s="426" t="s">
        <v>15</v>
      </c>
      <c r="F755" s="426" t="s">
        <v>187</v>
      </c>
      <c r="G755" s="426" t="s">
        <v>186</v>
      </c>
      <c r="H755" s="426" t="s">
        <v>186</v>
      </c>
      <c r="I755" s="426" t="s">
        <v>186</v>
      </c>
      <c r="J755" s="426" t="s">
        <v>187</v>
      </c>
      <c r="K755" s="426" t="s">
        <v>186</v>
      </c>
      <c r="L755" s="426" t="s">
        <v>187</v>
      </c>
      <c r="M755" s="426" t="s">
        <v>186</v>
      </c>
      <c r="N755" s="426" t="s">
        <v>187</v>
      </c>
      <c r="O755" s="426" t="s">
        <v>186</v>
      </c>
      <c r="P755" s="426" t="s">
        <v>186</v>
      </c>
      <c r="Q755" s="426" t="s">
        <v>187</v>
      </c>
      <c r="R755" s="426">
        <v>1.333332</v>
      </c>
    </row>
    <row r="756" spans="1:18">
      <c r="A756" s="428">
        <v>42774.509060416669</v>
      </c>
      <c r="B756" s="426" t="s">
        <v>189</v>
      </c>
      <c r="C756" s="426">
        <v>2</v>
      </c>
      <c r="D756" s="426" t="s">
        <v>15</v>
      </c>
      <c r="E756" s="426" t="s">
        <v>15</v>
      </c>
      <c r="F756" s="426" t="s">
        <v>187</v>
      </c>
      <c r="G756" s="426" t="s">
        <v>186</v>
      </c>
      <c r="H756" s="426" t="s">
        <v>186</v>
      </c>
      <c r="I756" s="426" t="s">
        <v>186</v>
      </c>
      <c r="J756" s="426" t="s">
        <v>187</v>
      </c>
      <c r="K756" s="426" t="s">
        <v>186</v>
      </c>
      <c r="L756" s="426" t="s">
        <v>187</v>
      </c>
      <c r="M756" s="426" t="s">
        <v>187</v>
      </c>
      <c r="N756" s="426" t="s">
        <v>186</v>
      </c>
      <c r="O756" s="426" t="s">
        <v>186</v>
      </c>
      <c r="P756" s="426" t="s">
        <v>186</v>
      </c>
      <c r="Q756" s="426" t="s">
        <v>187</v>
      </c>
      <c r="R756" s="426">
        <v>86.413245000000103</v>
      </c>
    </row>
    <row r="757" spans="1:18">
      <c r="A757" s="428">
        <v>42774.509060416669</v>
      </c>
      <c r="B757" s="426" t="s">
        <v>189</v>
      </c>
      <c r="C757" s="426">
        <v>2</v>
      </c>
      <c r="D757" s="426" t="s">
        <v>15</v>
      </c>
      <c r="E757" s="426" t="s">
        <v>15</v>
      </c>
      <c r="F757" s="426" t="s">
        <v>187</v>
      </c>
      <c r="G757" s="426" t="s">
        <v>187</v>
      </c>
      <c r="H757" s="426" t="s">
        <v>186</v>
      </c>
      <c r="I757" s="426" t="s">
        <v>186</v>
      </c>
      <c r="J757" s="426" t="s">
        <v>186</v>
      </c>
      <c r="K757" s="426" t="s">
        <v>186</v>
      </c>
      <c r="L757" s="426" t="s">
        <v>186</v>
      </c>
      <c r="M757" s="426" t="s">
        <v>186</v>
      </c>
      <c r="N757" s="426" t="s">
        <v>186</v>
      </c>
      <c r="O757" s="426" t="s">
        <v>186</v>
      </c>
      <c r="P757" s="426" t="s">
        <v>186</v>
      </c>
      <c r="Q757" s="426" t="s">
        <v>187</v>
      </c>
      <c r="R757" s="426">
        <v>20.266645</v>
      </c>
    </row>
    <row r="758" spans="1:18">
      <c r="A758" s="428">
        <v>42774.509060416669</v>
      </c>
      <c r="B758" s="426" t="s">
        <v>189</v>
      </c>
      <c r="C758" s="426">
        <v>2</v>
      </c>
      <c r="D758" s="426" t="s">
        <v>15</v>
      </c>
      <c r="E758" s="426" t="s">
        <v>15</v>
      </c>
      <c r="F758" s="426" t="s">
        <v>187</v>
      </c>
      <c r="G758" s="426" t="s">
        <v>187</v>
      </c>
      <c r="H758" s="426" t="s">
        <v>186</v>
      </c>
      <c r="I758" s="426" t="s">
        <v>186</v>
      </c>
      <c r="J758" s="426" t="s">
        <v>186</v>
      </c>
      <c r="K758" s="426" t="s">
        <v>186</v>
      </c>
      <c r="L758" s="426" t="s">
        <v>187</v>
      </c>
      <c r="M758" s="426" t="s">
        <v>186</v>
      </c>
      <c r="N758" s="426" t="s">
        <v>186</v>
      </c>
      <c r="O758" s="426" t="s">
        <v>186</v>
      </c>
      <c r="P758" s="426" t="s">
        <v>187</v>
      </c>
      <c r="Q758" s="426" t="s">
        <v>187</v>
      </c>
      <c r="R758" s="426">
        <v>7.1333310000000001</v>
      </c>
    </row>
    <row r="759" spans="1:18">
      <c r="A759" s="428">
        <v>42774.509060416669</v>
      </c>
      <c r="B759" s="426" t="s">
        <v>189</v>
      </c>
      <c r="C759" s="426">
        <v>2</v>
      </c>
      <c r="D759" s="426" t="s">
        <v>15</v>
      </c>
      <c r="E759" s="426" t="s">
        <v>15</v>
      </c>
      <c r="F759" s="426" t="s">
        <v>187</v>
      </c>
      <c r="G759" s="426" t="s">
        <v>187</v>
      </c>
      <c r="H759" s="426" t="s">
        <v>186</v>
      </c>
      <c r="I759" s="426" t="s">
        <v>186</v>
      </c>
      <c r="J759" s="426" t="s">
        <v>186</v>
      </c>
      <c r="K759" s="426" t="s">
        <v>186</v>
      </c>
      <c r="L759" s="426" t="s">
        <v>187</v>
      </c>
      <c r="M759" s="426" t="s">
        <v>186</v>
      </c>
      <c r="N759" s="426" t="s">
        <v>187</v>
      </c>
      <c r="O759" s="426" t="s">
        <v>186</v>
      </c>
      <c r="P759" s="426" t="s">
        <v>186</v>
      </c>
      <c r="Q759" s="426" t="s">
        <v>187</v>
      </c>
      <c r="R759" s="426">
        <v>0.66666599999999998</v>
      </c>
    </row>
    <row r="760" spans="1:18">
      <c r="A760" s="428">
        <v>42774.509060416669</v>
      </c>
      <c r="B760" s="426" t="s">
        <v>189</v>
      </c>
      <c r="C760" s="426">
        <v>2</v>
      </c>
      <c r="D760" s="426" t="s">
        <v>15</v>
      </c>
      <c r="E760" s="426" t="s">
        <v>15</v>
      </c>
      <c r="F760" s="426" t="s">
        <v>187</v>
      </c>
      <c r="G760" s="426" t="s">
        <v>187</v>
      </c>
      <c r="H760" s="426" t="s">
        <v>186</v>
      </c>
      <c r="I760" s="426" t="s">
        <v>186</v>
      </c>
      <c r="J760" s="426" t="s">
        <v>186</v>
      </c>
      <c r="K760" s="426" t="s">
        <v>186</v>
      </c>
      <c r="L760" s="426" t="s">
        <v>187</v>
      </c>
      <c r="M760" s="426" t="s">
        <v>187</v>
      </c>
      <c r="N760" s="426" t="s">
        <v>186</v>
      </c>
      <c r="O760" s="426" t="s">
        <v>186</v>
      </c>
      <c r="P760" s="426" t="s">
        <v>186</v>
      </c>
      <c r="Q760" s="426" t="s">
        <v>187</v>
      </c>
      <c r="R760" s="426">
        <v>101.893207</v>
      </c>
    </row>
    <row r="761" spans="1:18">
      <c r="A761" s="428">
        <v>42774.509060416669</v>
      </c>
      <c r="B761" s="426" t="s">
        <v>189</v>
      </c>
      <c r="C761" s="426">
        <v>2</v>
      </c>
      <c r="D761" s="426" t="s">
        <v>15</v>
      </c>
      <c r="E761" s="426" t="s">
        <v>15</v>
      </c>
      <c r="F761" s="426" t="s">
        <v>187</v>
      </c>
      <c r="G761" s="426" t="s">
        <v>187</v>
      </c>
      <c r="H761" s="426" t="s">
        <v>186</v>
      </c>
      <c r="I761" s="426" t="s">
        <v>186</v>
      </c>
      <c r="J761" s="426" t="s">
        <v>187</v>
      </c>
      <c r="K761" s="426" t="s">
        <v>186</v>
      </c>
      <c r="L761" s="426" t="s">
        <v>186</v>
      </c>
      <c r="M761" s="426" t="s">
        <v>186</v>
      </c>
      <c r="N761" s="426" t="s">
        <v>186</v>
      </c>
      <c r="O761" s="426" t="s">
        <v>186</v>
      </c>
      <c r="P761" s="426" t="s">
        <v>186</v>
      </c>
      <c r="Q761" s="426" t="s">
        <v>187</v>
      </c>
      <c r="R761" s="426">
        <v>3.7333289999999999</v>
      </c>
    </row>
    <row r="762" spans="1:18">
      <c r="A762" s="428">
        <v>42774.509060416669</v>
      </c>
      <c r="B762" s="426" t="s">
        <v>189</v>
      </c>
      <c r="C762" s="426">
        <v>2</v>
      </c>
      <c r="D762" s="426" t="s">
        <v>15</v>
      </c>
      <c r="E762" s="426" t="s">
        <v>15</v>
      </c>
      <c r="F762" s="426" t="s">
        <v>187</v>
      </c>
      <c r="G762" s="426" t="s">
        <v>187</v>
      </c>
      <c r="H762" s="426" t="s">
        <v>186</v>
      </c>
      <c r="I762" s="426" t="s">
        <v>186</v>
      </c>
      <c r="J762" s="426" t="s">
        <v>187</v>
      </c>
      <c r="K762" s="426" t="s">
        <v>186</v>
      </c>
      <c r="L762" s="426" t="s">
        <v>187</v>
      </c>
      <c r="M762" s="426" t="s">
        <v>187</v>
      </c>
      <c r="N762" s="426" t="s">
        <v>186</v>
      </c>
      <c r="O762" s="426" t="s">
        <v>186</v>
      </c>
      <c r="P762" s="426" t="s">
        <v>186</v>
      </c>
      <c r="Q762" s="426" t="s">
        <v>187</v>
      </c>
      <c r="R762" s="426">
        <v>16.833311999999999</v>
      </c>
    </row>
    <row r="763" spans="1:18">
      <c r="A763" s="428">
        <v>42774.509060416669</v>
      </c>
      <c r="B763" s="426" t="s">
        <v>189</v>
      </c>
      <c r="C763" s="426">
        <v>2</v>
      </c>
      <c r="D763" s="426" t="s">
        <v>16</v>
      </c>
      <c r="E763" s="426" t="s">
        <v>16</v>
      </c>
      <c r="F763" s="426" t="s">
        <v>186</v>
      </c>
      <c r="G763" s="426" t="s">
        <v>186</v>
      </c>
      <c r="H763" s="426" t="s">
        <v>186</v>
      </c>
      <c r="I763" s="426" t="s">
        <v>186</v>
      </c>
      <c r="J763" s="426" t="s">
        <v>186</v>
      </c>
      <c r="K763" s="426" t="s">
        <v>186</v>
      </c>
      <c r="L763" s="426" t="s">
        <v>186</v>
      </c>
      <c r="M763" s="426" t="s">
        <v>186</v>
      </c>
      <c r="N763" s="426" t="s">
        <v>186</v>
      </c>
      <c r="O763" s="426" t="s">
        <v>186</v>
      </c>
      <c r="P763" s="426" t="s">
        <v>186</v>
      </c>
      <c r="Q763" s="426" t="s">
        <v>186</v>
      </c>
      <c r="R763" s="426">
        <v>714.44580500001598</v>
      </c>
    </row>
    <row r="764" spans="1:18">
      <c r="A764" s="428">
        <v>42774.509060416669</v>
      </c>
      <c r="B764" s="426" t="s">
        <v>189</v>
      </c>
      <c r="C764" s="426">
        <v>2</v>
      </c>
      <c r="D764" s="426" t="s">
        <v>16</v>
      </c>
      <c r="E764" s="426" t="s">
        <v>16</v>
      </c>
      <c r="F764" s="426" t="s">
        <v>187</v>
      </c>
      <c r="G764" s="426" t="s">
        <v>186</v>
      </c>
      <c r="H764" s="426" t="s">
        <v>186</v>
      </c>
      <c r="I764" s="426" t="s">
        <v>186</v>
      </c>
      <c r="J764" s="426" t="s">
        <v>186</v>
      </c>
      <c r="K764" s="426" t="s">
        <v>186</v>
      </c>
      <c r="L764" s="426" t="s">
        <v>186</v>
      </c>
      <c r="M764" s="426" t="s">
        <v>186</v>
      </c>
      <c r="N764" s="426" t="s">
        <v>186</v>
      </c>
      <c r="O764" s="426" t="s">
        <v>186</v>
      </c>
      <c r="P764" s="426" t="s">
        <v>186</v>
      </c>
      <c r="Q764" s="426" t="s">
        <v>187</v>
      </c>
      <c r="R764" s="426">
        <v>1242.13175000007</v>
      </c>
    </row>
    <row r="765" spans="1:18">
      <c r="A765" s="428">
        <v>42774.509060416669</v>
      </c>
      <c r="B765" s="426" t="s">
        <v>189</v>
      </c>
      <c r="C765" s="426">
        <v>2</v>
      </c>
      <c r="D765" s="426" t="s">
        <v>16</v>
      </c>
      <c r="E765" s="426" t="s">
        <v>16</v>
      </c>
      <c r="F765" s="426" t="s">
        <v>187</v>
      </c>
      <c r="G765" s="426" t="s">
        <v>186</v>
      </c>
      <c r="H765" s="426" t="s">
        <v>186</v>
      </c>
      <c r="I765" s="426" t="s">
        <v>186</v>
      </c>
      <c r="J765" s="426" t="s">
        <v>186</v>
      </c>
      <c r="K765" s="426" t="s">
        <v>186</v>
      </c>
      <c r="L765" s="426" t="s">
        <v>187</v>
      </c>
      <c r="M765" s="426" t="s">
        <v>186</v>
      </c>
      <c r="N765" s="426" t="s">
        <v>186</v>
      </c>
      <c r="O765" s="426" t="s">
        <v>186</v>
      </c>
      <c r="P765" s="426" t="s">
        <v>187</v>
      </c>
      <c r="Q765" s="426" t="s">
        <v>187</v>
      </c>
      <c r="R765" s="426">
        <v>595.34582399999704</v>
      </c>
    </row>
    <row r="766" spans="1:18">
      <c r="A766" s="428">
        <v>42774.509060416669</v>
      </c>
      <c r="B766" s="426" t="s">
        <v>189</v>
      </c>
      <c r="C766" s="426">
        <v>2</v>
      </c>
      <c r="D766" s="426" t="s">
        <v>16</v>
      </c>
      <c r="E766" s="426" t="s">
        <v>16</v>
      </c>
      <c r="F766" s="426" t="s">
        <v>187</v>
      </c>
      <c r="G766" s="426" t="s">
        <v>186</v>
      </c>
      <c r="H766" s="426" t="s">
        <v>186</v>
      </c>
      <c r="I766" s="426" t="s">
        <v>186</v>
      </c>
      <c r="J766" s="426" t="s">
        <v>186</v>
      </c>
      <c r="K766" s="426" t="s">
        <v>186</v>
      </c>
      <c r="L766" s="426" t="s">
        <v>187</v>
      </c>
      <c r="M766" s="426" t="s">
        <v>186</v>
      </c>
      <c r="N766" s="426" t="s">
        <v>187</v>
      </c>
      <c r="O766" s="426" t="s">
        <v>186</v>
      </c>
      <c r="P766" s="426" t="s">
        <v>186</v>
      </c>
      <c r="Q766" s="426" t="s">
        <v>187</v>
      </c>
      <c r="R766" s="426">
        <v>78.066550000000206</v>
      </c>
    </row>
    <row r="767" spans="1:18">
      <c r="A767" s="428">
        <v>42774.509060416669</v>
      </c>
      <c r="B767" s="426" t="s">
        <v>189</v>
      </c>
      <c r="C767" s="426">
        <v>2</v>
      </c>
      <c r="D767" s="426" t="s">
        <v>16</v>
      </c>
      <c r="E767" s="426" t="s">
        <v>16</v>
      </c>
      <c r="F767" s="426" t="s">
        <v>187</v>
      </c>
      <c r="G767" s="426" t="s">
        <v>186</v>
      </c>
      <c r="H767" s="426" t="s">
        <v>186</v>
      </c>
      <c r="I767" s="426" t="s">
        <v>186</v>
      </c>
      <c r="J767" s="426" t="s">
        <v>186</v>
      </c>
      <c r="K767" s="426" t="s">
        <v>186</v>
      </c>
      <c r="L767" s="426" t="s">
        <v>187</v>
      </c>
      <c r="M767" s="426" t="s">
        <v>187</v>
      </c>
      <c r="N767" s="426" t="s">
        <v>186</v>
      </c>
      <c r="O767" s="426" t="s">
        <v>186</v>
      </c>
      <c r="P767" s="426" t="s">
        <v>186</v>
      </c>
      <c r="Q767" s="426" t="s">
        <v>187</v>
      </c>
      <c r="R767" s="426">
        <v>243.13977600000001</v>
      </c>
    </row>
    <row r="768" spans="1:18">
      <c r="A768" s="428">
        <v>42774.509060416669</v>
      </c>
      <c r="B768" s="426" t="s">
        <v>189</v>
      </c>
      <c r="C768" s="426">
        <v>2</v>
      </c>
      <c r="D768" s="426" t="s">
        <v>16</v>
      </c>
      <c r="E768" s="426" t="s">
        <v>16</v>
      </c>
      <c r="F768" s="426" t="s">
        <v>187</v>
      </c>
      <c r="G768" s="426" t="s">
        <v>186</v>
      </c>
      <c r="H768" s="426" t="s">
        <v>186</v>
      </c>
      <c r="I768" s="426" t="s">
        <v>186</v>
      </c>
      <c r="J768" s="426" t="s">
        <v>186</v>
      </c>
      <c r="K768" s="426" t="s">
        <v>186</v>
      </c>
      <c r="L768" s="426" t="s">
        <v>187</v>
      </c>
      <c r="M768" s="426" t="s">
        <v>187</v>
      </c>
      <c r="N768" s="426" t="s">
        <v>187</v>
      </c>
      <c r="O768" s="426" t="s">
        <v>186</v>
      </c>
      <c r="P768" s="426" t="s">
        <v>186</v>
      </c>
      <c r="Q768" s="426" t="s">
        <v>187</v>
      </c>
      <c r="R768" s="426">
        <v>2.999997</v>
      </c>
    </row>
    <row r="769" spans="1:18">
      <c r="A769" s="428">
        <v>42774.509060416669</v>
      </c>
      <c r="B769" s="426" t="s">
        <v>189</v>
      </c>
      <c r="C769" s="426">
        <v>2</v>
      </c>
      <c r="D769" s="426" t="s">
        <v>16</v>
      </c>
      <c r="E769" s="426" t="s">
        <v>16</v>
      </c>
      <c r="F769" s="426" t="s">
        <v>187</v>
      </c>
      <c r="G769" s="426" t="s">
        <v>186</v>
      </c>
      <c r="H769" s="426" t="s">
        <v>186</v>
      </c>
      <c r="I769" s="426" t="s">
        <v>186</v>
      </c>
      <c r="J769" s="426" t="s">
        <v>186</v>
      </c>
      <c r="K769" s="426" t="s">
        <v>187</v>
      </c>
      <c r="L769" s="426" t="s">
        <v>186</v>
      </c>
      <c r="M769" s="426" t="s">
        <v>186</v>
      </c>
      <c r="N769" s="426" t="s">
        <v>186</v>
      </c>
      <c r="O769" s="426" t="s">
        <v>186</v>
      </c>
      <c r="P769" s="426" t="s">
        <v>186</v>
      </c>
      <c r="Q769" s="426" t="s">
        <v>186</v>
      </c>
      <c r="R769" s="426">
        <v>1.0199990000000001</v>
      </c>
    </row>
    <row r="770" spans="1:18">
      <c r="A770" s="428">
        <v>42774.509060416669</v>
      </c>
      <c r="B770" s="426" t="s">
        <v>189</v>
      </c>
      <c r="C770" s="426">
        <v>2</v>
      </c>
      <c r="D770" s="426" t="s">
        <v>16</v>
      </c>
      <c r="E770" s="426" t="s">
        <v>16</v>
      </c>
      <c r="F770" s="426" t="s">
        <v>187</v>
      </c>
      <c r="G770" s="426" t="s">
        <v>186</v>
      </c>
      <c r="H770" s="426" t="s">
        <v>186</v>
      </c>
      <c r="I770" s="426" t="s">
        <v>186</v>
      </c>
      <c r="J770" s="426" t="s">
        <v>187</v>
      </c>
      <c r="K770" s="426" t="s">
        <v>186</v>
      </c>
      <c r="L770" s="426" t="s">
        <v>186</v>
      </c>
      <c r="M770" s="426" t="s">
        <v>186</v>
      </c>
      <c r="N770" s="426" t="s">
        <v>186</v>
      </c>
      <c r="O770" s="426" t="s">
        <v>186</v>
      </c>
      <c r="P770" s="426" t="s">
        <v>186</v>
      </c>
      <c r="Q770" s="426" t="s">
        <v>187</v>
      </c>
      <c r="R770" s="426">
        <v>46.479942000000101</v>
      </c>
    </row>
    <row r="771" spans="1:18">
      <c r="A771" s="428">
        <v>42774.509060416669</v>
      </c>
      <c r="B771" s="426" t="s">
        <v>189</v>
      </c>
      <c r="C771" s="426">
        <v>2</v>
      </c>
      <c r="D771" s="426" t="s">
        <v>16</v>
      </c>
      <c r="E771" s="426" t="s">
        <v>16</v>
      </c>
      <c r="F771" s="426" t="s">
        <v>187</v>
      </c>
      <c r="G771" s="426" t="s">
        <v>186</v>
      </c>
      <c r="H771" s="426" t="s">
        <v>186</v>
      </c>
      <c r="I771" s="426" t="s">
        <v>186</v>
      </c>
      <c r="J771" s="426" t="s">
        <v>187</v>
      </c>
      <c r="K771" s="426" t="s">
        <v>186</v>
      </c>
      <c r="L771" s="426" t="s">
        <v>187</v>
      </c>
      <c r="M771" s="426" t="s">
        <v>186</v>
      </c>
      <c r="N771" s="426" t="s">
        <v>186</v>
      </c>
      <c r="O771" s="426" t="s">
        <v>186</v>
      </c>
      <c r="P771" s="426" t="s">
        <v>187</v>
      </c>
      <c r="Q771" s="426" t="s">
        <v>187</v>
      </c>
      <c r="R771" s="426">
        <v>11.419983</v>
      </c>
    </row>
    <row r="772" spans="1:18">
      <c r="A772" s="428">
        <v>42774.509060416669</v>
      </c>
      <c r="B772" s="426" t="s">
        <v>189</v>
      </c>
      <c r="C772" s="426">
        <v>2</v>
      </c>
      <c r="D772" s="426" t="s">
        <v>16</v>
      </c>
      <c r="E772" s="426" t="s">
        <v>16</v>
      </c>
      <c r="F772" s="426" t="s">
        <v>187</v>
      </c>
      <c r="G772" s="426" t="s">
        <v>186</v>
      </c>
      <c r="H772" s="426" t="s">
        <v>186</v>
      </c>
      <c r="I772" s="426" t="s">
        <v>186</v>
      </c>
      <c r="J772" s="426" t="s">
        <v>187</v>
      </c>
      <c r="K772" s="426" t="s">
        <v>186</v>
      </c>
      <c r="L772" s="426" t="s">
        <v>187</v>
      </c>
      <c r="M772" s="426" t="s">
        <v>187</v>
      </c>
      <c r="N772" s="426" t="s">
        <v>186</v>
      </c>
      <c r="O772" s="426" t="s">
        <v>186</v>
      </c>
      <c r="P772" s="426" t="s">
        <v>186</v>
      </c>
      <c r="Q772" s="426" t="s">
        <v>187</v>
      </c>
      <c r="R772" s="426">
        <v>36.493302999999997</v>
      </c>
    </row>
    <row r="773" spans="1:18">
      <c r="A773" s="428">
        <v>42774.509060416669</v>
      </c>
      <c r="B773" s="426" t="s">
        <v>189</v>
      </c>
      <c r="C773" s="426">
        <v>2</v>
      </c>
      <c r="D773" s="426" t="s">
        <v>17</v>
      </c>
      <c r="E773" s="426" t="s">
        <v>17</v>
      </c>
      <c r="F773" s="426" t="s">
        <v>186</v>
      </c>
      <c r="G773" s="426" t="s">
        <v>186</v>
      </c>
      <c r="H773" s="426" t="s">
        <v>186</v>
      </c>
      <c r="I773" s="426" t="s">
        <v>186</v>
      </c>
      <c r="J773" s="426" t="s">
        <v>186</v>
      </c>
      <c r="K773" s="426" t="s">
        <v>186</v>
      </c>
      <c r="L773" s="426" t="s">
        <v>186</v>
      </c>
      <c r="M773" s="426" t="s">
        <v>186</v>
      </c>
      <c r="N773" s="426" t="s">
        <v>186</v>
      </c>
      <c r="O773" s="426" t="s">
        <v>186</v>
      </c>
      <c r="P773" s="426" t="s">
        <v>186</v>
      </c>
      <c r="Q773" s="426" t="s">
        <v>186</v>
      </c>
      <c r="R773" s="426">
        <v>819.332468000022</v>
      </c>
    </row>
    <row r="774" spans="1:18">
      <c r="A774" s="428">
        <v>42774.509060416669</v>
      </c>
      <c r="B774" s="426" t="s">
        <v>189</v>
      </c>
      <c r="C774" s="426">
        <v>2</v>
      </c>
      <c r="D774" s="426" t="s">
        <v>17</v>
      </c>
      <c r="E774" s="426" t="s">
        <v>17</v>
      </c>
      <c r="F774" s="426" t="s">
        <v>187</v>
      </c>
      <c r="G774" s="426" t="s">
        <v>186</v>
      </c>
      <c r="H774" s="426" t="s">
        <v>186</v>
      </c>
      <c r="I774" s="426" t="s">
        <v>186</v>
      </c>
      <c r="J774" s="426" t="s">
        <v>186</v>
      </c>
      <c r="K774" s="426" t="s">
        <v>186</v>
      </c>
      <c r="L774" s="426" t="s">
        <v>186</v>
      </c>
      <c r="M774" s="426" t="s">
        <v>186</v>
      </c>
      <c r="N774" s="426" t="s">
        <v>186</v>
      </c>
      <c r="O774" s="426" t="s">
        <v>186</v>
      </c>
      <c r="P774" s="426" t="s">
        <v>186</v>
      </c>
      <c r="Q774" s="426" t="s">
        <v>187</v>
      </c>
      <c r="R774" s="426">
        <v>2618.5904530002299</v>
      </c>
    </row>
    <row r="775" spans="1:18">
      <c r="A775" s="428">
        <v>42774.509060416669</v>
      </c>
      <c r="B775" s="426" t="s">
        <v>189</v>
      </c>
      <c r="C775" s="426">
        <v>2</v>
      </c>
      <c r="D775" s="426" t="s">
        <v>17</v>
      </c>
      <c r="E775" s="426" t="s">
        <v>17</v>
      </c>
      <c r="F775" s="426" t="s">
        <v>187</v>
      </c>
      <c r="G775" s="426" t="s">
        <v>186</v>
      </c>
      <c r="H775" s="426" t="s">
        <v>186</v>
      </c>
      <c r="I775" s="426" t="s">
        <v>186</v>
      </c>
      <c r="J775" s="426" t="s">
        <v>186</v>
      </c>
      <c r="K775" s="426" t="s">
        <v>186</v>
      </c>
      <c r="L775" s="426" t="s">
        <v>187</v>
      </c>
      <c r="M775" s="426" t="s">
        <v>186</v>
      </c>
      <c r="N775" s="426" t="s">
        <v>186</v>
      </c>
      <c r="O775" s="426" t="s">
        <v>186</v>
      </c>
      <c r="P775" s="426" t="s">
        <v>187</v>
      </c>
      <c r="Q775" s="426" t="s">
        <v>187</v>
      </c>
      <c r="R775" s="426">
        <v>210.512999000001</v>
      </c>
    </row>
    <row r="776" spans="1:18">
      <c r="A776" s="428">
        <v>42774.509060416669</v>
      </c>
      <c r="B776" s="426" t="s">
        <v>189</v>
      </c>
      <c r="C776" s="426">
        <v>2</v>
      </c>
      <c r="D776" s="426" t="s">
        <v>17</v>
      </c>
      <c r="E776" s="426" t="s">
        <v>17</v>
      </c>
      <c r="F776" s="426" t="s">
        <v>187</v>
      </c>
      <c r="G776" s="426" t="s">
        <v>186</v>
      </c>
      <c r="H776" s="426" t="s">
        <v>186</v>
      </c>
      <c r="I776" s="426" t="s">
        <v>186</v>
      </c>
      <c r="J776" s="426" t="s">
        <v>186</v>
      </c>
      <c r="K776" s="426" t="s">
        <v>186</v>
      </c>
      <c r="L776" s="426" t="s">
        <v>187</v>
      </c>
      <c r="M776" s="426" t="s">
        <v>186</v>
      </c>
      <c r="N776" s="426" t="s">
        <v>186</v>
      </c>
      <c r="O776" s="426" t="s">
        <v>187</v>
      </c>
      <c r="P776" s="426" t="s">
        <v>186</v>
      </c>
      <c r="Q776" s="426" t="s">
        <v>187</v>
      </c>
      <c r="R776" s="426">
        <v>31.666634999999999</v>
      </c>
    </row>
    <row r="777" spans="1:18">
      <c r="A777" s="428">
        <v>42774.509060416669</v>
      </c>
      <c r="B777" s="426" t="s">
        <v>189</v>
      </c>
      <c r="C777" s="426">
        <v>2</v>
      </c>
      <c r="D777" s="426" t="s">
        <v>17</v>
      </c>
      <c r="E777" s="426" t="s">
        <v>17</v>
      </c>
      <c r="F777" s="426" t="s">
        <v>187</v>
      </c>
      <c r="G777" s="426" t="s">
        <v>186</v>
      </c>
      <c r="H777" s="426" t="s">
        <v>186</v>
      </c>
      <c r="I777" s="426" t="s">
        <v>186</v>
      </c>
      <c r="J777" s="426" t="s">
        <v>186</v>
      </c>
      <c r="K777" s="426" t="s">
        <v>186</v>
      </c>
      <c r="L777" s="426" t="s">
        <v>187</v>
      </c>
      <c r="M777" s="426" t="s">
        <v>186</v>
      </c>
      <c r="N777" s="426" t="s">
        <v>187</v>
      </c>
      <c r="O777" s="426" t="s">
        <v>186</v>
      </c>
      <c r="P777" s="426" t="s">
        <v>186</v>
      </c>
      <c r="Q777" s="426" t="s">
        <v>187</v>
      </c>
      <c r="R777" s="426">
        <v>345.86636199999901</v>
      </c>
    </row>
    <row r="778" spans="1:18">
      <c r="A778" s="428">
        <v>42774.509060416669</v>
      </c>
      <c r="B778" s="426" t="s">
        <v>189</v>
      </c>
      <c r="C778" s="426">
        <v>2</v>
      </c>
      <c r="D778" s="426" t="s">
        <v>17</v>
      </c>
      <c r="E778" s="426" t="s">
        <v>17</v>
      </c>
      <c r="F778" s="426" t="s">
        <v>187</v>
      </c>
      <c r="G778" s="426" t="s">
        <v>186</v>
      </c>
      <c r="H778" s="426" t="s">
        <v>186</v>
      </c>
      <c r="I778" s="426" t="s">
        <v>186</v>
      </c>
      <c r="J778" s="426" t="s">
        <v>186</v>
      </c>
      <c r="K778" s="426" t="s">
        <v>186</v>
      </c>
      <c r="L778" s="426" t="s">
        <v>187</v>
      </c>
      <c r="M778" s="426" t="s">
        <v>187</v>
      </c>
      <c r="N778" s="426" t="s">
        <v>186</v>
      </c>
      <c r="O778" s="426" t="s">
        <v>186</v>
      </c>
      <c r="P778" s="426" t="s">
        <v>186</v>
      </c>
      <c r="Q778" s="426" t="s">
        <v>187</v>
      </c>
      <c r="R778" s="426">
        <v>789.97203299999796</v>
      </c>
    </row>
    <row r="779" spans="1:18">
      <c r="A779" s="428">
        <v>42774.509060416669</v>
      </c>
      <c r="B779" s="426" t="s">
        <v>189</v>
      </c>
      <c r="C779" s="426">
        <v>2</v>
      </c>
      <c r="D779" s="426" t="s">
        <v>17</v>
      </c>
      <c r="E779" s="426" t="s">
        <v>17</v>
      </c>
      <c r="F779" s="426" t="s">
        <v>187</v>
      </c>
      <c r="G779" s="426" t="s">
        <v>186</v>
      </c>
      <c r="H779" s="426" t="s">
        <v>186</v>
      </c>
      <c r="I779" s="426" t="s">
        <v>186</v>
      </c>
      <c r="J779" s="426" t="s">
        <v>186</v>
      </c>
      <c r="K779" s="426" t="s">
        <v>186</v>
      </c>
      <c r="L779" s="426" t="s">
        <v>187</v>
      </c>
      <c r="M779" s="426" t="s">
        <v>187</v>
      </c>
      <c r="N779" s="426" t="s">
        <v>186</v>
      </c>
      <c r="O779" s="426" t="s">
        <v>187</v>
      </c>
      <c r="P779" s="426" t="s">
        <v>186</v>
      </c>
      <c r="Q779" s="426" t="s">
        <v>187</v>
      </c>
      <c r="R779" s="426">
        <v>15.26665</v>
      </c>
    </row>
    <row r="780" spans="1:18">
      <c r="A780" s="428">
        <v>42774.509060416669</v>
      </c>
      <c r="B780" s="426" t="s">
        <v>189</v>
      </c>
      <c r="C780" s="426">
        <v>2</v>
      </c>
      <c r="D780" s="426" t="s">
        <v>17</v>
      </c>
      <c r="E780" s="426" t="s">
        <v>17</v>
      </c>
      <c r="F780" s="426" t="s">
        <v>187</v>
      </c>
      <c r="G780" s="426" t="s">
        <v>186</v>
      </c>
      <c r="H780" s="426" t="s">
        <v>186</v>
      </c>
      <c r="I780" s="426" t="s">
        <v>186</v>
      </c>
      <c r="J780" s="426" t="s">
        <v>186</v>
      </c>
      <c r="K780" s="426" t="s">
        <v>187</v>
      </c>
      <c r="L780" s="426" t="s">
        <v>186</v>
      </c>
      <c r="M780" s="426" t="s">
        <v>186</v>
      </c>
      <c r="N780" s="426" t="s">
        <v>186</v>
      </c>
      <c r="O780" s="426" t="s">
        <v>186</v>
      </c>
      <c r="P780" s="426" t="s">
        <v>186</v>
      </c>
      <c r="Q780" s="426" t="s">
        <v>186</v>
      </c>
      <c r="R780" s="426">
        <v>118.89987600000001</v>
      </c>
    </row>
    <row r="781" spans="1:18">
      <c r="A781" s="428">
        <v>42774.509060416669</v>
      </c>
      <c r="B781" s="426" t="s">
        <v>189</v>
      </c>
      <c r="C781" s="426">
        <v>2</v>
      </c>
      <c r="D781" s="426" t="s">
        <v>17</v>
      </c>
      <c r="E781" s="426" t="s">
        <v>17</v>
      </c>
      <c r="F781" s="426" t="s">
        <v>187</v>
      </c>
      <c r="G781" s="426" t="s">
        <v>186</v>
      </c>
      <c r="H781" s="426" t="s">
        <v>186</v>
      </c>
      <c r="I781" s="426" t="s">
        <v>186</v>
      </c>
      <c r="J781" s="426" t="s">
        <v>187</v>
      </c>
      <c r="K781" s="426" t="s">
        <v>186</v>
      </c>
      <c r="L781" s="426" t="s">
        <v>186</v>
      </c>
      <c r="M781" s="426" t="s">
        <v>186</v>
      </c>
      <c r="N781" s="426" t="s">
        <v>186</v>
      </c>
      <c r="O781" s="426" t="s">
        <v>186</v>
      </c>
      <c r="P781" s="426" t="s">
        <v>186</v>
      </c>
      <c r="Q781" s="426" t="s">
        <v>187</v>
      </c>
      <c r="R781" s="426">
        <v>174.166428</v>
      </c>
    </row>
    <row r="782" spans="1:18">
      <c r="A782" s="428">
        <v>42774.509060416669</v>
      </c>
      <c r="B782" s="426" t="s">
        <v>189</v>
      </c>
      <c r="C782" s="426">
        <v>2</v>
      </c>
      <c r="D782" s="426" t="s">
        <v>17</v>
      </c>
      <c r="E782" s="426" t="s">
        <v>17</v>
      </c>
      <c r="F782" s="426" t="s">
        <v>187</v>
      </c>
      <c r="G782" s="426" t="s">
        <v>186</v>
      </c>
      <c r="H782" s="426" t="s">
        <v>186</v>
      </c>
      <c r="I782" s="426" t="s">
        <v>186</v>
      </c>
      <c r="J782" s="426" t="s">
        <v>187</v>
      </c>
      <c r="K782" s="426" t="s">
        <v>186</v>
      </c>
      <c r="L782" s="426" t="s">
        <v>187</v>
      </c>
      <c r="M782" s="426" t="s">
        <v>186</v>
      </c>
      <c r="N782" s="426" t="s">
        <v>186</v>
      </c>
      <c r="O782" s="426" t="s">
        <v>186</v>
      </c>
      <c r="P782" s="426" t="s">
        <v>187</v>
      </c>
      <c r="Q782" s="426" t="s">
        <v>187</v>
      </c>
      <c r="R782" s="426">
        <v>0.39999899999999999</v>
      </c>
    </row>
    <row r="783" spans="1:18">
      <c r="A783" s="428">
        <v>42774.509060416669</v>
      </c>
      <c r="B783" s="426" t="s">
        <v>189</v>
      </c>
      <c r="C783" s="426">
        <v>2</v>
      </c>
      <c r="D783" s="426" t="s">
        <v>17</v>
      </c>
      <c r="E783" s="426" t="s">
        <v>17</v>
      </c>
      <c r="F783" s="426" t="s">
        <v>187</v>
      </c>
      <c r="G783" s="426" t="s">
        <v>186</v>
      </c>
      <c r="H783" s="426" t="s">
        <v>186</v>
      </c>
      <c r="I783" s="426" t="s">
        <v>186</v>
      </c>
      <c r="J783" s="426" t="s">
        <v>187</v>
      </c>
      <c r="K783" s="426" t="s">
        <v>186</v>
      </c>
      <c r="L783" s="426" t="s">
        <v>187</v>
      </c>
      <c r="M783" s="426" t="s">
        <v>186</v>
      </c>
      <c r="N783" s="426" t="s">
        <v>186</v>
      </c>
      <c r="O783" s="426" t="s">
        <v>187</v>
      </c>
      <c r="P783" s="426" t="s">
        <v>186</v>
      </c>
      <c r="Q783" s="426" t="s">
        <v>187</v>
      </c>
      <c r="R783" s="426">
        <v>5.3333279999999998</v>
      </c>
    </row>
    <row r="784" spans="1:18">
      <c r="A784" s="428">
        <v>42774.509060416669</v>
      </c>
      <c r="B784" s="426" t="s">
        <v>189</v>
      </c>
      <c r="C784" s="426">
        <v>2</v>
      </c>
      <c r="D784" s="426" t="s">
        <v>17</v>
      </c>
      <c r="E784" s="426" t="s">
        <v>17</v>
      </c>
      <c r="F784" s="426" t="s">
        <v>187</v>
      </c>
      <c r="G784" s="426" t="s">
        <v>186</v>
      </c>
      <c r="H784" s="426" t="s">
        <v>186</v>
      </c>
      <c r="I784" s="426" t="s">
        <v>186</v>
      </c>
      <c r="J784" s="426" t="s">
        <v>187</v>
      </c>
      <c r="K784" s="426" t="s">
        <v>186</v>
      </c>
      <c r="L784" s="426" t="s">
        <v>187</v>
      </c>
      <c r="M784" s="426" t="s">
        <v>186</v>
      </c>
      <c r="N784" s="426" t="s">
        <v>187</v>
      </c>
      <c r="O784" s="426" t="s">
        <v>186</v>
      </c>
      <c r="P784" s="426" t="s">
        <v>186</v>
      </c>
      <c r="Q784" s="426" t="s">
        <v>187</v>
      </c>
      <c r="R784" s="426">
        <v>3.3333300000000001</v>
      </c>
    </row>
    <row r="785" spans="1:18">
      <c r="A785" s="428">
        <v>42774.509060416669</v>
      </c>
      <c r="B785" s="426" t="s">
        <v>189</v>
      </c>
      <c r="C785" s="426">
        <v>2</v>
      </c>
      <c r="D785" s="426" t="s">
        <v>17</v>
      </c>
      <c r="E785" s="426" t="s">
        <v>17</v>
      </c>
      <c r="F785" s="426" t="s">
        <v>187</v>
      </c>
      <c r="G785" s="426" t="s">
        <v>186</v>
      </c>
      <c r="H785" s="426" t="s">
        <v>186</v>
      </c>
      <c r="I785" s="426" t="s">
        <v>186</v>
      </c>
      <c r="J785" s="426" t="s">
        <v>187</v>
      </c>
      <c r="K785" s="426" t="s">
        <v>186</v>
      </c>
      <c r="L785" s="426" t="s">
        <v>187</v>
      </c>
      <c r="M785" s="426" t="s">
        <v>187</v>
      </c>
      <c r="N785" s="426" t="s">
        <v>186</v>
      </c>
      <c r="O785" s="426" t="s">
        <v>186</v>
      </c>
      <c r="P785" s="426" t="s">
        <v>186</v>
      </c>
      <c r="Q785" s="426" t="s">
        <v>187</v>
      </c>
      <c r="R785" s="426">
        <v>69.7999140000002</v>
      </c>
    </row>
    <row r="786" spans="1:18">
      <c r="A786" s="428">
        <v>42774.509060416669</v>
      </c>
      <c r="B786" s="426" t="s">
        <v>189</v>
      </c>
      <c r="C786" s="426">
        <v>2</v>
      </c>
      <c r="D786" s="426" t="s">
        <v>17</v>
      </c>
      <c r="E786" s="426" t="s">
        <v>17</v>
      </c>
      <c r="F786" s="426" t="s">
        <v>187</v>
      </c>
      <c r="G786" s="426" t="s">
        <v>187</v>
      </c>
      <c r="H786" s="426" t="s">
        <v>186</v>
      </c>
      <c r="I786" s="426" t="s">
        <v>186</v>
      </c>
      <c r="J786" s="426" t="s">
        <v>186</v>
      </c>
      <c r="K786" s="426" t="s">
        <v>186</v>
      </c>
      <c r="L786" s="426" t="s">
        <v>186</v>
      </c>
      <c r="M786" s="426" t="s">
        <v>186</v>
      </c>
      <c r="N786" s="426" t="s">
        <v>186</v>
      </c>
      <c r="O786" s="426" t="s">
        <v>186</v>
      </c>
      <c r="P786" s="426" t="s">
        <v>186</v>
      </c>
      <c r="Q786" s="426" t="s">
        <v>187</v>
      </c>
      <c r="R786" s="426">
        <v>17.333311999999999</v>
      </c>
    </row>
    <row r="787" spans="1:18">
      <c r="A787" s="428">
        <v>42774.509060416669</v>
      </c>
      <c r="B787" s="426" t="s">
        <v>189</v>
      </c>
      <c r="C787" s="426">
        <v>2</v>
      </c>
      <c r="D787" s="426" t="s">
        <v>17</v>
      </c>
      <c r="E787" s="426" t="s">
        <v>17</v>
      </c>
      <c r="F787" s="426" t="s">
        <v>187</v>
      </c>
      <c r="G787" s="426" t="s">
        <v>187</v>
      </c>
      <c r="H787" s="426" t="s">
        <v>186</v>
      </c>
      <c r="I787" s="426" t="s">
        <v>186</v>
      </c>
      <c r="J787" s="426" t="s">
        <v>186</v>
      </c>
      <c r="K787" s="426" t="s">
        <v>186</v>
      </c>
      <c r="L787" s="426" t="s">
        <v>187</v>
      </c>
      <c r="M787" s="426" t="s">
        <v>186</v>
      </c>
      <c r="N787" s="426" t="s">
        <v>187</v>
      </c>
      <c r="O787" s="426" t="s">
        <v>186</v>
      </c>
      <c r="P787" s="426" t="s">
        <v>186</v>
      </c>
      <c r="Q787" s="426" t="s">
        <v>187</v>
      </c>
      <c r="R787" s="426">
        <v>4.2666630000000003</v>
      </c>
    </row>
    <row r="788" spans="1:18">
      <c r="A788" s="428">
        <v>42774.509060416669</v>
      </c>
      <c r="B788" s="426" t="s">
        <v>189</v>
      </c>
      <c r="C788" s="426">
        <v>2</v>
      </c>
      <c r="D788" s="426" t="s">
        <v>17</v>
      </c>
      <c r="E788" s="426" t="s">
        <v>17</v>
      </c>
      <c r="F788" s="426" t="s">
        <v>187</v>
      </c>
      <c r="G788" s="426" t="s">
        <v>187</v>
      </c>
      <c r="H788" s="426" t="s">
        <v>186</v>
      </c>
      <c r="I788" s="426" t="s">
        <v>186</v>
      </c>
      <c r="J788" s="426" t="s">
        <v>186</v>
      </c>
      <c r="K788" s="426" t="s">
        <v>186</v>
      </c>
      <c r="L788" s="426" t="s">
        <v>187</v>
      </c>
      <c r="M788" s="426" t="s">
        <v>187</v>
      </c>
      <c r="N788" s="426" t="s">
        <v>186</v>
      </c>
      <c r="O788" s="426" t="s">
        <v>186</v>
      </c>
      <c r="P788" s="426" t="s">
        <v>186</v>
      </c>
      <c r="Q788" s="426" t="s">
        <v>187</v>
      </c>
      <c r="R788" s="426">
        <v>33.299959000000001</v>
      </c>
    </row>
    <row r="789" spans="1:18">
      <c r="A789" s="428">
        <v>42774.509060416669</v>
      </c>
      <c r="B789" s="426" t="s">
        <v>189</v>
      </c>
      <c r="C789" s="426">
        <v>2</v>
      </c>
      <c r="D789" s="426" t="s">
        <v>17</v>
      </c>
      <c r="E789" s="426" t="s">
        <v>17</v>
      </c>
      <c r="F789" s="426" t="s">
        <v>187</v>
      </c>
      <c r="G789" s="426" t="s">
        <v>187</v>
      </c>
      <c r="H789" s="426" t="s">
        <v>186</v>
      </c>
      <c r="I789" s="426" t="s">
        <v>186</v>
      </c>
      <c r="J789" s="426" t="s">
        <v>187</v>
      </c>
      <c r="K789" s="426" t="s">
        <v>186</v>
      </c>
      <c r="L789" s="426" t="s">
        <v>186</v>
      </c>
      <c r="M789" s="426" t="s">
        <v>186</v>
      </c>
      <c r="N789" s="426" t="s">
        <v>186</v>
      </c>
      <c r="O789" s="426" t="s">
        <v>186</v>
      </c>
      <c r="P789" s="426" t="s">
        <v>186</v>
      </c>
      <c r="Q789" s="426" t="s">
        <v>187</v>
      </c>
      <c r="R789" s="426">
        <v>7.1999909999999998</v>
      </c>
    </row>
    <row r="790" spans="1:18">
      <c r="A790" s="428">
        <v>42774.509060416669</v>
      </c>
      <c r="B790" s="426" t="s">
        <v>189</v>
      </c>
      <c r="C790" s="426">
        <v>2</v>
      </c>
      <c r="D790" s="426" t="s">
        <v>17</v>
      </c>
      <c r="E790" s="426" t="s">
        <v>17</v>
      </c>
      <c r="F790" s="426" t="s">
        <v>187</v>
      </c>
      <c r="G790" s="426" t="s">
        <v>187</v>
      </c>
      <c r="H790" s="426" t="s">
        <v>186</v>
      </c>
      <c r="I790" s="426" t="s">
        <v>186</v>
      </c>
      <c r="J790" s="426" t="s">
        <v>187</v>
      </c>
      <c r="K790" s="426" t="s">
        <v>186</v>
      </c>
      <c r="L790" s="426" t="s">
        <v>187</v>
      </c>
      <c r="M790" s="426" t="s">
        <v>186</v>
      </c>
      <c r="N790" s="426" t="s">
        <v>187</v>
      </c>
      <c r="O790" s="426" t="s">
        <v>186</v>
      </c>
      <c r="P790" s="426" t="s">
        <v>186</v>
      </c>
      <c r="Q790" s="426" t="s">
        <v>187</v>
      </c>
      <c r="R790" s="426">
        <v>2.7333310000000002</v>
      </c>
    </row>
    <row r="791" spans="1:18">
      <c r="A791" s="428">
        <v>42774.509060416669</v>
      </c>
      <c r="B791" s="426" t="s">
        <v>189</v>
      </c>
      <c r="C791" s="426">
        <v>2</v>
      </c>
      <c r="D791" s="426" t="s">
        <v>17</v>
      </c>
      <c r="E791" s="426" t="s">
        <v>17</v>
      </c>
      <c r="F791" s="426" t="s">
        <v>187</v>
      </c>
      <c r="G791" s="426" t="s">
        <v>187</v>
      </c>
      <c r="H791" s="426" t="s">
        <v>186</v>
      </c>
      <c r="I791" s="426" t="s">
        <v>186</v>
      </c>
      <c r="J791" s="426" t="s">
        <v>187</v>
      </c>
      <c r="K791" s="426" t="s">
        <v>186</v>
      </c>
      <c r="L791" s="426" t="s">
        <v>187</v>
      </c>
      <c r="M791" s="426" t="s">
        <v>187</v>
      </c>
      <c r="N791" s="426" t="s">
        <v>186</v>
      </c>
      <c r="O791" s="426" t="s">
        <v>186</v>
      </c>
      <c r="P791" s="426" t="s">
        <v>186</v>
      </c>
      <c r="Q791" s="426" t="s">
        <v>187</v>
      </c>
      <c r="R791" s="426">
        <v>15.266651</v>
      </c>
    </row>
    <row r="792" spans="1:18">
      <c r="A792" s="428">
        <v>42774.509060416669</v>
      </c>
      <c r="B792" s="426" t="s">
        <v>189</v>
      </c>
      <c r="C792" s="426">
        <v>2</v>
      </c>
      <c r="D792" s="426" t="s">
        <v>18</v>
      </c>
      <c r="E792" s="426" t="s">
        <v>18</v>
      </c>
      <c r="F792" s="426" t="s">
        <v>186</v>
      </c>
      <c r="G792" s="426" t="s">
        <v>186</v>
      </c>
      <c r="H792" s="426" t="s">
        <v>186</v>
      </c>
      <c r="I792" s="426" t="s">
        <v>186</v>
      </c>
      <c r="J792" s="426" t="s">
        <v>186</v>
      </c>
      <c r="K792" s="426" t="s">
        <v>186</v>
      </c>
      <c r="L792" s="426" t="s">
        <v>186</v>
      </c>
      <c r="M792" s="426" t="s">
        <v>186</v>
      </c>
      <c r="N792" s="426" t="s">
        <v>186</v>
      </c>
      <c r="O792" s="426" t="s">
        <v>186</v>
      </c>
      <c r="P792" s="426" t="s">
        <v>186</v>
      </c>
      <c r="Q792" s="426" t="s">
        <v>186</v>
      </c>
      <c r="R792" s="426">
        <v>668.48580200000799</v>
      </c>
    </row>
    <row r="793" spans="1:18">
      <c r="A793" s="428">
        <v>42774.509060416669</v>
      </c>
      <c r="B793" s="426" t="s">
        <v>189</v>
      </c>
      <c r="C793" s="426">
        <v>2</v>
      </c>
      <c r="D793" s="426" t="s">
        <v>18</v>
      </c>
      <c r="E793" s="426" t="s">
        <v>18</v>
      </c>
      <c r="F793" s="426" t="s">
        <v>187</v>
      </c>
      <c r="G793" s="426" t="s">
        <v>186</v>
      </c>
      <c r="H793" s="426" t="s">
        <v>186</v>
      </c>
      <c r="I793" s="426" t="s">
        <v>186</v>
      </c>
      <c r="J793" s="426" t="s">
        <v>186</v>
      </c>
      <c r="K793" s="426" t="s">
        <v>186</v>
      </c>
      <c r="L793" s="426" t="s">
        <v>186</v>
      </c>
      <c r="M793" s="426" t="s">
        <v>186</v>
      </c>
      <c r="N793" s="426" t="s">
        <v>186</v>
      </c>
      <c r="O793" s="426" t="s">
        <v>186</v>
      </c>
      <c r="P793" s="426" t="s">
        <v>186</v>
      </c>
      <c r="Q793" s="426" t="s">
        <v>187</v>
      </c>
      <c r="R793" s="426">
        <v>660.85915800000805</v>
      </c>
    </row>
    <row r="794" spans="1:18">
      <c r="A794" s="428">
        <v>42774.509060416669</v>
      </c>
      <c r="B794" s="426" t="s">
        <v>189</v>
      </c>
      <c r="C794" s="426">
        <v>2</v>
      </c>
      <c r="D794" s="426" t="s">
        <v>18</v>
      </c>
      <c r="E794" s="426" t="s">
        <v>18</v>
      </c>
      <c r="F794" s="426" t="s">
        <v>187</v>
      </c>
      <c r="G794" s="426" t="s">
        <v>186</v>
      </c>
      <c r="H794" s="426" t="s">
        <v>186</v>
      </c>
      <c r="I794" s="426" t="s">
        <v>186</v>
      </c>
      <c r="J794" s="426" t="s">
        <v>186</v>
      </c>
      <c r="K794" s="426" t="s">
        <v>186</v>
      </c>
      <c r="L794" s="426" t="s">
        <v>187</v>
      </c>
      <c r="M794" s="426" t="s">
        <v>186</v>
      </c>
      <c r="N794" s="426" t="s">
        <v>186</v>
      </c>
      <c r="O794" s="426" t="s">
        <v>186</v>
      </c>
      <c r="P794" s="426" t="s">
        <v>187</v>
      </c>
      <c r="Q794" s="426" t="s">
        <v>187</v>
      </c>
      <c r="R794" s="426">
        <v>214.273135</v>
      </c>
    </row>
    <row r="795" spans="1:18">
      <c r="A795" s="428">
        <v>42774.509060416669</v>
      </c>
      <c r="B795" s="426" t="s">
        <v>189</v>
      </c>
      <c r="C795" s="426">
        <v>2</v>
      </c>
      <c r="D795" s="426" t="s">
        <v>18</v>
      </c>
      <c r="E795" s="426" t="s">
        <v>18</v>
      </c>
      <c r="F795" s="426" t="s">
        <v>187</v>
      </c>
      <c r="G795" s="426" t="s">
        <v>186</v>
      </c>
      <c r="H795" s="426" t="s">
        <v>186</v>
      </c>
      <c r="I795" s="426" t="s">
        <v>186</v>
      </c>
      <c r="J795" s="426" t="s">
        <v>186</v>
      </c>
      <c r="K795" s="426" t="s">
        <v>186</v>
      </c>
      <c r="L795" s="426" t="s">
        <v>187</v>
      </c>
      <c r="M795" s="426" t="s">
        <v>186</v>
      </c>
      <c r="N795" s="426" t="s">
        <v>186</v>
      </c>
      <c r="O795" s="426" t="s">
        <v>187</v>
      </c>
      <c r="P795" s="426" t="s">
        <v>186</v>
      </c>
      <c r="Q795" s="426" t="s">
        <v>187</v>
      </c>
      <c r="R795" s="426">
        <v>41.666625000000103</v>
      </c>
    </row>
    <row r="796" spans="1:18">
      <c r="A796" s="428">
        <v>42774.509060416669</v>
      </c>
      <c r="B796" s="426" t="s">
        <v>189</v>
      </c>
      <c r="C796" s="426">
        <v>2</v>
      </c>
      <c r="D796" s="426" t="s">
        <v>18</v>
      </c>
      <c r="E796" s="426" t="s">
        <v>18</v>
      </c>
      <c r="F796" s="426" t="s">
        <v>187</v>
      </c>
      <c r="G796" s="426" t="s">
        <v>186</v>
      </c>
      <c r="H796" s="426" t="s">
        <v>186</v>
      </c>
      <c r="I796" s="426" t="s">
        <v>186</v>
      </c>
      <c r="J796" s="426" t="s">
        <v>186</v>
      </c>
      <c r="K796" s="426" t="s">
        <v>186</v>
      </c>
      <c r="L796" s="426" t="s">
        <v>187</v>
      </c>
      <c r="M796" s="426" t="s">
        <v>186</v>
      </c>
      <c r="N796" s="426" t="s">
        <v>187</v>
      </c>
      <c r="O796" s="426" t="s">
        <v>186</v>
      </c>
      <c r="P796" s="426" t="s">
        <v>186</v>
      </c>
      <c r="Q796" s="426" t="s">
        <v>187</v>
      </c>
      <c r="R796" s="426">
        <v>53.666613000000197</v>
      </c>
    </row>
    <row r="797" spans="1:18">
      <c r="A797" s="428">
        <v>42774.509060416669</v>
      </c>
      <c r="B797" s="426" t="s">
        <v>189</v>
      </c>
      <c r="C797" s="426">
        <v>2</v>
      </c>
      <c r="D797" s="426" t="s">
        <v>18</v>
      </c>
      <c r="E797" s="426" t="s">
        <v>18</v>
      </c>
      <c r="F797" s="426" t="s">
        <v>187</v>
      </c>
      <c r="G797" s="426" t="s">
        <v>186</v>
      </c>
      <c r="H797" s="426" t="s">
        <v>186</v>
      </c>
      <c r="I797" s="426" t="s">
        <v>186</v>
      </c>
      <c r="J797" s="426" t="s">
        <v>186</v>
      </c>
      <c r="K797" s="426" t="s">
        <v>186</v>
      </c>
      <c r="L797" s="426" t="s">
        <v>187</v>
      </c>
      <c r="M797" s="426" t="s">
        <v>187</v>
      </c>
      <c r="N797" s="426" t="s">
        <v>186</v>
      </c>
      <c r="O797" s="426" t="s">
        <v>186</v>
      </c>
      <c r="P797" s="426" t="s">
        <v>186</v>
      </c>
      <c r="Q797" s="426" t="s">
        <v>187</v>
      </c>
      <c r="R797" s="426">
        <v>167.586555</v>
      </c>
    </row>
    <row r="798" spans="1:18">
      <c r="A798" s="428">
        <v>42774.509060416669</v>
      </c>
      <c r="B798" s="426" t="s">
        <v>189</v>
      </c>
      <c r="C798" s="426">
        <v>2</v>
      </c>
      <c r="D798" s="426" t="s">
        <v>18</v>
      </c>
      <c r="E798" s="426" t="s">
        <v>18</v>
      </c>
      <c r="F798" s="426" t="s">
        <v>187</v>
      </c>
      <c r="G798" s="426" t="s">
        <v>186</v>
      </c>
      <c r="H798" s="426" t="s">
        <v>186</v>
      </c>
      <c r="I798" s="426" t="s">
        <v>186</v>
      </c>
      <c r="J798" s="426" t="s">
        <v>186</v>
      </c>
      <c r="K798" s="426" t="s">
        <v>187</v>
      </c>
      <c r="L798" s="426" t="s">
        <v>186</v>
      </c>
      <c r="M798" s="426" t="s">
        <v>186</v>
      </c>
      <c r="N798" s="426" t="s">
        <v>186</v>
      </c>
      <c r="O798" s="426" t="s">
        <v>186</v>
      </c>
      <c r="P798" s="426" t="s">
        <v>186</v>
      </c>
      <c r="Q798" s="426" t="s">
        <v>186</v>
      </c>
      <c r="R798" s="426">
        <v>1.1333310000000001</v>
      </c>
    </row>
    <row r="799" spans="1:18">
      <c r="A799" s="428">
        <v>42774.509060416669</v>
      </c>
      <c r="B799" s="426" t="s">
        <v>189</v>
      </c>
      <c r="C799" s="426">
        <v>2</v>
      </c>
      <c r="D799" s="426" t="s">
        <v>18</v>
      </c>
      <c r="E799" s="426" t="s">
        <v>18</v>
      </c>
      <c r="F799" s="426" t="s">
        <v>187</v>
      </c>
      <c r="G799" s="426" t="s">
        <v>186</v>
      </c>
      <c r="H799" s="426" t="s">
        <v>186</v>
      </c>
      <c r="I799" s="426" t="s">
        <v>186</v>
      </c>
      <c r="J799" s="426" t="s">
        <v>187</v>
      </c>
      <c r="K799" s="426" t="s">
        <v>186</v>
      </c>
      <c r="L799" s="426" t="s">
        <v>186</v>
      </c>
      <c r="M799" s="426" t="s">
        <v>186</v>
      </c>
      <c r="N799" s="426" t="s">
        <v>186</v>
      </c>
      <c r="O799" s="426" t="s">
        <v>186</v>
      </c>
      <c r="P799" s="426" t="s">
        <v>186</v>
      </c>
      <c r="Q799" s="426" t="s">
        <v>187</v>
      </c>
      <c r="R799" s="426">
        <v>110.39321</v>
      </c>
    </row>
    <row r="800" spans="1:18">
      <c r="A800" s="428">
        <v>42774.509060416669</v>
      </c>
      <c r="B800" s="426" t="s">
        <v>189</v>
      </c>
      <c r="C800" s="426">
        <v>2</v>
      </c>
      <c r="D800" s="426" t="s">
        <v>18</v>
      </c>
      <c r="E800" s="426" t="s">
        <v>18</v>
      </c>
      <c r="F800" s="426" t="s">
        <v>187</v>
      </c>
      <c r="G800" s="426" t="s">
        <v>186</v>
      </c>
      <c r="H800" s="426" t="s">
        <v>186</v>
      </c>
      <c r="I800" s="426" t="s">
        <v>186</v>
      </c>
      <c r="J800" s="426" t="s">
        <v>187</v>
      </c>
      <c r="K800" s="426" t="s">
        <v>186</v>
      </c>
      <c r="L800" s="426" t="s">
        <v>187</v>
      </c>
      <c r="M800" s="426" t="s">
        <v>186</v>
      </c>
      <c r="N800" s="426" t="s">
        <v>186</v>
      </c>
      <c r="O800" s="426" t="s">
        <v>186</v>
      </c>
      <c r="P800" s="426" t="s">
        <v>187</v>
      </c>
      <c r="Q800" s="426" t="s">
        <v>187</v>
      </c>
      <c r="R800" s="426">
        <v>4.1333289999999998</v>
      </c>
    </row>
    <row r="801" spans="1:18">
      <c r="A801" s="428">
        <v>42774.509060416669</v>
      </c>
      <c r="B801" s="426" t="s">
        <v>189</v>
      </c>
      <c r="C801" s="426">
        <v>2</v>
      </c>
      <c r="D801" s="426" t="s">
        <v>18</v>
      </c>
      <c r="E801" s="426" t="s">
        <v>18</v>
      </c>
      <c r="F801" s="426" t="s">
        <v>187</v>
      </c>
      <c r="G801" s="426" t="s">
        <v>186</v>
      </c>
      <c r="H801" s="426" t="s">
        <v>186</v>
      </c>
      <c r="I801" s="426" t="s">
        <v>186</v>
      </c>
      <c r="J801" s="426" t="s">
        <v>187</v>
      </c>
      <c r="K801" s="426" t="s">
        <v>186</v>
      </c>
      <c r="L801" s="426" t="s">
        <v>187</v>
      </c>
      <c r="M801" s="426" t="s">
        <v>186</v>
      </c>
      <c r="N801" s="426" t="s">
        <v>186</v>
      </c>
      <c r="O801" s="426" t="s">
        <v>187</v>
      </c>
      <c r="P801" s="426" t="s">
        <v>186</v>
      </c>
      <c r="Q801" s="426" t="s">
        <v>187</v>
      </c>
      <c r="R801" s="426">
        <v>6.9999929999999999</v>
      </c>
    </row>
    <row r="802" spans="1:18">
      <c r="A802" s="428">
        <v>42774.509060416669</v>
      </c>
      <c r="B802" s="426" t="s">
        <v>189</v>
      </c>
      <c r="C802" s="426">
        <v>2</v>
      </c>
      <c r="D802" s="426" t="s">
        <v>18</v>
      </c>
      <c r="E802" s="426" t="s">
        <v>18</v>
      </c>
      <c r="F802" s="426" t="s">
        <v>187</v>
      </c>
      <c r="G802" s="426" t="s">
        <v>186</v>
      </c>
      <c r="H802" s="426" t="s">
        <v>186</v>
      </c>
      <c r="I802" s="426" t="s">
        <v>186</v>
      </c>
      <c r="J802" s="426" t="s">
        <v>187</v>
      </c>
      <c r="K802" s="426" t="s">
        <v>186</v>
      </c>
      <c r="L802" s="426" t="s">
        <v>187</v>
      </c>
      <c r="M802" s="426" t="s">
        <v>186</v>
      </c>
      <c r="N802" s="426" t="s">
        <v>187</v>
      </c>
      <c r="O802" s="426" t="s">
        <v>186</v>
      </c>
      <c r="P802" s="426" t="s">
        <v>186</v>
      </c>
      <c r="Q802" s="426" t="s">
        <v>187</v>
      </c>
      <c r="R802" s="426">
        <v>3.3333300000000001</v>
      </c>
    </row>
    <row r="803" spans="1:18">
      <c r="A803" s="428">
        <v>42774.509060416669</v>
      </c>
      <c r="B803" s="426" t="s">
        <v>189</v>
      </c>
      <c r="C803" s="426">
        <v>2</v>
      </c>
      <c r="D803" s="426" t="s">
        <v>18</v>
      </c>
      <c r="E803" s="426" t="s">
        <v>18</v>
      </c>
      <c r="F803" s="426" t="s">
        <v>187</v>
      </c>
      <c r="G803" s="426" t="s">
        <v>186</v>
      </c>
      <c r="H803" s="426" t="s">
        <v>186</v>
      </c>
      <c r="I803" s="426" t="s">
        <v>186</v>
      </c>
      <c r="J803" s="426" t="s">
        <v>187</v>
      </c>
      <c r="K803" s="426" t="s">
        <v>186</v>
      </c>
      <c r="L803" s="426" t="s">
        <v>187</v>
      </c>
      <c r="M803" s="426" t="s">
        <v>187</v>
      </c>
      <c r="N803" s="426" t="s">
        <v>186</v>
      </c>
      <c r="O803" s="426" t="s">
        <v>186</v>
      </c>
      <c r="P803" s="426" t="s">
        <v>186</v>
      </c>
      <c r="Q803" s="426" t="s">
        <v>187</v>
      </c>
      <c r="R803" s="426">
        <v>68.206629000000106</v>
      </c>
    </row>
    <row r="804" spans="1:18">
      <c r="A804" s="428">
        <v>42774.509060416669</v>
      </c>
      <c r="B804" s="426" t="s">
        <v>189</v>
      </c>
      <c r="C804" s="426">
        <v>2</v>
      </c>
      <c r="D804" s="426" t="s">
        <v>18</v>
      </c>
      <c r="E804" s="426" t="s">
        <v>18</v>
      </c>
      <c r="F804" s="426" t="s">
        <v>187</v>
      </c>
      <c r="G804" s="426" t="s">
        <v>187</v>
      </c>
      <c r="H804" s="426" t="s">
        <v>186</v>
      </c>
      <c r="I804" s="426" t="s">
        <v>186</v>
      </c>
      <c r="J804" s="426" t="s">
        <v>186</v>
      </c>
      <c r="K804" s="426" t="s">
        <v>186</v>
      </c>
      <c r="L804" s="426" t="s">
        <v>186</v>
      </c>
      <c r="M804" s="426" t="s">
        <v>186</v>
      </c>
      <c r="N804" s="426" t="s">
        <v>186</v>
      </c>
      <c r="O804" s="426" t="s">
        <v>186</v>
      </c>
      <c r="P804" s="426" t="s">
        <v>186</v>
      </c>
      <c r="Q804" s="426" t="s">
        <v>187</v>
      </c>
      <c r="R804" s="426">
        <v>3.6666629999999998</v>
      </c>
    </row>
    <row r="805" spans="1:18">
      <c r="A805" s="428">
        <v>42774.509060416669</v>
      </c>
      <c r="B805" s="426" t="s">
        <v>189</v>
      </c>
      <c r="C805" s="426">
        <v>2</v>
      </c>
      <c r="D805" s="426" t="s">
        <v>18</v>
      </c>
      <c r="E805" s="426" t="s">
        <v>18</v>
      </c>
      <c r="F805" s="426" t="s">
        <v>187</v>
      </c>
      <c r="G805" s="426" t="s">
        <v>187</v>
      </c>
      <c r="H805" s="426" t="s">
        <v>186</v>
      </c>
      <c r="I805" s="426" t="s">
        <v>186</v>
      </c>
      <c r="J805" s="426" t="s">
        <v>186</v>
      </c>
      <c r="K805" s="426" t="s">
        <v>186</v>
      </c>
      <c r="L805" s="426" t="s">
        <v>187</v>
      </c>
      <c r="M805" s="426" t="s">
        <v>186</v>
      </c>
      <c r="N805" s="426" t="s">
        <v>187</v>
      </c>
      <c r="O805" s="426" t="s">
        <v>186</v>
      </c>
      <c r="P805" s="426" t="s">
        <v>186</v>
      </c>
      <c r="Q805" s="426" t="s">
        <v>187</v>
      </c>
      <c r="R805" s="426">
        <v>0.33333299999999999</v>
      </c>
    </row>
    <row r="806" spans="1:18">
      <c r="A806" s="428">
        <v>42774.509060416669</v>
      </c>
      <c r="B806" s="426" t="s">
        <v>189</v>
      </c>
      <c r="C806" s="426">
        <v>2</v>
      </c>
      <c r="D806" s="426" t="s">
        <v>18</v>
      </c>
      <c r="E806" s="426" t="s">
        <v>18</v>
      </c>
      <c r="F806" s="426" t="s">
        <v>187</v>
      </c>
      <c r="G806" s="426" t="s">
        <v>187</v>
      </c>
      <c r="H806" s="426" t="s">
        <v>186</v>
      </c>
      <c r="I806" s="426" t="s">
        <v>186</v>
      </c>
      <c r="J806" s="426" t="s">
        <v>186</v>
      </c>
      <c r="K806" s="426" t="s">
        <v>186</v>
      </c>
      <c r="L806" s="426" t="s">
        <v>187</v>
      </c>
      <c r="M806" s="426" t="s">
        <v>187</v>
      </c>
      <c r="N806" s="426" t="s">
        <v>186</v>
      </c>
      <c r="O806" s="426" t="s">
        <v>186</v>
      </c>
      <c r="P806" s="426" t="s">
        <v>186</v>
      </c>
      <c r="Q806" s="426" t="s">
        <v>187</v>
      </c>
      <c r="R806" s="426">
        <v>2.7333310000000002</v>
      </c>
    </row>
    <row r="807" spans="1:18">
      <c r="A807" s="428">
        <v>42774.509060416669</v>
      </c>
      <c r="B807" s="426" t="s">
        <v>189</v>
      </c>
      <c r="C807" s="426">
        <v>2</v>
      </c>
      <c r="D807" s="426" t="s">
        <v>18</v>
      </c>
      <c r="E807" s="426" t="s">
        <v>18</v>
      </c>
      <c r="F807" s="426" t="s">
        <v>187</v>
      </c>
      <c r="G807" s="426" t="s">
        <v>187</v>
      </c>
      <c r="H807" s="426" t="s">
        <v>186</v>
      </c>
      <c r="I807" s="426" t="s">
        <v>186</v>
      </c>
      <c r="J807" s="426" t="s">
        <v>187</v>
      </c>
      <c r="K807" s="426" t="s">
        <v>186</v>
      </c>
      <c r="L807" s="426" t="s">
        <v>186</v>
      </c>
      <c r="M807" s="426" t="s">
        <v>186</v>
      </c>
      <c r="N807" s="426" t="s">
        <v>186</v>
      </c>
      <c r="O807" s="426" t="s">
        <v>186</v>
      </c>
      <c r="P807" s="426" t="s">
        <v>186</v>
      </c>
      <c r="Q807" s="426" t="s">
        <v>187</v>
      </c>
      <c r="R807" s="426">
        <v>4.3999940000000004</v>
      </c>
    </row>
    <row r="808" spans="1:18">
      <c r="A808" s="428">
        <v>42774.509060416669</v>
      </c>
      <c r="B808" s="426" t="s">
        <v>189</v>
      </c>
      <c r="C808" s="426">
        <v>2</v>
      </c>
      <c r="D808" s="426" t="s">
        <v>18</v>
      </c>
      <c r="E808" s="426" t="s">
        <v>18</v>
      </c>
      <c r="F808" s="426" t="s">
        <v>187</v>
      </c>
      <c r="G808" s="426" t="s">
        <v>187</v>
      </c>
      <c r="H808" s="426" t="s">
        <v>186</v>
      </c>
      <c r="I808" s="426" t="s">
        <v>186</v>
      </c>
      <c r="J808" s="426" t="s">
        <v>187</v>
      </c>
      <c r="K808" s="426" t="s">
        <v>186</v>
      </c>
      <c r="L808" s="426" t="s">
        <v>187</v>
      </c>
      <c r="M808" s="426" t="s">
        <v>187</v>
      </c>
      <c r="N808" s="426" t="s">
        <v>186</v>
      </c>
      <c r="O808" s="426" t="s">
        <v>186</v>
      </c>
      <c r="P808" s="426" t="s">
        <v>186</v>
      </c>
      <c r="Q808" s="426" t="s">
        <v>187</v>
      </c>
      <c r="R808" s="426">
        <v>3.7999969999999998</v>
      </c>
    </row>
    <row r="809" spans="1:18">
      <c r="A809" s="428">
        <v>42774.509060416669</v>
      </c>
      <c r="B809" s="426" t="s">
        <v>189</v>
      </c>
      <c r="C809" s="426">
        <v>2</v>
      </c>
      <c r="D809" s="426" t="s">
        <v>40</v>
      </c>
      <c r="E809" s="426" t="s">
        <v>126</v>
      </c>
      <c r="F809" s="426" t="s">
        <v>186</v>
      </c>
      <c r="G809" s="426" t="s">
        <v>186</v>
      </c>
      <c r="H809" s="426" t="s">
        <v>186</v>
      </c>
      <c r="I809" s="426" t="s">
        <v>186</v>
      </c>
      <c r="J809" s="426" t="s">
        <v>186</v>
      </c>
      <c r="K809" s="426" t="s">
        <v>186</v>
      </c>
      <c r="L809" s="426" t="s">
        <v>186</v>
      </c>
      <c r="M809" s="426" t="s">
        <v>186</v>
      </c>
      <c r="N809" s="426" t="s">
        <v>186</v>
      </c>
      <c r="O809" s="426" t="s">
        <v>186</v>
      </c>
      <c r="P809" s="426" t="s">
        <v>186</v>
      </c>
      <c r="Q809" s="426" t="s">
        <v>186</v>
      </c>
      <c r="R809" s="426">
        <v>1868.8513780001399</v>
      </c>
    </row>
    <row r="810" spans="1:18">
      <c r="A810" s="428">
        <v>42774.509060416669</v>
      </c>
      <c r="B810" s="426" t="s">
        <v>189</v>
      </c>
      <c r="C810" s="426">
        <v>2</v>
      </c>
      <c r="D810" s="426" t="s">
        <v>40</v>
      </c>
      <c r="E810" s="426" t="s">
        <v>126</v>
      </c>
      <c r="F810" s="426" t="s">
        <v>187</v>
      </c>
      <c r="G810" s="426" t="s">
        <v>186</v>
      </c>
      <c r="H810" s="426" t="s">
        <v>186</v>
      </c>
      <c r="I810" s="426" t="s">
        <v>186</v>
      </c>
      <c r="J810" s="426" t="s">
        <v>186</v>
      </c>
      <c r="K810" s="426" t="s">
        <v>186</v>
      </c>
      <c r="L810" s="426" t="s">
        <v>186</v>
      </c>
      <c r="M810" s="426" t="s">
        <v>186</v>
      </c>
      <c r="N810" s="426" t="s">
        <v>186</v>
      </c>
      <c r="O810" s="426" t="s">
        <v>186</v>
      </c>
      <c r="P810" s="426" t="s">
        <v>186</v>
      </c>
      <c r="Q810" s="426" t="s">
        <v>187</v>
      </c>
      <c r="R810" s="426">
        <v>2114.7443790001598</v>
      </c>
    </row>
    <row r="811" spans="1:18">
      <c r="A811" s="428">
        <v>42774.509060416669</v>
      </c>
      <c r="B811" s="426" t="s">
        <v>189</v>
      </c>
      <c r="C811" s="426">
        <v>2</v>
      </c>
      <c r="D811" s="426" t="s">
        <v>40</v>
      </c>
      <c r="E811" s="426" t="s">
        <v>126</v>
      </c>
      <c r="F811" s="426" t="s">
        <v>187</v>
      </c>
      <c r="G811" s="426" t="s">
        <v>186</v>
      </c>
      <c r="H811" s="426" t="s">
        <v>186</v>
      </c>
      <c r="I811" s="426" t="s">
        <v>186</v>
      </c>
      <c r="J811" s="426" t="s">
        <v>186</v>
      </c>
      <c r="K811" s="426" t="s">
        <v>186</v>
      </c>
      <c r="L811" s="426" t="s">
        <v>187</v>
      </c>
      <c r="M811" s="426" t="s">
        <v>186</v>
      </c>
      <c r="N811" s="426" t="s">
        <v>186</v>
      </c>
      <c r="O811" s="426" t="s">
        <v>186</v>
      </c>
      <c r="P811" s="426" t="s">
        <v>187</v>
      </c>
      <c r="Q811" s="426" t="s">
        <v>187</v>
      </c>
      <c r="R811" s="426">
        <v>218.33292899999901</v>
      </c>
    </row>
    <row r="812" spans="1:18">
      <c r="A812" s="428">
        <v>42774.509060416669</v>
      </c>
      <c r="B812" s="426" t="s">
        <v>189</v>
      </c>
      <c r="C812" s="426">
        <v>2</v>
      </c>
      <c r="D812" s="426" t="s">
        <v>40</v>
      </c>
      <c r="E812" s="426" t="s">
        <v>126</v>
      </c>
      <c r="F812" s="426" t="s">
        <v>187</v>
      </c>
      <c r="G812" s="426" t="s">
        <v>186</v>
      </c>
      <c r="H812" s="426" t="s">
        <v>186</v>
      </c>
      <c r="I812" s="426" t="s">
        <v>186</v>
      </c>
      <c r="J812" s="426" t="s">
        <v>186</v>
      </c>
      <c r="K812" s="426" t="s">
        <v>186</v>
      </c>
      <c r="L812" s="426" t="s">
        <v>187</v>
      </c>
      <c r="M812" s="426" t="s">
        <v>186</v>
      </c>
      <c r="N812" s="426" t="s">
        <v>187</v>
      </c>
      <c r="O812" s="426" t="s">
        <v>186</v>
      </c>
      <c r="P812" s="426" t="s">
        <v>186</v>
      </c>
      <c r="Q812" s="426" t="s">
        <v>187</v>
      </c>
      <c r="R812" s="426">
        <v>196.19981900000101</v>
      </c>
    </row>
    <row r="813" spans="1:18">
      <c r="A813" s="428">
        <v>42774.509060416669</v>
      </c>
      <c r="B813" s="426" t="s">
        <v>189</v>
      </c>
      <c r="C813" s="426">
        <v>2</v>
      </c>
      <c r="D813" s="426" t="s">
        <v>40</v>
      </c>
      <c r="E813" s="426" t="s">
        <v>126</v>
      </c>
      <c r="F813" s="426" t="s">
        <v>187</v>
      </c>
      <c r="G813" s="426" t="s">
        <v>186</v>
      </c>
      <c r="H813" s="426" t="s">
        <v>186</v>
      </c>
      <c r="I813" s="426" t="s">
        <v>186</v>
      </c>
      <c r="J813" s="426" t="s">
        <v>186</v>
      </c>
      <c r="K813" s="426" t="s">
        <v>186</v>
      </c>
      <c r="L813" s="426" t="s">
        <v>187</v>
      </c>
      <c r="M813" s="426" t="s">
        <v>187</v>
      </c>
      <c r="N813" s="426" t="s">
        <v>186</v>
      </c>
      <c r="O813" s="426" t="s">
        <v>186</v>
      </c>
      <c r="P813" s="426" t="s">
        <v>186</v>
      </c>
      <c r="Q813" s="426" t="s">
        <v>187</v>
      </c>
      <c r="R813" s="426">
        <v>208.33311</v>
      </c>
    </row>
    <row r="814" spans="1:18">
      <c r="A814" s="428">
        <v>42774.509060416669</v>
      </c>
      <c r="B814" s="426" t="s">
        <v>189</v>
      </c>
      <c r="C814" s="426">
        <v>2</v>
      </c>
      <c r="D814" s="426" t="s">
        <v>40</v>
      </c>
      <c r="E814" s="426" t="s">
        <v>126</v>
      </c>
      <c r="F814" s="426" t="s">
        <v>187</v>
      </c>
      <c r="G814" s="426" t="s">
        <v>186</v>
      </c>
      <c r="H814" s="426" t="s">
        <v>186</v>
      </c>
      <c r="I814" s="426" t="s">
        <v>186</v>
      </c>
      <c r="J814" s="426" t="s">
        <v>186</v>
      </c>
      <c r="K814" s="426" t="s">
        <v>186</v>
      </c>
      <c r="L814" s="426" t="s">
        <v>187</v>
      </c>
      <c r="M814" s="426" t="s">
        <v>187</v>
      </c>
      <c r="N814" s="426" t="s">
        <v>186</v>
      </c>
      <c r="O814" s="426" t="s">
        <v>187</v>
      </c>
      <c r="P814" s="426" t="s">
        <v>186</v>
      </c>
      <c r="Q814" s="426" t="s">
        <v>187</v>
      </c>
      <c r="R814" s="426">
        <v>0.4</v>
      </c>
    </row>
    <row r="815" spans="1:18">
      <c r="A815" s="428">
        <v>42774.509060416669</v>
      </c>
      <c r="B815" s="426" t="s">
        <v>189</v>
      </c>
      <c r="C815" s="426">
        <v>2</v>
      </c>
      <c r="D815" s="426" t="s">
        <v>40</v>
      </c>
      <c r="E815" s="426" t="s">
        <v>126</v>
      </c>
      <c r="F815" s="426" t="s">
        <v>187</v>
      </c>
      <c r="G815" s="426" t="s">
        <v>186</v>
      </c>
      <c r="H815" s="426" t="s">
        <v>186</v>
      </c>
      <c r="I815" s="426" t="s">
        <v>186</v>
      </c>
      <c r="J815" s="426" t="s">
        <v>186</v>
      </c>
      <c r="K815" s="426" t="s">
        <v>187</v>
      </c>
      <c r="L815" s="426" t="s">
        <v>186</v>
      </c>
      <c r="M815" s="426" t="s">
        <v>186</v>
      </c>
      <c r="N815" s="426" t="s">
        <v>186</v>
      </c>
      <c r="O815" s="426" t="s">
        <v>186</v>
      </c>
      <c r="P815" s="426" t="s">
        <v>186</v>
      </c>
      <c r="Q815" s="426" t="s">
        <v>186</v>
      </c>
      <c r="R815" s="426">
        <v>1.599998</v>
      </c>
    </row>
    <row r="816" spans="1:18">
      <c r="A816" s="428">
        <v>42774.509060416669</v>
      </c>
      <c r="B816" s="426" t="s">
        <v>189</v>
      </c>
      <c r="C816" s="426">
        <v>2</v>
      </c>
      <c r="D816" s="426" t="s">
        <v>40</v>
      </c>
      <c r="E816" s="426" t="s">
        <v>126</v>
      </c>
      <c r="F816" s="426" t="s">
        <v>187</v>
      </c>
      <c r="G816" s="426" t="s">
        <v>186</v>
      </c>
      <c r="H816" s="426" t="s">
        <v>186</v>
      </c>
      <c r="I816" s="426" t="s">
        <v>186</v>
      </c>
      <c r="J816" s="426" t="s">
        <v>187</v>
      </c>
      <c r="K816" s="426" t="s">
        <v>186</v>
      </c>
      <c r="L816" s="426" t="s">
        <v>186</v>
      </c>
      <c r="M816" s="426" t="s">
        <v>186</v>
      </c>
      <c r="N816" s="426" t="s">
        <v>186</v>
      </c>
      <c r="O816" s="426" t="s">
        <v>186</v>
      </c>
      <c r="P816" s="426" t="s">
        <v>186</v>
      </c>
      <c r="Q816" s="426" t="s">
        <v>187</v>
      </c>
      <c r="R816" s="426">
        <v>82.433245000000099</v>
      </c>
    </row>
    <row r="817" spans="1:18">
      <c r="A817" s="428">
        <v>42774.509060416669</v>
      </c>
      <c r="B817" s="426" t="s">
        <v>189</v>
      </c>
      <c r="C817" s="426">
        <v>2</v>
      </c>
      <c r="D817" s="426" t="s">
        <v>40</v>
      </c>
      <c r="E817" s="426" t="s">
        <v>126</v>
      </c>
      <c r="F817" s="426" t="s">
        <v>187</v>
      </c>
      <c r="G817" s="426" t="s">
        <v>186</v>
      </c>
      <c r="H817" s="426" t="s">
        <v>186</v>
      </c>
      <c r="I817" s="426" t="s">
        <v>186</v>
      </c>
      <c r="J817" s="426" t="s">
        <v>187</v>
      </c>
      <c r="K817" s="426" t="s">
        <v>186</v>
      </c>
      <c r="L817" s="426" t="s">
        <v>187</v>
      </c>
      <c r="M817" s="426" t="s">
        <v>186</v>
      </c>
      <c r="N817" s="426" t="s">
        <v>186</v>
      </c>
      <c r="O817" s="426" t="s">
        <v>186</v>
      </c>
      <c r="P817" s="426" t="s">
        <v>187</v>
      </c>
      <c r="Q817" s="426" t="s">
        <v>187</v>
      </c>
      <c r="R817" s="426">
        <v>1.7999959999999999</v>
      </c>
    </row>
    <row r="818" spans="1:18">
      <c r="A818" s="428">
        <v>42774.509060416669</v>
      </c>
      <c r="B818" s="426" t="s">
        <v>189</v>
      </c>
      <c r="C818" s="426">
        <v>2</v>
      </c>
      <c r="D818" s="426" t="s">
        <v>40</v>
      </c>
      <c r="E818" s="426" t="s">
        <v>126</v>
      </c>
      <c r="F818" s="426" t="s">
        <v>187</v>
      </c>
      <c r="G818" s="426" t="s">
        <v>186</v>
      </c>
      <c r="H818" s="426" t="s">
        <v>186</v>
      </c>
      <c r="I818" s="426" t="s">
        <v>186</v>
      </c>
      <c r="J818" s="426" t="s">
        <v>187</v>
      </c>
      <c r="K818" s="426" t="s">
        <v>186</v>
      </c>
      <c r="L818" s="426" t="s">
        <v>187</v>
      </c>
      <c r="M818" s="426" t="s">
        <v>186</v>
      </c>
      <c r="N818" s="426" t="s">
        <v>187</v>
      </c>
      <c r="O818" s="426" t="s">
        <v>186</v>
      </c>
      <c r="P818" s="426" t="s">
        <v>186</v>
      </c>
      <c r="Q818" s="426" t="s">
        <v>187</v>
      </c>
      <c r="R818" s="426">
        <v>1.333332</v>
      </c>
    </row>
    <row r="819" spans="1:18">
      <c r="A819" s="428">
        <v>42774.509060416669</v>
      </c>
      <c r="B819" s="426" t="s">
        <v>189</v>
      </c>
      <c r="C819" s="426">
        <v>2</v>
      </c>
      <c r="D819" s="426" t="s">
        <v>40</v>
      </c>
      <c r="E819" s="426" t="s">
        <v>126</v>
      </c>
      <c r="F819" s="426" t="s">
        <v>187</v>
      </c>
      <c r="G819" s="426" t="s">
        <v>186</v>
      </c>
      <c r="H819" s="426" t="s">
        <v>186</v>
      </c>
      <c r="I819" s="426" t="s">
        <v>186</v>
      </c>
      <c r="J819" s="426" t="s">
        <v>187</v>
      </c>
      <c r="K819" s="426" t="s">
        <v>186</v>
      </c>
      <c r="L819" s="426" t="s">
        <v>187</v>
      </c>
      <c r="M819" s="426" t="s">
        <v>187</v>
      </c>
      <c r="N819" s="426" t="s">
        <v>186</v>
      </c>
      <c r="O819" s="426" t="s">
        <v>186</v>
      </c>
      <c r="P819" s="426" t="s">
        <v>186</v>
      </c>
      <c r="Q819" s="426" t="s">
        <v>187</v>
      </c>
      <c r="R819" s="426">
        <v>8.2666559999999993</v>
      </c>
    </row>
    <row r="820" spans="1:18">
      <c r="A820" s="428">
        <v>42774.509060416669</v>
      </c>
      <c r="B820" s="426" t="s">
        <v>189</v>
      </c>
      <c r="C820" s="426">
        <v>2</v>
      </c>
      <c r="D820" s="426" t="s">
        <v>40</v>
      </c>
      <c r="E820" s="426" t="s">
        <v>126</v>
      </c>
      <c r="F820" s="426" t="s">
        <v>187</v>
      </c>
      <c r="G820" s="426" t="s">
        <v>186</v>
      </c>
      <c r="H820" s="426" t="s">
        <v>186</v>
      </c>
      <c r="I820" s="426" t="s">
        <v>187</v>
      </c>
      <c r="J820" s="426" t="s">
        <v>186</v>
      </c>
      <c r="K820" s="426" t="s">
        <v>186</v>
      </c>
      <c r="L820" s="426" t="s">
        <v>186</v>
      </c>
      <c r="M820" s="426" t="s">
        <v>186</v>
      </c>
      <c r="N820" s="426" t="s">
        <v>186</v>
      </c>
      <c r="O820" s="426" t="s">
        <v>186</v>
      </c>
      <c r="P820" s="426" t="s">
        <v>186</v>
      </c>
      <c r="Q820" s="426" t="s">
        <v>187</v>
      </c>
      <c r="R820" s="426">
        <v>2.7333310000000002</v>
      </c>
    </row>
    <row r="821" spans="1:18">
      <c r="A821" s="428">
        <v>42774.509060416669</v>
      </c>
      <c r="B821" s="426" t="s">
        <v>189</v>
      </c>
      <c r="C821" s="426">
        <v>2</v>
      </c>
      <c r="D821" s="426" t="s">
        <v>40</v>
      </c>
      <c r="E821" s="426" t="s">
        <v>126</v>
      </c>
      <c r="F821" s="426" t="s">
        <v>187</v>
      </c>
      <c r="G821" s="426" t="s">
        <v>186</v>
      </c>
      <c r="H821" s="426" t="s">
        <v>186</v>
      </c>
      <c r="I821" s="426" t="s">
        <v>187</v>
      </c>
      <c r="J821" s="426" t="s">
        <v>186</v>
      </c>
      <c r="K821" s="426" t="s">
        <v>186</v>
      </c>
      <c r="L821" s="426" t="s">
        <v>187</v>
      </c>
      <c r="M821" s="426" t="s">
        <v>186</v>
      </c>
      <c r="N821" s="426" t="s">
        <v>187</v>
      </c>
      <c r="O821" s="426" t="s">
        <v>186</v>
      </c>
      <c r="P821" s="426" t="s">
        <v>186</v>
      </c>
      <c r="Q821" s="426" t="s">
        <v>187</v>
      </c>
      <c r="R821" s="426">
        <v>0.4</v>
      </c>
    </row>
    <row r="822" spans="1:18">
      <c r="A822" s="428">
        <v>42774.509060416669</v>
      </c>
      <c r="B822" s="426" t="s">
        <v>189</v>
      </c>
      <c r="C822" s="426">
        <v>2</v>
      </c>
      <c r="D822" s="426" t="s">
        <v>40</v>
      </c>
      <c r="E822" s="426" t="s">
        <v>124</v>
      </c>
      <c r="F822" s="426" t="s">
        <v>186</v>
      </c>
      <c r="G822" s="426" t="s">
        <v>186</v>
      </c>
      <c r="H822" s="426" t="s">
        <v>186</v>
      </c>
      <c r="I822" s="426" t="s">
        <v>186</v>
      </c>
      <c r="J822" s="426" t="s">
        <v>186</v>
      </c>
      <c r="K822" s="426" t="s">
        <v>186</v>
      </c>
      <c r="L822" s="426" t="s">
        <v>186</v>
      </c>
      <c r="M822" s="426" t="s">
        <v>186</v>
      </c>
      <c r="N822" s="426" t="s">
        <v>186</v>
      </c>
      <c r="O822" s="426" t="s">
        <v>186</v>
      </c>
      <c r="P822" s="426" t="s">
        <v>186</v>
      </c>
      <c r="Q822" s="426" t="s">
        <v>186</v>
      </c>
      <c r="R822" s="426">
        <v>1125.5988830000699</v>
      </c>
    </row>
    <row r="823" spans="1:18">
      <c r="A823" s="428">
        <v>42774.509060416669</v>
      </c>
      <c r="B823" s="426" t="s">
        <v>189</v>
      </c>
      <c r="C823" s="426">
        <v>2</v>
      </c>
      <c r="D823" s="426" t="s">
        <v>40</v>
      </c>
      <c r="E823" s="426" t="s">
        <v>124</v>
      </c>
      <c r="F823" s="426" t="s">
        <v>187</v>
      </c>
      <c r="G823" s="426" t="s">
        <v>186</v>
      </c>
      <c r="H823" s="426" t="s">
        <v>186</v>
      </c>
      <c r="I823" s="426" t="s">
        <v>186</v>
      </c>
      <c r="J823" s="426" t="s">
        <v>186</v>
      </c>
      <c r="K823" s="426" t="s">
        <v>186</v>
      </c>
      <c r="L823" s="426" t="s">
        <v>186</v>
      </c>
      <c r="M823" s="426" t="s">
        <v>186</v>
      </c>
      <c r="N823" s="426" t="s">
        <v>186</v>
      </c>
      <c r="O823" s="426" t="s">
        <v>186</v>
      </c>
      <c r="P823" s="426" t="s">
        <v>186</v>
      </c>
      <c r="Q823" s="426" t="s">
        <v>187</v>
      </c>
      <c r="R823" s="426">
        <v>1408.61846900009</v>
      </c>
    </row>
    <row r="824" spans="1:18">
      <c r="A824" s="428">
        <v>42774.509060416669</v>
      </c>
      <c r="B824" s="426" t="s">
        <v>189</v>
      </c>
      <c r="C824" s="426">
        <v>2</v>
      </c>
      <c r="D824" s="426" t="s">
        <v>40</v>
      </c>
      <c r="E824" s="426" t="s">
        <v>124</v>
      </c>
      <c r="F824" s="426" t="s">
        <v>187</v>
      </c>
      <c r="G824" s="426" t="s">
        <v>186</v>
      </c>
      <c r="H824" s="426" t="s">
        <v>186</v>
      </c>
      <c r="I824" s="426" t="s">
        <v>186</v>
      </c>
      <c r="J824" s="426" t="s">
        <v>186</v>
      </c>
      <c r="K824" s="426" t="s">
        <v>186</v>
      </c>
      <c r="L824" s="426" t="s">
        <v>187</v>
      </c>
      <c r="M824" s="426" t="s">
        <v>186</v>
      </c>
      <c r="N824" s="426" t="s">
        <v>186</v>
      </c>
      <c r="O824" s="426" t="s">
        <v>186</v>
      </c>
      <c r="P824" s="426" t="s">
        <v>187</v>
      </c>
      <c r="Q824" s="426" t="s">
        <v>187</v>
      </c>
      <c r="R824" s="426">
        <v>271.53281099999901</v>
      </c>
    </row>
    <row r="825" spans="1:18">
      <c r="A825" s="428">
        <v>42774.509060416669</v>
      </c>
      <c r="B825" s="426" t="s">
        <v>189</v>
      </c>
      <c r="C825" s="426">
        <v>2</v>
      </c>
      <c r="D825" s="426" t="s">
        <v>40</v>
      </c>
      <c r="E825" s="426" t="s">
        <v>124</v>
      </c>
      <c r="F825" s="426" t="s">
        <v>187</v>
      </c>
      <c r="G825" s="426" t="s">
        <v>186</v>
      </c>
      <c r="H825" s="426" t="s">
        <v>186</v>
      </c>
      <c r="I825" s="426" t="s">
        <v>186</v>
      </c>
      <c r="J825" s="426" t="s">
        <v>186</v>
      </c>
      <c r="K825" s="426" t="s">
        <v>186</v>
      </c>
      <c r="L825" s="426" t="s">
        <v>187</v>
      </c>
      <c r="M825" s="426" t="s">
        <v>186</v>
      </c>
      <c r="N825" s="426" t="s">
        <v>187</v>
      </c>
      <c r="O825" s="426" t="s">
        <v>186</v>
      </c>
      <c r="P825" s="426" t="s">
        <v>186</v>
      </c>
      <c r="Q825" s="426" t="s">
        <v>187</v>
      </c>
      <c r="R825" s="426">
        <v>216.19979700000201</v>
      </c>
    </row>
    <row r="826" spans="1:18">
      <c r="A826" s="428">
        <v>42774.509060416669</v>
      </c>
      <c r="B826" s="426" t="s">
        <v>189</v>
      </c>
      <c r="C826" s="426">
        <v>2</v>
      </c>
      <c r="D826" s="426" t="s">
        <v>40</v>
      </c>
      <c r="E826" s="426" t="s">
        <v>124</v>
      </c>
      <c r="F826" s="426" t="s">
        <v>187</v>
      </c>
      <c r="G826" s="426" t="s">
        <v>186</v>
      </c>
      <c r="H826" s="426" t="s">
        <v>186</v>
      </c>
      <c r="I826" s="426" t="s">
        <v>186</v>
      </c>
      <c r="J826" s="426" t="s">
        <v>186</v>
      </c>
      <c r="K826" s="426" t="s">
        <v>186</v>
      </c>
      <c r="L826" s="426" t="s">
        <v>187</v>
      </c>
      <c r="M826" s="426" t="s">
        <v>187</v>
      </c>
      <c r="N826" s="426" t="s">
        <v>186</v>
      </c>
      <c r="O826" s="426" t="s">
        <v>186</v>
      </c>
      <c r="P826" s="426" t="s">
        <v>186</v>
      </c>
      <c r="Q826" s="426" t="s">
        <v>187</v>
      </c>
      <c r="R826" s="426">
        <v>131.33321799999999</v>
      </c>
    </row>
    <row r="827" spans="1:18">
      <c r="A827" s="428">
        <v>42774.509060416669</v>
      </c>
      <c r="B827" s="426" t="s">
        <v>189</v>
      </c>
      <c r="C827" s="426">
        <v>2</v>
      </c>
      <c r="D827" s="426" t="s">
        <v>40</v>
      </c>
      <c r="E827" s="426" t="s">
        <v>124</v>
      </c>
      <c r="F827" s="426" t="s">
        <v>187</v>
      </c>
      <c r="G827" s="426" t="s">
        <v>186</v>
      </c>
      <c r="H827" s="426" t="s">
        <v>186</v>
      </c>
      <c r="I827" s="426" t="s">
        <v>186</v>
      </c>
      <c r="J827" s="426" t="s">
        <v>187</v>
      </c>
      <c r="K827" s="426" t="s">
        <v>186</v>
      </c>
      <c r="L827" s="426" t="s">
        <v>186</v>
      </c>
      <c r="M827" s="426" t="s">
        <v>186</v>
      </c>
      <c r="N827" s="426" t="s">
        <v>186</v>
      </c>
      <c r="O827" s="426" t="s">
        <v>186</v>
      </c>
      <c r="P827" s="426" t="s">
        <v>186</v>
      </c>
      <c r="Q827" s="426" t="s">
        <v>187</v>
      </c>
      <c r="R827" s="426">
        <v>79.553135999999895</v>
      </c>
    </row>
    <row r="828" spans="1:18">
      <c r="A828" s="428">
        <v>42774.509060416669</v>
      </c>
      <c r="B828" s="426" t="s">
        <v>189</v>
      </c>
      <c r="C828" s="426">
        <v>2</v>
      </c>
      <c r="D828" s="426" t="s">
        <v>40</v>
      </c>
      <c r="E828" s="426" t="s">
        <v>124</v>
      </c>
      <c r="F828" s="426" t="s">
        <v>187</v>
      </c>
      <c r="G828" s="426" t="s">
        <v>186</v>
      </c>
      <c r="H828" s="426" t="s">
        <v>186</v>
      </c>
      <c r="I828" s="426" t="s">
        <v>186</v>
      </c>
      <c r="J828" s="426" t="s">
        <v>187</v>
      </c>
      <c r="K828" s="426" t="s">
        <v>186</v>
      </c>
      <c r="L828" s="426" t="s">
        <v>187</v>
      </c>
      <c r="M828" s="426" t="s">
        <v>186</v>
      </c>
      <c r="N828" s="426" t="s">
        <v>186</v>
      </c>
      <c r="O828" s="426" t="s">
        <v>186</v>
      </c>
      <c r="P828" s="426" t="s">
        <v>187</v>
      </c>
      <c r="Q828" s="426" t="s">
        <v>187</v>
      </c>
      <c r="R828" s="426">
        <v>0.73333199999999998</v>
      </c>
    </row>
    <row r="829" spans="1:18">
      <c r="A829" s="428">
        <v>42774.509060416669</v>
      </c>
      <c r="B829" s="426" t="s">
        <v>189</v>
      </c>
      <c r="C829" s="426">
        <v>2</v>
      </c>
      <c r="D829" s="426" t="s">
        <v>40</v>
      </c>
      <c r="E829" s="426" t="s">
        <v>124</v>
      </c>
      <c r="F829" s="426" t="s">
        <v>187</v>
      </c>
      <c r="G829" s="426" t="s">
        <v>186</v>
      </c>
      <c r="H829" s="426" t="s">
        <v>186</v>
      </c>
      <c r="I829" s="426" t="s">
        <v>186</v>
      </c>
      <c r="J829" s="426" t="s">
        <v>187</v>
      </c>
      <c r="K829" s="426" t="s">
        <v>186</v>
      </c>
      <c r="L829" s="426" t="s">
        <v>187</v>
      </c>
      <c r="M829" s="426" t="s">
        <v>186</v>
      </c>
      <c r="N829" s="426" t="s">
        <v>187</v>
      </c>
      <c r="O829" s="426" t="s">
        <v>186</v>
      </c>
      <c r="P829" s="426" t="s">
        <v>186</v>
      </c>
      <c r="Q829" s="426" t="s">
        <v>187</v>
      </c>
      <c r="R829" s="426">
        <v>1.9999979999999999</v>
      </c>
    </row>
    <row r="830" spans="1:18">
      <c r="A830" s="428">
        <v>42774.509060416669</v>
      </c>
      <c r="B830" s="426" t="s">
        <v>189</v>
      </c>
      <c r="C830" s="426">
        <v>2</v>
      </c>
      <c r="D830" s="426" t="s">
        <v>40</v>
      </c>
      <c r="E830" s="426" t="s">
        <v>124</v>
      </c>
      <c r="F830" s="426" t="s">
        <v>187</v>
      </c>
      <c r="G830" s="426" t="s">
        <v>186</v>
      </c>
      <c r="H830" s="426" t="s">
        <v>186</v>
      </c>
      <c r="I830" s="426" t="s">
        <v>186</v>
      </c>
      <c r="J830" s="426" t="s">
        <v>187</v>
      </c>
      <c r="K830" s="426" t="s">
        <v>186</v>
      </c>
      <c r="L830" s="426" t="s">
        <v>187</v>
      </c>
      <c r="M830" s="426" t="s">
        <v>187</v>
      </c>
      <c r="N830" s="426" t="s">
        <v>186</v>
      </c>
      <c r="O830" s="426" t="s">
        <v>186</v>
      </c>
      <c r="P830" s="426" t="s">
        <v>186</v>
      </c>
      <c r="Q830" s="426" t="s">
        <v>187</v>
      </c>
      <c r="R830" s="426">
        <v>14.999986</v>
      </c>
    </row>
    <row r="831" spans="1:18">
      <c r="A831" s="428">
        <v>42774.509060416669</v>
      </c>
      <c r="B831" s="426" t="s">
        <v>189</v>
      </c>
      <c r="C831" s="426">
        <v>2</v>
      </c>
      <c r="D831" s="426" t="s">
        <v>40</v>
      </c>
      <c r="E831" s="426" t="s">
        <v>124</v>
      </c>
      <c r="F831" s="426" t="s">
        <v>187</v>
      </c>
      <c r="G831" s="426" t="s">
        <v>186</v>
      </c>
      <c r="H831" s="426" t="s">
        <v>186</v>
      </c>
      <c r="I831" s="426" t="s">
        <v>187</v>
      </c>
      <c r="J831" s="426" t="s">
        <v>186</v>
      </c>
      <c r="K831" s="426" t="s">
        <v>186</v>
      </c>
      <c r="L831" s="426" t="s">
        <v>186</v>
      </c>
      <c r="M831" s="426" t="s">
        <v>186</v>
      </c>
      <c r="N831" s="426" t="s">
        <v>186</v>
      </c>
      <c r="O831" s="426" t="s">
        <v>186</v>
      </c>
      <c r="P831" s="426" t="s">
        <v>186</v>
      </c>
      <c r="Q831" s="426" t="s">
        <v>187</v>
      </c>
      <c r="R831" s="426">
        <v>5.1999950000000004</v>
      </c>
    </row>
    <row r="832" spans="1:18">
      <c r="A832" s="428">
        <v>42774.509060416669</v>
      </c>
      <c r="B832" s="426" t="s">
        <v>189</v>
      </c>
      <c r="C832" s="426">
        <v>2</v>
      </c>
      <c r="D832" s="426" t="s">
        <v>19</v>
      </c>
      <c r="E832" s="426" t="s">
        <v>19</v>
      </c>
      <c r="F832" s="426" t="s">
        <v>186</v>
      </c>
      <c r="G832" s="426" t="s">
        <v>186</v>
      </c>
      <c r="H832" s="426" t="s">
        <v>186</v>
      </c>
      <c r="I832" s="426" t="s">
        <v>186</v>
      </c>
      <c r="J832" s="426" t="s">
        <v>186</v>
      </c>
      <c r="K832" s="426" t="s">
        <v>186</v>
      </c>
      <c r="L832" s="426" t="s">
        <v>186</v>
      </c>
      <c r="M832" s="426" t="s">
        <v>186</v>
      </c>
      <c r="N832" s="426" t="s">
        <v>186</v>
      </c>
      <c r="O832" s="426" t="s">
        <v>186</v>
      </c>
      <c r="P832" s="426" t="s">
        <v>186</v>
      </c>
      <c r="Q832" s="426" t="s">
        <v>186</v>
      </c>
      <c r="R832" s="426">
        <v>219.51311000000001</v>
      </c>
    </row>
    <row r="833" spans="1:18">
      <c r="A833" s="428">
        <v>42774.509060416669</v>
      </c>
      <c r="B833" s="426" t="s">
        <v>189</v>
      </c>
      <c r="C833" s="426">
        <v>2</v>
      </c>
      <c r="D833" s="426" t="s">
        <v>19</v>
      </c>
      <c r="E833" s="426" t="s">
        <v>19</v>
      </c>
      <c r="F833" s="426" t="s">
        <v>187</v>
      </c>
      <c r="G833" s="426" t="s">
        <v>186</v>
      </c>
      <c r="H833" s="426" t="s">
        <v>186</v>
      </c>
      <c r="I833" s="426" t="s">
        <v>186</v>
      </c>
      <c r="J833" s="426" t="s">
        <v>186</v>
      </c>
      <c r="K833" s="426" t="s">
        <v>186</v>
      </c>
      <c r="L833" s="426" t="s">
        <v>186</v>
      </c>
      <c r="M833" s="426" t="s">
        <v>186</v>
      </c>
      <c r="N833" s="426" t="s">
        <v>186</v>
      </c>
      <c r="O833" s="426" t="s">
        <v>186</v>
      </c>
      <c r="P833" s="426" t="s">
        <v>186</v>
      </c>
      <c r="Q833" s="426" t="s">
        <v>187</v>
      </c>
      <c r="R833" s="426">
        <v>1591.5578290000799</v>
      </c>
    </row>
    <row r="834" spans="1:18">
      <c r="A834" s="428">
        <v>42774.509060416669</v>
      </c>
      <c r="B834" s="426" t="s">
        <v>189</v>
      </c>
      <c r="C834" s="426">
        <v>2</v>
      </c>
      <c r="D834" s="426" t="s">
        <v>19</v>
      </c>
      <c r="E834" s="426" t="s">
        <v>19</v>
      </c>
      <c r="F834" s="426" t="s">
        <v>187</v>
      </c>
      <c r="G834" s="426" t="s">
        <v>186</v>
      </c>
      <c r="H834" s="426" t="s">
        <v>186</v>
      </c>
      <c r="I834" s="426" t="s">
        <v>186</v>
      </c>
      <c r="J834" s="426" t="s">
        <v>186</v>
      </c>
      <c r="K834" s="426" t="s">
        <v>186</v>
      </c>
      <c r="L834" s="426" t="s">
        <v>187</v>
      </c>
      <c r="M834" s="426" t="s">
        <v>186</v>
      </c>
      <c r="N834" s="426" t="s">
        <v>186</v>
      </c>
      <c r="O834" s="426" t="s">
        <v>186</v>
      </c>
      <c r="P834" s="426" t="s">
        <v>187</v>
      </c>
      <c r="Q834" s="426" t="s">
        <v>187</v>
      </c>
      <c r="R834" s="426">
        <v>1084.3252419999999</v>
      </c>
    </row>
    <row r="835" spans="1:18">
      <c r="A835" s="428">
        <v>42774.509060416669</v>
      </c>
      <c r="B835" s="426" t="s">
        <v>189</v>
      </c>
      <c r="C835" s="426">
        <v>2</v>
      </c>
      <c r="D835" s="426" t="s">
        <v>19</v>
      </c>
      <c r="E835" s="426" t="s">
        <v>19</v>
      </c>
      <c r="F835" s="426" t="s">
        <v>187</v>
      </c>
      <c r="G835" s="426" t="s">
        <v>186</v>
      </c>
      <c r="H835" s="426" t="s">
        <v>186</v>
      </c>
      <c r="I835" s="426" t="s">
        <v>186</v>
      </c>
      <c r="J835" s="426" t="s">
        <v>186</v>
      </c>
      <c r="K835" s="426" t="s">
        <v>186</v>
      </c>
      <c r="L835" s="426" t="s">
        <v>187</v>
      </c>
      <c r="M835" s="426" t="s">
        <v>186</v>
      </c>
      <c r="N835" s="426" t="s">
        <v>186</v>
      </c>
      <c r="O835" s="426" t="s">
        <v>187</v>
      </c>
      <c r="P835" s="426" t="s">
        <v>186</v>
      </c>
      <c r="Q835" s="426" t="s">
        <v>187</v>
      </c>
      <c r="R835" s="426">
        <v>19.666647000000001</v>
      </c>
    </row>
    <row r="836" spans="1:18">
      <c r="A836" s="428">
        <v>42774.509060416669</v>
      </c>
      <c r="B836" s="426" t="s">
        <v>189</v>
      </c>
      <c r="C836" s="426">
        <v>2</v>
      </c>
      <c r="D836" s="426" t="s">
        <v>19</v>
      </c>
      <c r="E836" s="426" t="s">
        <v>19</v>
      </c>
      <c r="F836" s="426" t="s">
        <v>187</v>
      </c>
      <c r="G836" s="426" t="s">
        <v>186</v>
      </c>
      <c r="H836" s="426" t="s">
        <v>186</v>
      </c>
      <c r="I836" s="426" t="s">
        <v>186</v>
      </c>
      <c r="J836" s="426" t="s">
        <v>186</v>
      </c>
      <c r="K836" s="426" t="s">
        <v>186</v>
      </c>
      <c r="L836" s="426" t="s">
        <v>187</v>
      </c>
      <c r="M836" s="426" t="s">
        <v>186</v>
      </c>
      <c r="N836" s="426" t="s">
        <v>187</v>
      </c>
      <c r="O836" s="426" t="s">
        <v>186</v>
      </c>
      <c r="P836" s="426" t="s">
        <v>186</v>
      </c>
      <c r="Q836" s="426" t="s">
        <v>187</v>
      </c>
      <c r="R836" s="426">
        <v>24.666642</v>
      </c>
    </row>
    <row r="837" spans="1:18">
      <c r="A837" s="428">
        <v>42774.509060416669</v>
      </c>
      <c r="B837" s="426" t="s">
        <v>189</v>
      </c>
      <c r="C837" s="426">
        <v>2</v>
      </c>
      <c r="D837" s="426" t="s">
        <v>19</v>
      </c>
      <c r="E837" s="426" t="s">
        <v>19</v>
      </c>
      <c r="F837" s="426" t="s">
        <v>187</v>
      </c>
      <c r="G837" s="426" t="s">
        <v>186</v>
      </c>
      <c r="H837" s="426" t="s">
        <v>186</v>
      </c>
      <c r="I837" s="426" t="s">
        <v>186</v>
      </c>
      <c r="J837" s="426" t="s">
        <v>186</v>
      </c>
      <c r="K837" s="426" t="s">
        <v>186</v>
      </c>
      <c r="L837" s="426" t="s">
        <v>187</v>
      </c>
      <c r="M837" s="426" t="s">
        <v>187</v>
      </c>
      <c r="N837" s="426" t="s">
        <v>186</v>
      </c>
      <c r="O837" s="426" t="s">
        <v>186</v>
      </c>
      <c r="P837" s="426" t="s">
        <v>186</v>
      </c>
      <c r="Q837" s="426" t="s">
        <v>187</v>
      </c>
      <c r="R837" s="426">
        <v>498.37950599999402</v>
      </c>
    </row>
    <row r="838" spans="1:18">
      <c r="A838" s="428">
        <v>42774.509060416669</v>
      </c>
      <c r="B838" s="426" t="s">
        <v>189</v>
      </c>
      <c r="C838" s="426">
        <v>2</v>
      </c>
      <c r="D838" s="426" t="s">
        <v>19</v>
      </c>
      <c r="E838" s="426" t="s">
        <v>19</v>
      </c>
      <c r="F838" s="426" t="s">
        <v>187</v>
      </c>
      <c r="G838" s="426" t="s">
        <v>186</v>
      </c>
      <c r="H838" s="426" t="s">
        <v>186</v>
      </c>
      <c r="I838" s="426" t="s">
        <v>186</v>
      </c>
      <c r="J838" s="426" t="s">
        <v>186</v>
      </c>
      <c r="K838" s="426" t="s">
        <v>187</v>
      </c>
      <c r="L838" s="426" t="s">
        <v>186</v>
      </c>
      <c r="M838" s="426" t="s">
        <v>186</v>
      </c>
      <c r="N838" s="426" t="s">
        <v>186</v>
      </c>
      <c r="O838" s="426" t="s">
        <v>186</v>
      </c>
      <c r="P838" s="426" t="s">
        <v>186</v>
      </c>
      <c r="Q838" s="426" t="s">
        <v>186</v>
      </c>
      <c r="R838" s="426">
        <v>12.613317</v>
      </c>
    </row>
    <row r="839" spans="1:18">
      <c r="A839" s="428">
        <v>42774.509060416669</v>
      </c>
      <c r="B839" s="426" t="s">
        <v>189</v>
      </c>
      <c r="C839" s="426">
        <v>2</v>
      </c>
      <c r="D839" s="426" t="s">
        <v>19</v>
      </c>
      <c r="E839" s="426" t="s">
        <v>19</v>
      </c>
      <c r="F839" s="426" t="s">
        <v>187</v>
      </c>
      <c r="G839" s="426" t="s">
        <v>186</v>
      </c>
      <c r="H839" s="426" t="s">
        <v>186</v>
      </c>
      <c r="I839" s="426" t="s">
        <v>186</v>
      </c>
      <c r="J839" s="426" t="s">
        <v>187</v>
      </c>
      <c r="K839" s="426" t="s">
        <v>186</v>
      </c>
      <c r="L839" s="426" t="s">
        <v>186</v>
      </c>
      <c r="M839" s="426" t="s">
        <v>186</v>
      </c>
      <c r="N839" s="426" t="s">
        <v>186</v>
      </c>
      <c r="O839" s="426" t="s">
        <v>186</v>
      </c>
      <c r="P839" s="426" t="s">
        <v>186</v>
      </c>
      <c r="Q839" s="426" t="s">
        <v>187</v>
      </c>
      <c r="R839" s="426">
        <v>94.219892999999999</v>
      </c>
    </row>
    <row r="840" spans="1:18">
      <c r="A840" s="428">
        <v>42774.509060416669</v>
      </c>
      <c r="B840" s="426" t="s">
        <v>189</v>
      </c>
      <c r="C840" s="426">
        <v>2</v>
      </c>
      <c r="D840" s="426" t="s">
        <v>19</v>
      </c>
      <c r="E840" s="426" t="s">
        <v>19</v>
      </c>
      <c r="F840" s="426" t="s">
        <v>187</v>
      </c>
      <c r="G840" s="426" t="s">
        <v>186</v>
      </c>
      <c r="H840" s="426" t="s">
        <v>186</v>
      </c>
      <c r="I840" s="426" t="s">
        <v>186</v>
      </c>
      <c r="J840" s="426" t="s">
        <v>187</v>
      </c>
      <c r="K840" s="426" t="s">
        <v>186</v>
      </c>
      <c r="L840" s="426" t="s">
        <v>187</v>
      </c>
      <c r="M840" s="426" t="s">
        <v>186</v>
      </c>
      <c r="N840" s="426" t="s">
        <v>186</v>
      </c>
      <c r="O840" s="426" t="s">
        <v>186</v>
      </c>
      <c r="P840" s="426" t="s">
        <v>187</v>
      </c>
      <c r="Q840" s="426" t="s">
        <v>187</v>
      </c>
      <c r="R840" s="426">
        <v>5.5666589999999996</v>
      </c>
    </row>
    <row r="841" spans="1:18">
      <c r="A841" s="428">
        <v>42774.509060416669</v>
      </c>
      <c r="B841" s="426" t="s">
        <v>189</v>
      </c>
      <c r="C841" s="426">
        <v>2</v>
      </c>
      <c r="D841" s="426" t="s">
        <v>19</v>
      </c>
      <c r="E841" s="426" t="s">
        <v>19</v>
      </c>
      <c r="F841" s="426" t="s">
        <v>187</v>
      </c>
      <c r="G841" s="426" t="s">
        <v>186</v>
      </c>
      <c r="H841" s="426" t="s">
        <v>186</v>
      </c>
      <c r="I841" s="426" t="s">
        <v>186</v>
      </c>
      <c r="J841" s="426" t="s">
        <v>187</v>
      </c>
      <c r="K841" s="426" t="s">
        <v>186</v>
      </c>
      <c r="L841" s="426" t="s">
        <v>187</v>
      </c>
      <c r="M841" s="426" t="s">
        <v>186</v>
      </c>
      <c r="N841" s="426" t="s">
        <v>186</v>
      </c>
      <c r="O841" s="426" t="s">
        <v>187</v>
      </c>
      <c r="P841" s="426" t="s">
        <v>186</v>
      </c>
      <c r="Q841" s="426" t="s">
        <v>187</v>
      </c>
      <c r="R841" s="426">
        <v>1.333332</v>
      </c>
    </row>
    <row r="842" spans="1:18">
      <c r="A842" s="428">
        <v>42774.509060416669</v>
      </c>
      <c r="B842" s="426" t="s">
        <v>189</v>
      </c>
      <c r="C842" s="426">
        <v>2</v>
      </c>
      <c r="D842" s="426" t="s">
        <v>19</v>
      </c>
      <c r="E842" s="426" t="s">
        <v>19</v>
      </c>
      <c r="F842" s="426" t="s">
        <v>187</v>
      </c>
      <c r="G842" s="426" t="s">
        <v>186</v>
      </c>
      <c r="H842" s="426" t="s">
        <v>186</v>
      </c>
      <c r="I842" s="426" t="s">
        <v>186</v>
      </c>
      <c r="J842" s="426" t="s">
        <v>187</v>
      </c>
      <c r="K842" s="426" t="s">
        <v>186</v>
      </c>
      <c r="L842" s="426" t="s">
        <v>187</v>
      </c>
      <c r="M842" s="426" t="s">
        <v>186</v>
      </c>
      <c r="N842" s="426" t="s">
        <v>187</v>
      </c>
      <c r="O842" s="426" t="s">
        <v>186</v>
      </c>
      <c r="P842" s="426" t="s">
        <v>186</v>
      </c>
      <c r="Q842" s="426" t="s">
        <v>187</v>
      </c>
      <c r="R842" s="426">
        <v>0.99999899999999997</v>
      </c>
    </row>
    <row r="843" spans="1:18">
      <c r="A843" s="428">
        <v>42774.509060416669</v>
      </c>
      <c r="B843" s="426" t="s">
        <v>189</v>
      </c>
      <c r="C843" s="426">
        <v>2</v>
      </c>
      <c r="D843" s="426" t="s">
        <v>19</v>
      </c>
      <c r="E843" s="426" t="s">
        <v>19</v>
      </c>
      <c r="F843" s="426" t="s">
        <v>187</v>
      </c>
      <c r="G843" s="426" t="s">
        <v>186</v>
      </c>
      <c r="H843" s="426" t="s">
        <v>186</v>
      </c>
      <c r="I843" s="426" t="s">
        <v>186</v>
      </c>
      <c r="J843" s="426" t="s">
        <v>187</v>
      </c>
      <c r="K843" s="426" t="s">
        <v>186</v>
      </c>
      <c r="L843" s="426" t="s">
        <v>187</v>
      </c>
      <c r="M843" s="426" t="s">
        <v>187</v>
      </c>
      <c r="N843" s="426" t="s">
        <v>186</v>
      </c>
      <c r="O843" s="426" t="s">
        <v>186</v>
      </c>
      <c r="P843" s="426" t="s">
        <v>186</v>
      </c>
      <c r="Q843" s="426" t="s">
        <v>187</v>
      </c>
      <c r="R843" s="426">
        <v>63.059941000000101</v>
      </c>
    </row>
    <row r="844" spans="1:18">
      <c r="A844" s="428">
        <v>42774.509060416669</v>
      </c>
      <c r="B844" s="426" t="s">
        <v>189</v>
      </c>
      <c r="C844" s="426">
        <v>2</v>
      </c>
      <c r="D844" s="426" t="s">
        <v>19</v>
      </c>
      <c r="E844" s="426" t="s">
        <v>19</v>
      </c>
      <c r="F844" s="426" t="s">
        <v>187</v>
      </c>
      <c r="G844" s="426" t="s">
        <v>186</v>
      </c>
      <c r="H844" s="426" t="s">
        <v>187</v>
      </c>
      <c r="I844" s="426" t="s">
        <v>186</v>
      </c>
      <c r="J844" s="426" t="s">
        <v>186</v>
      </c>
      <c r="K844" s="426" t="s">
        <v>186</v>
      </c>
      <c r="L844" s="426" t="s">
        <v>187</v>
      </c>
      <c r="M844" s="426" t="s">
        <v>187</v>
      </c>
      <c r="N844" s="426" t="s">
        <v>186</v>
      </c>
      <c r="O844" s="426" t="s">
        <v>186</v>
      </c>
      <c r="P844" s="426" t="s">
        <v>186</v>
      </c>
      <c r="Q844" s="426" t="s">
        <v>187</v>
      </c>
      <c r="R844" s="426">
        <v>10.933306</v>
      </c>
    </row>
    <row r="845" spans="1:18">
      <c r="A845" s="428">
        <v>42774.509060416669</v>
      </c>
      <c r="B845" s="426" t="s">
        <v>189</v>
      </c>
      <c r="C845" s="426">
        <v>2</v>
      </c>
      <c r="D845" s="426" t="s">
        <v>19</v>
      </c>
      <c r="E845" s="426" t="s">
        <v>19</v>
      </c>
      <c r="F845" s="426" t="s">
        <v>187</v>
      </c>
      <c r="G845" s="426" t="s">
        <v>187</v>
      </c>
      <c r="H845" s="426" t="s">
        <v>186</v>
      </c>
      <c r="I845" s="426" t="s">
        <v>186</v>
      </c>
      <c r="J845" s="426" t="s">
        <v>186</v>
      </c>
      <c r="K845" s="426" t="s">
        <v>186</v>
      </c>
      <c r="L845" s="426" t="s">
        <v>186</v>
      </c>
      <c r="M845" s="426" t="s">
        <v>186</v>
      </c>
      <c r="N845" s="426" t="s">
        <v>186</v>
      </c>
      <c r="O845" s="426" t="s">
        <v>186</v>
      </c>
      <c r="P845" s="426" t="s">
        <v>186</v>
      </c>
      <c r="Q845" s="426" t="s">
        <v>187</v>
      </c>
      <c r="R845" s="426">
        <v>10.799975999999999</v>
      </c>
    </row>
    <row r="846" spans="1:18">
      <c r="A846" s="428">
        <v>42774.509060416669</v>
      </c>
      <c r="B846" s="426" t="s">
        <v>189</v>
      </c>
      <c r="C846" s="426">
        <v>2</v>
      </c>
      <c r="D846" s="426" t="s">
        <v>19</v>
      </c>
      <c r="E846" s="426" t="s">
        <v>19</v>
      </c>
      <c r="F846" s="426" t="s">
        <v>187</v>
      </c>
      <c r="G846" s="426" t="s">
        <v>187</v>
      </c>
      <c r="H846" s="426" t="s">
        <v>186</v>
      </c>
      <c r="I846" s="426" t="s">
        <v>186</v>
      </c>
      <c r="J846" s="426" t="s">
        <v>186</v>
      </c>
      <c r="K846" s="426" t="s">
        <v>186</v>
      </c>
      <c r="L846" s="426" t="s">
        <v>187</v>
      </c>
      <c r="M846" s="426" t="s">
        <v>186</v>
      </c>
      <c r="N846" s="426" t="s">
        <v>187</v>
      </c>
      <c r="O846" s="426" t="s">
        <v>186</v>
      </c>
      <c r="P846" s="426" t="s">
        <v>186</v>
      </c>
      <c r="Q846" s="426" t="s">
        <v>187</v>
      </c>
      <c r="R846" s="426">
        <v>0.33333299999999999</v>
      </c>
    </row>
    <row r="847" spans="1:18">
      <c r="A847" s="428">
        <v>42774.509060416669</v>
      </c>
      <c r="B847" s="426" t="s">
        <v>189</v>
      </c>
      <c r="C847" s="426">
        <v>2</v>
      </c>
      <c r="D847" s="426" t="s">
        <v>19</v>
      </c>
      <c r="E847" s="426" t="s">
        <v>19</v>
      </c>
      <c r="F847" s="426" t="s">
        <v>187</v>
      </c>
      <c r="G847" s="426" t="s">
        <v>187</v>
      </c>
      <c r="H847" s="426" t="s">
        <v>186</v>
      </c>
      <c r="I847" s="426" t="s">
        <v>186</v>
      </c>
      <c r="J847" s="426" t="s">
        <v>186</v>
      </c>
      <c r="K847" s="426" t="s">
        <v>186</v>
      </c>
      <c r="L847" s="426" t="s">
        <v>187</v>
      </c>
      <c r="M847" s="426" t="s">
        <v>187</v>
      </c>
      <c r="N847" s="426" t="s">
        <v>186</v>
      </c>
      <c r="O847" s="426" t="s">
        <v>186</v>
      </c>
      <c r="P847" s="426" t="s">
        <v>186</v>
      </c>
      <c r="Q847" s="426" t="s">
        <v>187</v>
      </c>
      <c r="R847" s="426">
        <v>32.733322999999999</v>
      </c>
    </row>
    <row r="848" spans="1:18">
      <c r="A848" s="428">
        <v>42774.509060416669</v>
      </c>
      <c r="B848" s="426" t="s">
        <v>189</v>
      </c>
      <c r="C848" s="426">
        <v>2</v>
      </c>
      <c r="D848" s="426" t="s">
        <v>19</v>
      </c>
      <c r="E848" s="426" t="s">
        <v>19</v>
      </c>
      <c r="F848" s="426" t="s">
        <v>187</v>
      </c>
      <c r="G848" s="426" t="s">
        <v>187</v>
      </c>
      <c r="H848" s="426" t="s">
        <v>186</v>
      </c>
      <c r="I848" s="426" t="s">
        <v>186</v>
      </c>
      <c r="J848" s="426" t="s">
        <v>187</v>
      </c>
      <c r="K848" s="426" t="s">
        <v>186</v>
      </c>
      <c r="L848" s="426" t="s">
        <v>186</v>
      </c>
      <c r="M848" s="426" t="s">
        <v>186</v>
      </c>
      <c r="N848" s="426" t="s">
        <v>186</v>
      </c>
      <c r="O848" s="426" t="s">
        <v>186</v>
      </c>
      <c r="P848" s="426" t="s">
        <v>186</v>
      </c>
      <c r="Q848" s="426" t="s">
        <v>187</v>
      </c>
      <c r="R848" s="426">
        <v>1.866662</v>
      </c>
    </row>
    <row r="849" spans="1:18">
      <c r="A849" s="428">
        <v>42774.509060416669</v>
      </c>
      <c r="B849" s="426" t="s">
        <v>189</v>
      </c>
      <c r="C849" s="426">
        <v>2</v>
      </c>
      <c r="D849" s="426" t="s">
        <v>19</v>
      </c>
      <c r="E849" s="426" t="s">
        <v>19</v>
      </c>
      <c r="F849" s="426" t="s">
        <v>187</v>
      </c>
      <c r="G849" s="426" t="s">
        <v>187</v>
      </c>
      <c r="H849" s="426" t="s">
        <v>186</v>
      </c>
      <c r="I849" s="426" t="s">
        <v>186</v>
      </c>
      <c r="J849" s="426" t="s">
        <v>187</v>
      </c>
      <c r="K849" s="426" t="s">
        <v>186</v>
      </c>
      <c r="L849" s="426" t="s">
        <v>187</v>
      </c>
      <c r="M849" s="426" t="s">
        <v>187</v>
      </c>
      <c r="N849" s="426" t="s">
        <v>186</v>
      </c>
      <c r="O849" s="426" t="s">
        <v>186</v>
      </c>
      <c r="P849" s="426" t="s">
        <v>186</v>
      </c>
      <c r="Q849" s="426" t="s">
        <v>187</v>
      </c>
      <c r="R849" s="426">
        <v>3.7333310000000002</v>
      </c>
    </row>
    <row r="850" spans="1:18">
      <c r="A850" s="428">
        <v>42774.509060416669</v>
      </c>
      <c r="B850" s="426" t="s">
        <v>189</v>
      </c>
      <c r="C850" s="426">
        <v>2</v>
      </c>
      <c r="D850" s="426" t="s">
        <v>39</v>
      </c>
      <c r="E850" s="426" t="s">
        <v>127</v>
      </c>
      <c r="F850" s="426" t="s">
        <v>186</v>
      </c>
      <c r="G850" s="426" t="s">
        <v>186</v>
      </c>
      <c r="H850" s="426" t="s">
        <v>186</v>
      </c>
      <c r="I850" s="426" t="s">
        <v>186</v>
      </c>
      <c r="J850" s="426" t="s">
        <v>186</v>
      </c>
      <c r="K850" s="426" t="s">
        <v>186</v>
      </c>
      <c r="L850" s="426" t="s">
        <v>186</v>
      </c>
      <c r="M850" s="426" t="s">
        <v>186</v>
      </c>
      <c r="N850" s="426" t="s">
        <v>186</v>
      </c>
      <c r="O850" s="426" t="s">
        <v>186</v>
      </c>
      <c r="P850" s="426" t="s">
        <v>186</v>
      </c>
      <c r="Q850" s="426" t="s">
        <v>186</v>
      </c>
      <c r="R850" s="426">
        <v>2005.1241000001201</v>
      </c>
    </row>
    <row r="851" spans="1:18">
      <c r="A851" s="428">
        <v>42774.509060416669</v>
      </c>
      <c r="B851" s="426" t="s">
        <v>189</v>
      </c>
      <c r="C851" s="426">
        <v>2</v>
      </c>
      <c r="D851" s="426" t="s">
        <v>39</v>
      </c>
      <c r="E851" s="426" t="s">
        <v>127</v>
      </c>
      <c r="F851" s="426" t="s">
        <v>187</v>
      </c>
      <c r="G851" s="426" t="s">
        <v>186</v>
      </c>
      <c r="H851" s="426" t="s">
        <v>186</v>
      </c>
      <c r="I851" s="426" t="s">
        <v>186</v>
      </c>
      <c r="J851" s="426" t="s">
        <v>186</v>
      </c>
      <c r="K851" s="426" t="s">
        <v>186</v>
      </c>
      <c r="L851" s="426" t="s">
        <v>186</v>
      </c>
      <c r="M851" s="426" t="s">
        <v>186</v>
      </c>
      <c r="N851" s="426" t="s">
        <v>186</v>
      </c>
      <c r="O851" s="426" t="s">
        <v>186</v>
      </c>
      <c r="P851" s="426" t="s">
        <v>186</v>
      </c>
      <c r="Q851" s="426" t="s">
        <v>187</v>
      </c>
      <c r="R851" s="426">
        <v>2365.5705140001801</v>
      </c>
    </row>
    <row r="852" spans="1:18">
      <c r="A852" s="428">
        <v>42774.509060416669</v>
      </c>
      <c r="B852" s="426" t="s">
        <v>189</v>
      </c>
      <c r="C852" s="426">
        <v>2</v>
      </c>
      <c r="D852" s="426" t="s">
        <v>39</v>
      </c>
      <c r="E852" s="426" t="s">
        <v>127</v>
      </c>
      <c r="F852" s="426" t="s">
        <v>187</v>
      </c>
      <c r="G852" s="426" t="s">
        <v>186</v>
      </c>
      <c r="H852" s="426" t="s">
        <v>186</v>
      </c>
      <c r="I852" s="426" t="s">
        <v>186</v>
      </c>
      <c r="J852" s="426" t="s">
        <v>186</v>
      </c>
      <c r="K852" s="426" t="s">
        <v>186</v>
      </c>
      <c r="L852" s="426" t="s">
        <v>187</v>
      </c>
      <c r="M852" s="426" t="s">
        <v>186</v>
      </c>
      <c r="N852" s="426" t="s">
        <v>186</v>
      </c>
      <c r="O852" s="426" t="s">
        <v>186</v>
      </c>
      <c r="P852" s="426" t="s">
        <v>187</v>
      </c>
      <c r="Q852" s="426" t="s">
        <v>187</v>
      </c>
      <c r="R852" s="426">
        <v>750.91251000000705</v>
      </c>
    </row>
    <row r="853" spans="1:18">
      <c r="A853" s="428">
        <v>42774.509060416669</v>
      </c>
      <c r="B853" s="426" t="s">
        <v>189</v>
      </c>
      <c r="C853" s="426">
        <v>2</v>
      </c>
      <c r="D853" s="426" t="s">
        <v>39</v>
      </c>
      <c r="E853" s="426" t="s">
        <v>127</v>
      </c>
      <c r="F853" s="426" t="s">
        <v>187</v>
      </c>
      <c r="G853" s="426" t="s">
        <v>186</v>
      </c>
      <c r="H853" s="426" t="s">
        <v>186</v>
      </c>
      <c r="I853" s="426" t="s">
        <v>186</v>
      </c>
      <c r="J853" s="426" t="s">
        <v>186</v>
      </c>
      <c r="K853" s="426" t="s">
        <v>186</v>
      </c>
      <c r="L853" s="426" t="s">
        <v>187</v>
      </c>
      <c r="M853" s="426" t="s">
        <v>186</v>
      </c>
      <c r="N853" s="426" t="s">
        <v>186</v>
      </c>
      <c r="O853" s="426" t="s">
        <v>187</v>
      </c>
      <c r="P853" s="426" t="s">
        <v>186</v>
      </c>
      <c r="Q853" s="426" t="s">
        <v>187</v>
      </c>
      <c r="R853" s="426">
        <v>36.333297000000002</v>
      </c>
    </row>
    <row r="854" spans="1:18">
      <c r="A854" s="428">
        <v>42774.509060416669</v>
      </c>
      <c r="B854" s="426" t="s">
        <v>189</v>
      </c>
      <c r="C854" s="426">
        <v>2</v>
      </c>
      <c r="D854" s="426" t="s">
        <v>39</v>
      </c>
      <c r="E854" s="426" t="s">
        <v>127</v>
      </c>
      <c r="F854" s="426" t="s">
        <v>187</v>
      </c>
      <c r="G854" s="426" t="s">
        <v>186</v>
      </c>
      <c r="H854" s="426" t="s">
        <v>186</v>
      </c>
      <c r="I854" s="426" t="s">
        <v>186</v>
      </c>
      <c r="J854" s="426" t="s">
        <v>186</v>
      </c>
      <c r="K854" s="426" t="s">
        <v>186</v>
      </c>
      <c r="L854" s="426" t="s">
        <v>187</v>
      </c>
      <c r="M854" s="426" t="s">
        <v>186</v>
      </c>
      <c r="N854" s="426" t="s">
        <v>187</v>
      </c>
      <c r="O854" s="426" t="s">
        <v>186</v>
      </c>
      <c r="P854" s="426" t="s">
        <v>186</v>
      </c>
      <c r="Q854" s="426" t="s">
        <v>187</v>
      </c>
      <c r="R854" s="426">
        <v>352.73300099999801</v>
      </c>
    </row>
    <row r="855" spans="1:18">
      <c r="A855" s="428">
        <v>42774.509060416669</v>
      </c>
      <c r="B855" s="426" t="s">
        <v>189</v>
      </c>
      <c r="C855" s="426">
        <v>2</v>
      </c>
      <c r="D855" s="426" t="s">
        <v>39</v>
      </c>
      <c r="E855" s="426" t="s">
        <v>127</v>
      </c>
      <c r="F855" s="426" t="s">
        <v>187</v>
      </c>
      <c r="G855" s="426" t="s">
        <v>186</v>
      </c>
      <c r="H855" s="426" t="s">
        <v>186</v>
      </c>
      <c r="I855" s="426" t="s">
        <v>186</v>
      </c>
      <c r="J855" s="426" t="s">
        <v>186</v>
      </c>
      <c r="K855" s="426" t="s">
        <v>186</v>
      </c>
      <c r="L855" s="426" t="s">
        <v>187</v>
      </c>
      <c r="M855" s="426" t="s">
        <v>187</v>
      </c>
      <c r="N855" s="426" t="s">
        <v>186</v>
      </c>
      <c r="O855" s="426" t="s">
        <v>186</v>
      </c>
      <c r="P855" s="426" t="s">
        <v>186</v>
      </c>
      <c r="Q855" s="426" t="s">
        <v>187</v>
      </c>
      <c r="R855" s="426">
        <v>309.30625799999598</v>
      </c>
    </row>
    <row r="856" spans="1:18">
      <c r="A856" s="428">
        <v>42774.509060416669</v>
      </c>
      <c r="B856" s="426" t="s">
        <v>189</v>
      </c>
      <c r="C856" s="426">
        <v>2</v>
      </c>
      <c r="D856" s="426" t="s">
        <v>39</v>
      </c>
      <c r="E856" s="426" t="s">
        <v>127</v>
      </c>
      <c r="F856" s="426" t="s">
        <v>187</v>
      </c>
      <c r="G856" s="426" t="s">
        <v>186</v>
      </c>
      <c r="H856" s="426" t="s">
        <v>186</v>
      </c>
      <c r="I856" s="426" t="s">
        <v>186</v>
      </c>
      <c r="J856" s="426" t="s">
        <v>186</v>
      </c>
      <c r="K856" s="426" t="s">
        <v>186</v>
      </c>
      <c r="L856" s="426" t="s">
        <v>187</v>
      </c>
      <c r="M856" s="426" t="s">
        <v>187</v>
      </c>
      <c r="N856" s="426" t="s">
        <v>186</v>
      </c>
      <c r="O856" s="426" t="s">
        <v>187</v>
      </c>
      <c r="P856" s="426" t="s">
        <v>186</v>
      </c>
      <c r="Q856" s="426" t="s">
        <v>187</v>
      </c>
      <c r="R856" s="426">
        <v>44.799923</v>
      </c>
    </row>
    <row r="857" spans="1:18">
      <c r="A857" s="428">
        <v>42774.509060416669</v>
      </c>
      <c r="B857" s="426" t="s">
        <v>189</v>
      </c>
      <c r="C857" s="426">
        <v>2</v>
      </c>
      <c r="D857" s="426" t="s">
        <v>39</v>
      </c>
      <c r="E857" s="426" t="s">
        <v>127</v>
      </c>
      <c r="F857" s="426" t="s">
        <v>187</v>
      </c>
      <c r="G857" s="426" t="s">
        <v>186</v>
      </c>
      <c r="H857" s="426" t="s">
        <v>186</v>
      </c>
      <c r="I857" s="426" t="s">
        <v>186</v>
      </c>
      <c r="J857" s="426" t="s">
        <v>186</v>
      </c>
      <c r="K857" s="426" t="s">
        <v>186</v>
      </c>
      <c r="L857" s="426" t="s">
        <v>187</v>
      </c>
      <c r="M857" s="426" t="s">
        <v>187</v>
      </c>
      <c r="N857" s="426" t="s">
        <v>187</v>
      </c>
      <c r="O857" s="426" t="s">
        <v>186</v>
      </c>
      <c r="P857" s="426" t="s">
        <v>186</v>
      </c>
      <c r="Q857" s="426" t="s">
        <v>187</v>
      </c>
      <c r="R857" s="426">
        <v>45.333288000000103</v>
      </c>
    </row>
    <row r="858" spans="1:18">
      <c r="A858" s="428">
        <v>42774.509060416669</v>
      </c>
      <c r="B858" s="426" t="s">
        <v>189</v>
      </c>
      <c r="C858" s="426">
        <v>2</v>
      </c>
      <c r="D858" s="426" t="s">
        <v>39</v>
      </c>
      <c r="E858" s="426" t="s">
        <v>127</v>
      </c>
      <c r="F858" s="426" t="s">
        <v>187</v>
      </c>
      <c r="G858" s="426" t="s">
        <v>186</v>
      </c>
      <c r="H858" s="426" t="s">
        <v>186</v>
      </c>
      <c r="I858" s="426" t="s">
        <v>186</v>
      </c>
      <c r="J858" s="426" t="s">
        <v>186</v>
      </c>
      <c r="K858" s="426" t="s">
        <v>187</v>
      </c>
      <c r="L858" s="426" t="s">
        <v>186</v>
      </c>
      <c r="M858" s="426" t="s">
        <v>186</v>
      </c>
      <c r="N858" s="426" t="s">
        <v>186</v>
      </c>
      <c r="O858" s="426" t="s">
        <v>186</v>
      </c>
      <c r="P858" s="426" t="s">
        <v>186</v>
      </c>
      <c r="Q858" s="426" t="s">
        <v>186</v>
      </c>
      <c r="R858" s="426">
        <v>19.166639</v>
      </c>
    </row>
    <row r="859" spans="1:18">
      <c r="A859" s="428">
        <v>42774.509060416669</v>
      </c>
      <c r="B859" s="426" t="s">
        <v>189</v>
      </c>
      <c r="C859" s="426">
        <v>2</v>
      </c>
      <c r="D859" s="426" t="s">
        <v>39</v>
      </c>
      <c r="E859" s="426" t="s">
        <v>127</v>
      </c>
      <c r="F859" s="426" t="s">
        <v>187</v>
      </c>
      <c r="G859" s="426" t="s">
        <v>186</v>
      </c>
      <c r="H859" s="426" t="s">
        <v>186</v>
      </c>
      <c r="I859" s="426" t="s">
        <v>186</v>
      </c>
      <c r="J859" s="426" t="s">
        <v>187</v>
      </c>
      <c r="K859" s="426" t="s">
        <v>186</v>
      </c>
      <c r="L859" s="426" t="s">
        <v>186</v>
      </c>
      <c r="M859" s="426" t="s">
        <v>186</v>
      </c>
      <c r="N859" s="426" t="s">
        <v>186</v>
      </c>
      <c r="O859" s="426" t="s">
        <v>186</v>
      </c>
      <c r="P859" s="426" t="s">
        <v>186</v>
      </c>
      <c r="Q859" s="426" t="s">
        <v>187</v>
      </c>
      <c r="R859" s="426">
        <v>103.993216</v>
      </c>
    </row>
    <row r="860" spans="1:18">
      <c r="A860" s="428">
        <v>42774.509060416669</v>
      </c>
      <c r="B860" s="426" t="s">
        <v>189</v>
      </c>
      <c r="C860" s="426">
        <v>2</v>
      </c>
      <c r="D860" s="426" t="s">
        <v>39</v>
      </c>
      <c r="E860" s="426" t="s">
        <v>127</v>
      </c>
      <c r="F860" s="426" t="s">
        <v>187</v>
      </c>
      <c r="G860" s="426" t="s">
        <v>186</v>
      </c>
      <c r="H860" s="426" t="s">
        <v>186</v>
      </c>
      <c r="I860" s="426" t="s">
        <v>186</v>
      </c>
      <c r="J860" s="426" t="s">
        <v>187</v>
      </c>
      <c r="K860" s="426" t="s">
        <v>186</v>
      </c>
      <c r="L860" s="426" t="s">
        <v>187</v>
      </c>
      <c r="M860" s="426" t="s">
        <v>186</v>
      </c>
      <c r="N860" s="426" t="s">
        <v>186</v>
      </c>
      <c r="O860" s="426" t="s">
        <v>186</v>
      </c>
      <c r="P860" s="426" t="s">
        <v>187</v>
      </c>
      <c r="Q860" s="426" t="s">
        <v>187</v>
      </c>
      <c r="R860" s="426">
        <v>4.7199939999999998</v>
      </c>
    </row>
    <row r="861" spans="1:18">
      <c r="A861" s="428">
        <v>42774.509060416669</v>
      </c>
      <c r="B861" s="426" t="s">
        <v>189</v>
      </c>
      <c r="C861" s="426">
        <v>2</v>
      </c>
      <c r="D861" s="426" t="s">
        <v>39</v>
      </c>
      <c r="E861" s="426" t="s">
        <v>127</v>
      </c>
      <c r="F861" s="426" t="s">
        <v>187</v>
      </c>
      <c r="G861" s="426" t="s">
        <v>186</v>
      </c>
      <c r="H861" s="426" t="s">
        <v>186</v>
      </c>
      <c r="I861" s="426" t="s">
        <v>186</v>
      </c>
      <c r="J861" s="426" t="s">
        <v>187</v>
      </c>
      <c r="K861" s="426" t="s">
        <v>186</v>
      </c>
      <c r="L861" s="426" t="s">
        <v>187</v>
      </c>
      <c r="M861" s="426" t="s">
        <v>186</v>
      </c>
      <c r="N861" s="426" t="s">
        <v>186</v>
      </c>
      <c r="O861" s="426" t="s">
        <v>187</v>
      </c>
      <c r="P861" s="426" t="s">
        <v>186</v>
      </c>
      <c r="Q861" s="426" t="s">
        <v>187</v>
      </c>
      <c r="R861" s="426">
        <v>3.6666629999999998</v>
      </c>
    </row>
    <row r="862" spans="1:18">
      <c r="A862" s="428">
        <v>42774.509060416669</v>
      </c>
      <c r="B862" s="426" t="s">
        <v>189</v>
      </c>
      <c r="C862" s="426">
        <v>2</v>
      </c>
      <c r="D862" s="426" t="s">
        <v>39</v>
      </c>
      <c r="E862" s="426" t="s">
        <v>127</v>
      </c>
      <c r="F862" s="426" t="s">
        <v>187</v>
      </c>
      <c r="G862" s="426" t="s">
        <v>186</v>
      </c>
      <c r="H862" s="426" t="s">
        <v>186</v>
      </c>
      <c r="I862" s="426" t="s">
        <v>186</v>
      </c>
      <c r="J862" s="426" t="s">
        <v>187</v>
      </c>
      <c r="K862" s="426" t="s">
        <v>186</v>
      </c>
      <c r="L862" s="426" t="s">
        <v>187</v>
      </c>
      <c r="M862" s="426" t="s">
        <v>186</v>
      </c>
      <c r="N862" s="426" t="s">
        <v>187</v>
      </c>
      <c r="O862" s="426" t="s">
        <v>186</v>
      </c>
      <c r="P862" s="426" t="s">
        <v>186</v>
      </c>
      <c r="Q862" s="426" t="s">
        <v>187</v>
      </c>
      <c r="R862" s="426">
        <v>2.3333309999999998</v>
      </c>
    </row>
    <row r="863" spans="1:18">
      <c r="A863" s="428">
        <v>42774.509060416669</v>
      </c>
      <c r="B863" s="426" t="s">
        <v>189</v>
      </c>
      <c r="C863" s="426">
        <v>2</v>
      </c>
      <c r="D863" s="426" t="s">
        <v>39</v>
      </c>
      <c r="E863" s="426" t="s">
        <v>127</v>
      </c>
      <c r="F863" s="426" t="s">
        <v>187</v>
      </c>
      <c r="G863" s="426" t="s">
        <v>186</v>
      </c>
      <c r="H863" s="426" t="s">
        <v>186</v>
      </c>
      <c r="I863" s="426" t="s">
        <v>186</v>
      </c>
      <c r="J863" s="426" t="s">
        <v>187</v>
      </c>
      <c r="K863" s="426" t="s">
        <v>186</v>
      </c>
      <c r="L863" s="426" t="s">
        <v>187</v>
      </c>
      <c r="M863" s="426" t="s">
        <v>187</v>
      </c>
      <c r="N863" s="426" t="s">
        <v>186</v>
      </c>
      <c r="O863" s="426" t="s">
        <v>186</v>
      </c>
      <c r="P863" s="426" t="s">
        <v>186</v>
      </c>
      <c r="Q863" s="426" t="s">
        <v>187</v>
      </c>
      <c r="R863" s="426">
        <v>62.053286000000099</v>
      </c>
    </row>
    <row r="864" spans="1:18">
      <c r="A864" s="428">
        <v>42774.509060416669</v>
      </c>
      <c r="B864" s="426" t="s">
        <v>189</v>
      </c>
      <c r="C864" s="426">
        <v>2</v>
      </c>
      <c r="D864" s="426" t="s">
        <v>39</v>
      </c>
      <c r="E864" s="426" t="s">
        <v>127</v>
      </c>
      <c r="F864" s="426" t="s">
        <v>187</v>
      </c>
      <c r="G864" s="426" t="s">
        <v>186</v>
      </c>
      <c r="H864" s="426" t="s">
        <v>186</v>
      </c>
      <c r="I864" s="426" t="s">
        <v>186</v>
      </c>
      <c r="J864" s="426" t="s">
        <v>187</v>
      </c>
      <c r="K864" s="426" t="s">
        <v>186</v>
      </c>
      <c r="L864" s="426" t="s">
        <v>187</v>
      </c>
      <c r="M864" s="426" t="s">
        <v>187</v>
      </c>
      <c r="N864" s="426" t="s">
        <v>186</v>
      </c>
      <c r="O864" s="426" t="s">
        <v>187</v>
      </c>
      <c r="P864" s="426" t="s">
        <v>186</v>
      </c>
      <c r="Q864" s="426" t="s">
        <v>187</v>
      </c>
      <c r="R864" s="426">
        <v>1.6666639999999999</v>
      </c>
    </row>
    <row r="865" spans="1:18">
      <c r="A865" s="428">
        <v>42774.509060416669</v>
      </c>
      <c r="B865" s="426" t="s">
        <v>189</v>
      </c>
      <c r="C865" s="426">
        <v>2</v>
      </c>
      <c r="D865" s="426" t="s">
        <v>39</v>
      </c>
      <c r="E865" s="426" t="s">
        <v>127</v>
      </c>
      <c r="F865" s="426" t="s">
        <v>187</v>
      </c>
      <c r="G865" s="426" t="s">
        <v>186</v>
      </c>
      <c r="H865" s="426" t="s">
        <v>186</v>
      </c>
      <c r="I865" s="426" t="s">
        <v>186</v>
      </c>
      <c r="J865" s="426" t="s">
        <v>187</v>
      </c>
      <c r="K865" s="426" t="s">
        <v>186</v>
      </c>
      <c r="L865" s="426" t="s">
        <v>187</v>
      </c>
      <c r="M865" s="426" t="s">
        <v>187</v>
      </c>
      <c r="N865" s="426" t="s">
        <v>187</v>
      </c>
      <c r="O865" s="426" t="s">
        <v>186</v>
      </c>
      <c r="P865" s="426" t="s">
        <v>186</v>
      </c>
      <c r="Q865" s="426" t="s">
        <v>187</v>
      </c>
      <c r="R865" s="426">
        <v>0.33333299999999999</v>
      </c>
    </row>
    <row r="866" spans="1:18">
      <c r="A866" s="428">
        <v>42774.509060416669</v>
      </c>
      <c r="B866" s="426" t="s">
        <v>189</v>
      </c>
      <c r="C866" s="426">
        <v>2</v>
      </c>
      <c r="D866" s="426" t="s">
        <v>39</v>
      </c>
      <c r="E866" s="426" t="s">
        <v>73</v>
      </c>
      <c r="F866" s="426" t="s">
        <v>186</v>
      </c>
      <c r="G866" s="426" t="s">
        <v>186</v>
      </c>
      <c r="H866" s="426" t="s">
        <v>186</v>
      </c>
      <c r="I866" s="426" t="s">
        <v>186</v>
      </c>
      <c r="J866" s="426" t="s">
        <v>186</v>
      </c>
      <c r="K866" s="426" t="s">
        <v>186</v>
      </c>
      <c r="L866" s="426" t="s">
        <v>186</v>
      </c>
      <c r="M866" s="426" t="s">
        <v>186</v>
      </c>
      <c r="N866" s="426" t="s">
        <v>186</v>
      </c>
      <c r="O866" s="426" t="s">
        <v>186</v>
      </c>
      <c r="P866" s="426" t="s">
        <v>186</v>
      </c>
      <c r="Q866" s="426" t="s">
        <v>186</v>
      </c>
      <c r="R866" s="426">
        <v>1337.29162800005</v>
      </c>
    </row>
    <row r="867" spans="1:18">
      <c r="A867" s="428">
        <v>42774.509060416669</v>
      </c>
      <c r="B867" s="426" t="s">
        <v>189</v>
      </c>
      <c r="C867" s="426">
        <v>2</v>
      </c>
      <c r="D867" s="426" t="s">
        <v>39</v>
      </c>
      <c r="E867" s="426" t="s">
        <v>73</v>
      </c>
      <c r="F867" s="426" t="s">
        <v>187</v>
      </c>
      <c r="G867" s="426" t="s">
        <v>186</v>
      </c>
      <c r="H867" s="426" t="s">
        <v>186</v>
      </c>
      <c r="I867" s="426" t="s">
        <v>186</v>
      </c>
      <c r="J867" s="426" t="s">
        <v>186</v>
      </c>
      <c r="K867" s="426" t="s">
        <v>186</v>
      </c>
      <c r="L867" s="426" t="s">
        <v>186</v>
      </c>
      <c r="M867" s="426" t="s">
        <v>186</v>
      </c>
      <c r="N867" s="426" t="s">
        <v>186</v>
      </c>
      <c r="O867" s="426" t="s">
        <v>186</v>
      </c>
      <c r="P867" s="426" t="s">
        <v>186</v>
      </c>
      <c r="Q867" s="426" t="s">
        <v>187</v>
      </c>
      <c r="R867" s="426">
        <v>1840.2646970001399</v>
      </c>
    </row>
    <row r="868" spans="1:18">
      <c r="A868" s="428">
        <v>42774.509060416669</v>
      </c>
      <c r="B868" s="426" t="s">
        <v>189</v>
      </c>
      <c r="C868" s="426">
        <v>2</v>
      </c>
      <c r="D868" s="426" t="s">
        <v>39</v>
      </c>
      <c r="E868" s="426" t="s">
        <v>73</v>
      </c>
      <c r="F868" s="426" t="s">
        <v>187</v>
      </c>
      <c r="G868" s="426" t="s">
        <v>186</v>
      </c>
      <c r="H868" s="426" t="s">
        <v>186</v>
      </c>
      <c r="I868" s="426" t="s">
        <v>186</v>
      </c>
      <c r="J868" s="426" t="s">
        <v>186</v>
      </c>
      <c r="K868" s="426" t="s">
        <v>186</v>
      </c>
      <c r="L868" s="426" t="s">
        <v>187</v>
      </c>
      <c r="M868" s="426" t="s">
        <v>186</v>
      </c>
      <c r="N868" s="426" t="s">
        <v>186</v>
      </c>
      <c r="O868" s="426" t="s">
        <v>186</v>
      </c>
      <c r="P868" s="426" t="s">
        <v>187</v>
      </c>
      <c r="Q868" s="426" t="s">
        <v>187</v>
      </c>
      <c r="R868" s="426">
        <v>531.58617600000002</v>
      </c>
    </row>
    <row r="869" spans="1:18">
      <c r="A869" s="428">
        <v>42774.509060416669</v>
      </c>
      <c r="B869" s="426" t="s">
        <v>189</v>
      </c>
      <c r="C869" s="426">
        <v>2</v>
      </c>
      <c r="D869" s="426" t="s">
        <v>39</v>
      </c>
      <c r="E869" s="426" t="s">
        <v>73</v>
      </c>
      <c r="F869" s="426" t="s">
        <v>187</v>
      </c>
      <c r="G869" s="426" t="s">
        <v>186</v>
      </c>
      <c r="H869" s="426" t="s">
        <v>186</v>
      </c>
      <c r="I869" s="426" t="s">
        <v>186</v>
      </c>
      <c r="J869" s="426" t="s">
        <v>186</v>
      </c>
      <c r="K869" s="426" t="s">
        <v>186</v>
      </c>
      <c r="L869" s="426" t="s">
        <v>187</v>
      </c>
      <c r="M869" s="426" t="s">
        <v>186</v>
      </c>
      <c r="N869" s="426" t="s">
        <v>186</v>
      </c>
      <c r="O869" s="426" t="s">
        <v>187</v>
      </c>
      <c r="P869" s="426" t="s">
        <v>186</v>
      </c>
      <c r="Q869" s="426" t="s">
        <v>187</v>
      </c>
      <c r="R869" s="426">
        <v>51.333293000000197</v>
      </c>
    </row>
    <row r="870" spans="1:18">
      <c r="A870" s="428">
        <v>42774.509060416669</v>
      </c>
      <c r="B870" s="426" t="s">
        <v>189</v>
      </c>
      <c r="C870" s="426">
        <v>2</v>
      </c>
      <c r="D870" s="426" t="s">
        <v>39</v>
      </c>
      <c r="E870" s="426" t="s">
        <v>73</v>
      </c>
      <c r="F870" s="426" t="s">
        <v>187</v>
      </c>
      <c r="G870" s="426" t="s">
        <v>186</v>
      </c>
      <c r="H870" s="426" t="s">
        <v>186</v>
      </c>
      <c r="I870" s="426" t="s">
        <v>186</v>
      </c>
      <c r="J870" s="426" t="s">
        <v>186</v>
      </c>
      <c r="K870" s="426" t="s">
        <v>186</v>
      </c>
      <c r="L870" s="426" t="s">
        <v>187</v>
      </c>
      <c r="M870" s="426" t="s">
        <v>186</v>
      </c>
      <c r="N870" s="426" t="s">
        <v>187</v>
      </c>
      <c r="O870" s="426" t="s">
        <v>186</v>
      </c>
      <c r="P870" s="426" t="s">
        <v>186</v>
      </c>
      <c r="Q870" s="426" t="s">
        <v>187</v>
      </c>
      <c r="R870" s="426">
        <v>376.866318999996</v>
      </c>
    </row>
    <row r="871" spans="1:18">
      <c r="A871" s="428">
        <v>42774.509060416669</v>
      </c>
      <c r="B871" s="426" t="s">
        <v>189</v>
      </c>
      <c r="C871" s="426">
        <v>2</v>
      </c>
      <c r="D871" s="426" t="s">
        <v>39</v>
      </c>
      <c r="E871" s="426" t="s">
        <v>73</v>
      </c>
      <c r="F871" s="426" t="s">
        <v>187</v>
      </c>
      <c r="G871" s="426" t="s">
        <v>186</v>
      </c>
      <c r="H871" s="426" t="s">
        <v>186</v>
      </c>
      <c r="I871" s="426" t="s">
        <v>186</v>
      </c>
      <c r="J871" s="426" t="s">
        <v>186</v>
      </c>
      <c r="K871" s="426" t="s">
        <v>186</v>
      </c>
      <c r="L871" s="426" t="s">
        <v>187</v>
      </c>
      <c r="M871" s="426" t="s">
        <v>187</v>
      </c>
      <c r="N871" s="426" t="s">
        <v>186</v>
      </c>
      <c r="O871" s="426" t="s">
        <v>186</v>
      </c>
      <c r="P871" s="426" t="s">
        <v>186</v>
      </c>
      <c r="Q871" s="426" t="s">
        <v>187</v>
      </c>
      <c r="R871" s="426">
        <v>213.59981000000101</v>
      </c>
    </row>
    <row r="872" spans="1:18">
      <c r="A872" s="428">
        <v>42774.509060416669</v>
      </c>
      <c r="B872" s="426" t="s">
        <v>189</v>
      </c>
      <c r="C872" s="426">
        <v>2</v>
      </c>
      <c r="D872" s="426" t="s">
        <v>39</v>
      </c>
      <c r="E872" s="426" t="s">
        <v>73</v>
      </c>
      <c r="F872" s="426" t="s">
        <v>187</v>
      </c>
      <c r="G872" s="426" t="s">
        <v>186</v>
      </c>
      <c r="H872" s="426" t="s">
        <v>186</v>
      </c>
      <c r="I872" s="426" t="s">
        <v>186</v>
      </c>
      <c r="J872" s="426" t="s">
        <v>186</v>
      </c>
      <c r="K872" s="426" t="s">
        <v>186</v>
      </c>
      <c r="L872" s="426" t="s">
        <v>187</v>
      </c>
      <c r="M872" s="426" t="s">
        <v>187</v>
      </c>
      <c r="N872" s="426" t="s">
        <v>186</v>
      </c>
      <c r="O872" s="426" t="s">
        <v>187</v>
      </c>
      <c r="P872" s="426" t="s">
        <v>186</v>
      </c>
      <c r="Q872" s="426" t="s">
        <v>187</v>
      </c>
      <c r="R872" s="426">
        <v>32.333300999999999</v>
      </c>
    </row>
    <row r="873" spans="1:18">
      <c r="A873" s="428">
        <v>42774.509060416669</v>
      </c>
      <c r="B873" s="426" t="s">
        <v>189</v>
      </c>
      <c r="C873" s="426">
        <v>2</v>
      </c>
      <c r="D873" s="426" t="s">
        <v>39</v>
      </c>
      <c r="E873" s="426" t="s">
        <v>73</v>
      </c>
      <c r="F873" s="426" t="s">
        <v>187</v>
      </c>
      <c r="G873" s="426" t="s">
        <v>186</v>
      </c>
      <c r="H873" s="426" t="s">
        <v>186</v>
      </c>
      <c r="I873" s="426" t="s">
        <v>186</v>
      </c>
      <c r="J873" s="426" t="s">
        <v>186</v>
      </c>
      <c r="K873" s="426" t="s">
        <v>186</v>
      </c>
      <c r="L873" s="426" t="s">
        <v>187</v>
      </c>
      <c r="M873" s="426" t="s">
        <v>187</v>
      </c>
      <c r="N873" s="426" t="s">
        <v>187</v>
      </c>
      <c r="O873" s="426" t="s">
        <v>186</v>
      </c>
      <c r="P873" s="426" t="s">
        <v>186</v>
      </c>
      <c r="Q873" s="426" t="s">
        <v>187</v>
      </c>
      <c r="R873" s="426">
        <v>58.999941000000199</v>
      </c>
    </row>
    <row r="874" spans="1:18">
      <c r="A874" s="428">
        <v>42774.509060416669</v>
      </c>
      <c r="B874" s="426" t="s">
        <v>189</v>
      </c>
      <c r="C874" s="426">
        <v>2</v>
      </c>
      <c r="D874" s="426" t="s">
        <v>39</v>
      </c>
      <c r="E874" s="426" t="s">
        <v>73</v>
      </c>
      <c r="F874" s="426" t="s">
        <v>187</v>
      </c>
      <c r="G874" s="426" t="s">
        <v>186</v>
      </c>
      <c r="H874" s="426" t="s">
        <v>186</v>
      </c>
      <c r="I874" s="426" t="s">
        <v>186</v>
      </c>
      <c r="J874" s="426" t="s">
        <v>186</v>
      </c>
      <c r="K874" s="426" t="s">
        <v>187</v>
      </c>
      <c r="L874" s="426" t="s">
        <v>186</v>
      </c>
      <c r="M874" s="426" t="s">
        <v>186</v>
      </c>
      <c r="N874" s="426" t="s">
        <v>186</v>
      </c>
      <c r="O874" s="426" t="s">
        <v>186</v>
      </c>
      <c r="P874" s="426" t="s">
        <v>186</v>
      </c>
      <c r="Q874" s="426" t="s">
        <v>186</v>
      </c>
      <c r="R874" s="426">
        <v>16.479984000000002</v>
      </c>
    </row>
    <row r="875" spans="1:18">
      <c r="A875" s="428">
        <v>42774.509060416669</v>
      </c>
      <c r="B875" s="426" t="s">
        <v>189</v>
      </c>
      <c r="C875" s="426">
        <v>2</v>
      </c>
      <c r="D875" s="426" t="s">
        <v>39</v>
      </c>
      <c r="E875" s="426" t="s">
        <v>73</v>
      </c>
      <c r="F875" s="426" t="s">
        <v>187</v>
      </c>
      <c r="G875" s="426" t="s">
        <v>186</v>
      </c>
      <c r="H875" s="426" t="s">
        <v>186</v>
      </c>
      <c r="I875" s="426" t="s">
        <v>186</v>
      </c>
      <c r="J875" s="426" t="s">
        <v>187</v>
      </c>
      <c r="K875" s="426" t="s">
        <v>186</v>
      </c>
      <c r="L875" s="426" t="s">
        <v>186</v>
      </c>
      <c r="M875" s="426" t="s">
        <v>186</v>
      </c>
      <c r="N875" s="426" t="s">
        <v>186</v>
      </c>
      <c r="O875" s="426" t="s">
        <v>186</v>
      </c>
      <c r="P875" s="426" t="s">
        <v>186</v>
      </c>
      <c r="Q875" s="426" t="s">
        <v>187</v>
      </c>
      <c r="R875" s="426">
        <v>126.43320300000001</v>
      </c>
    </row>
    <row r="876" spans="1:18">
      <c r="A876" s="428">
        <v>42774.509060416669</v>
      </c>
      <c r="B876" s="426" t="s">
        <v>189</v>
      </c>
      <c r="C876" s="426">
        <v>2</v>
      </c>
      <c r="D876" s="426" t="s">
        <v>39</v>
      </c>
      <c r="E876" s="426" t="s">
        <v>73</v>
      </c>
      <c r="F876" s="426" t="s">
        <v>187</v>
      </c>
      <c r="G876" s="426" t="s">
        <v>186</v>
      </c>
      <c r="H876" s="426" t="s">
        <v>186</v>
      </c>
      <c r="I876" s="426" t="s">
        <v>186</v>
      </c>
      <c r="J876" s="426" t="s">
        <v>187</v>
      </c>
      <c r="K876" s="426" t="s">
        <v>186</v>
      </c>
      <c r="L876" s="426" t="s">
        <v>187</v>
      </c>
      <c r="M876" s="426" t="s">
        <v>186</v>
      </c>
      <c r="N876" s="426" t="s">
        <v>186</v>
      </c>
      <c r="O876" s="426" t="s">
        <v>186</v>
      </c>
      <c r="P876" s="426" t="s">
        <v>187</v>
      </c>
      <c r="Q876" s="426" t="s">
        <v>187</v>
      </c>
      <c r="R876" s="426">
        <v>16.453319</v>
      </c>
    </row>
    <row r="877" spans="1:18">
      <c r="A877" s="428">
        <v>42774.509060416669</v>
      </c>
      <c r="B877" s="426" t="s">
        <v>189</v>
      </c>
      <c r="C877" s="426">
        <v>2</v>
      </c>
      <c r="D877" s="426" t="s">
        <v>39</v>
      </c>
      <c r="E877" s="426" t="s">
        <v>73</v>
      </c>
      <c r="F877" s="426" t="s">
        <v>187</v>
      </c>
      <c r="G877" s="426" t="s">
        <v>186</v>
      </c>
      <c r="H877" s="426" t="s">
        <v>186</v>
      </c>
      <c r="I877" s="426" t="s">
        <v>186</v>
      </c>
      <c r="J877" s="426" t="s">
        <v>187</v>
      </c>
      <c r="K877" s="426" t="s">
        <v>186</v>
      </c>
      <c r="L877" s="426" t="s">
        <v>187</v>
      </c>
      <c r="M877" s="426" t="s">
        <v>186</v>
      </c>
      <c r="N877" s="426" t="s">
        <v>186</v>
      </c>
      <c r="O877" s="426" t="s">
        <v>187</v>
      </c>
      <c r="P877" s="426" t="s">
        <v>186</v>
      </c>
      <c r="Q877" s="426" t="s">
        <v>187</v>
      </c>
      <c r="R877" s="426">
        <v>3.866663</v>
      </c>
    </row>
    <row r="878" spans="1:18">
      <c r="A878" s="428">
        <v>42774.509060416669</v>
      </c>
      <c r="B878" s="426" t="s">
        <v>189</v>
      </c>
      <c r="C878" s="426">
        <v>2</v>
      </c>
      <c r="D878" s="426" t="s">
        <v>39</v>
      </c>
      <c r="E878" s="426" t="s">
        <v>73</v>
      </c>
      <c r="F878" s="426" t="s">
        <v>187</v>
      </c>
      <c r="G878" s="426" t="s">
        <v>186</v>
      </c>
      <c r="H878" s="426" t="s">
        <v>186</v>
      </c>
      <c r="I878" s="426" t="s">
        <v>186</v>
      </c>
      <c r="J878" s="426" t="s">
        <v>187</v>
      </c>
      <c r="K878" s="426" t="s">
        <v>186</v>
      </c>
      <c r="L878" s="426" t="s">
        <v>187</v>
      </c>
      <c r="M878" s="426" t="s">
        <v>186</v>
      </c>
      <c r="N878" s="426" t="s">
        <v>187</v>
      </c>
      <c r="O878" s="426" t="s">
        <v>186</v>
      </c>
      <c r="P878" s="426" t="s">
        <v>186</v>
      </c>
      <c r="Q878" s="426" t="s">
        <v>187</v>
      </c>
      <c r="R878" s="426">
        <v>4.1999959999999996</v>
      </c>
    </row>
    <row r="879" spans="1:18">
      <c r="A879" s="428">
        <v>42774.509060416669</v>
      </c>
      <c r="B879" s="426" t="s">
        <v>189</v>
      </c>
      <c r="C879" s="426">
        <v>2</v>
      </c>
      <c r="D879" s="426" t="s">
        <v>39</v>
      </c>
      <c r="E879" s="426" t="s">
        <v>73</v>
      </c>
      <c r="F879" s="426" t="s">
        <v>187</v>
      </c>
      <c r="G879" s="426" t="s">
        <v>186</v>
      </c>
      <c r="H879" s="426" t="s">
        <v>186</v>
      </c>
      <c r="I879" s="426" t="s">
        <v>186</v>
      </c>
      <c r="J879" s="426" t="s">
        <v>187</v>
      </c>
      <c r="K879" s="426" t="s">
        <v>186</v>
      </c>
      <c r="L879" s="426" t="s">
        <v>187</v>
      </c>
      <c r="M879" s="426" t="s">
        <v>187</v>
      </c>
      <c r="N879" s="426" t="s">
        <v>186</v>
      </c>
      <c r="O879" s="426" t="s">
        <v>186</v>
      </c>
      <c r="P879" s="426" t="s">
        <v>186</v>
      </c>
      <c r="Q879" s="426" t="s">
        <v>187</v>
      </c>
      <c r="R879" s="426">
        <v>29.199967999999998</v>
      </c>
    </row>
    <row r="880" spans="1:18">
      <c r="A880" s="428">
        <v>42774.509060416669</v>
      </c>
      <c r="B880" s="426" t="s">
        <v>189</v>
      </c>
      <c r="C880" s="426">
        <v>2</v>
      </c>
      <c r="D880" s="426" t="s">
        <v>39</v>
      </c>
      <c r="E880" s="426" t="s">
        <v>73</v>
      </c>
      <c r="F880" s="426" t="s">
        <v>187</v>
      </c>
      <c r="G880" s="426" t="s">
        <v>186</v>
      </c>
      <c r="H880" s="426" t="s">
        <v>186</v>
      </c>
      <c r="I880" s="426" t="s">
        <v>186</v>
      </c>
      <c r="J880" s="426" t="s">
        <v>187</v>
      </c>
      <c r="K880" s="426" t="s">
        <v>186</v>
      </c>
      <c r="L880" s="426" t="s">
        <v>187</v>
      </c>
      <c r="M880" s="426" t="s">
        <v>187</v>
      </c>
      <c r="N880" s="426" t="s">
        <v>186</v>
      </c>
      <c r="O880" s="426" t="s">
        <v>187</v>
      </c>
      <c r="P880" s="426" t="s">
        <v>186</v>
      </c>
      <c r="Q880" s="426" t="s">
        <v>187</v>
      </c>
      <c r="R880" s="426">
        <v>1.333332</v>
      </c>
    </row>
    <row r="881" spans="1:18">
      <c r="A881" s="428">
        <v>42774.509060416669</v>
      </c>
      <c r="B881" s="426" t="s">
        <v>189</v>
      </c>
      <c r="C881" s="426">
        <v>2</v>
      </c>
      <c r="D881" s="426" t="s">
        <v>39</v>
      </c>
      <c r="E881" s="426" t="s">
        <v>73</v>
      </c>
      <c r="F881" s="426" t="s">
        <v>187</v>
      </c>
      <c r="G881" s="426" t="s">
        <v>186</v>
      </c>
      <c r="H881" s="426" t="s">
        <v>186</v>
      </c>
      <c r="I881" s="426" t="s">
        <v>186</v>
      </c>
      <c r="J881" s="426" t="s">
        <v>187</v>
      </c>
      <c r="K881" s="426" t="s">
        <v>186</v>
      </c>
      <c r="L881" s="426" t="s">
        <v>187</v>
      </c>
      <c r="M881" s="426" t="s">
        <v>187</v>
      </c>
      <c r="N881" s="426" t="s">
        <v>187</v>
      </c>
      <c r="O881" s="426" t="s">
        <v>186</v>
      </c>
      <c r="P881" s="426" t="s">
        <v>186</v>
      </c>
      <c r="Q881" s="426" t="s">
        <v>187</v>
      </c>
      <c r="R881" s="426">
        <v>1.6666650000000001</v>
      </c>
    </row>
    <row r="882" spans="1:18">
      <c r="A882" s="428">
        <v>42774.509060416669</v>
      </c>
      <c r="B882" s="426" t="s">
        <v>189</v>
      </c>
      <c r="C882" s="426">
        <v>2</v>
      </c>
      <c r="D882" s="426" t="s">
        <v>39</v>
      </c>
      <c r="E882" s="426" t="s">
        <v>73</v>
      </c>
      <c r="F882" s="426" t="s">
        <v>187</v>
      </c>
      <c r="G882" s="426" t="s">
        <v>186</v>
      </c>
      <c r="H882" s="426" t="s">
        <v>186</v>
      </c>
      <c r="I882" s="426" t="s">
        <v>187</v>
      </c>
      <c r="J882" s="426" t="s">
        <v>186</v>
      </c>
      <c r="K882" s="426" t="s">
        <v>186</v>
      </c>
      <c r="L882" s="426" t="s">
        <v>186</v>
      </c>
      <c r="M882" s="426" t="s">
        <v>186</v>
      </c>
      <c r="N882" s="426" t="s">
        <v>186</v>
      </c>
      <c r="O882" s="426" t="s">
        <v>186</v>
      </c>
      <c r="P882" s="426" t="s">
        <v>186</v>
      </c>
      <c r="Q882" s="426" t="s">
        <v>187</v>
      </c>
      <c r="R882" s="426">
        <v>15.333318</v>
      </c>
    </row>
    <row r="883" spans="1:18">
      <c r="A883" s="428">
        <v>42774.509060416669</v>
      </c>
      <c r="B883" s="426" t="s">
        <v>189</v>
      </c>
      <c r="C883" s="426">
        <v>2</v>
      </c>
      <c r="D883" s="426" t="s">
        <v>39</v>
      </c>
      <c r="E883" s="426" t="s">
        <v>73</v>
      </c>
      <c r="F883" s="426" t="s">
        <v>187</v>
      </c>
      <c r="G883" s="426" t="s">
        <v>186</v>
      </c>
      <c r="H883" s="426" t="s">
        <v>186</v>
      </c>
      <c r="I883" s="426" t="s">
        <v>187</v>
      </c>
      <c r="J883" s="426" t="s">
        <v>186</v>
      </c>
      <c r="K883" s="426" t="s">
        <v>186</v>
      </c>
      <c r="L883" s="426" t="s">
        <v>187</v>
      </c>
      <c r="M883" s="426" t="s">
        <v>186</v>
      </c>
      <c r="N883" s="426" t="s">
        <v>187</v>
      </c>
      <c r="O883" s="426" t="s">
        <v>186</v>
      </c>
      <c r="P883" s="426" t="s">
        <v>186</v>
      </c>
      <c r="Q883" s="426" t="s">
        <v>187</v>
      </c>
      <c r="R883" s="426">
        <v>0.99999899999999997</v>
      </c>
    </row>
    <row r="884" spans="1:18">
      <c r="A884" s="428">
        <v>42774.509060416669</v>
      </c>
      <c r="B884" s="426" t="s">
        <v>189</v>
      </c>
      <c r="C884" s="426">
        <v>2</v>
      </c>
      <c r="D884" s="426" t="s">
        <v>39</v>
      </c>
      <c r="E884" s="426" t="s">
        <v>73</v>
      </c>
      <c r="F884" s="426" t="s">
        <v>187</v>
      </c>
      <c r="G884" s="426" t="s">
        <v>187</v>
      </c>
      <c r="H884" s="426" t="s">
        <v>186</v>
      </c>
      <c r="I884" s="426" t="s">
        <v>186</v>
      </c>
      <c r="J884" s="426" t="s">
        <v>186</v>
      </c>
      <c r="K884" s="426" t="s">
        <v>186</v>
      </c>
      <c r="L884" s="426" t="s">
        <v>186</v>
      </c>
      <c r="M884" s="426" t="s">
        <v>186</v>
      </c>
      <c r="N884" s="426" t="s">
        <v>186</v>
      </c>
      <c r="O884" s="426" t="s">
        <v>186</v>
      </c>
      <c r="P884" s="426" t="s">
        <v>186</v>
      </c>
      <c r="Q884" s="426" t="s">
        <v>187</v>
      </c>
      <c r="R884" s="426">
        <v>9.5333229999999993</v>
      </c>
    </row>
    <row r="885" spans="1:18">
      <c r="A885" s="428">
        <v>42774.509060416669</v>
      </c>
      <c r="B885" s="426" t="s">
        <v>189</v>
      </c>
      <c r="C885" s="426">
        <v>2</v>
      </c>
      <c r="D885" s="426" t="s">
        <v>39</v>
      </c>
      <c r="E885" s="426" t="s">
        <v>73</v>
      </c>
      <c r="F885" s="426" t="s">
        <v>187</v>
      </c>
      <c r="G885" s="426" t="s">
        <v>187</v>
      </c>
      <c r="H885" s="426" t="s">
        <v>186</v>
      </c>
      <c r="I885" s="426" t="s">
        <v>186</v>
      </c>
      <c r="J885" s="426" t="s">
        <v>186</v>
      </c>
      <c r="K885" s="426" t="s">
        <v>186</v>
      </c>
      <c r="L885" s="426" t="s">
        <v>187</v>
      </c>
      <c r="M885" s="426" t="s">
        <v>186</v>
      </c>
      <c r="N885" s="426" t="s">
        <v>186</v>
      </c>
      <c r="O885" s="426" t="s">
        <v>186</v>
      </c>
      <c r="P885" s="426" t="s">
        <v>187</v>
      </c>
      <c r="Q885" s="426" t="s">
        <v>187</v>
      </c>
      <c r="R885" s="426">
        <v>0.33333299999999999</v>
      </c>
    </row>
    <row r="886" spans="1:18">
      <c r="A886" s="428">
        <v>42774.509060416669</v>
      </c>
      <c r="B886" s="426" t="s">
        <v>189</v>
      </c>
      <c r="C886" s="426">
        <v>2</v>
      </c>
      <c r="D886" s="426" t="s">
        <v>39</v>
      </c>
      <c r="E886" s="426" t="s">
        <v>73</v>
      </c>
      <c r="F886" s="426" t="s">
        <v>187</v>
      </c>
      <c r="G886" s="426" t="s">
        <v>187</v>
      </c>
      <c r="H886" s="426" t="s">
        <v>186</v>
      </c>
      <c r="I886" s="426" t="s">
        <v>186</v>
      </c>
      <c r="J886" s="426" t="s">
        <v>186</v>
      </c>
      <c r="K886" s="426" t="s">
        <v>186</v>
      </c>
      <c r="L886" s="426" t="s">
        <v>187</v>
      </c>
      <c r="M886" s="426" t="s">
        <v>186</v>
      </c>
      <c r="N886" s="426" t="s">
        <v>187</v>
      </c>
      <c r="O886" s="426" t="s">
        <v>186</v>
      </c>
      <c r="P886" s="426" t="s">
        <v>186</v>
      </c>
      <c r="Q886" s="426" t="s">
        <v>187</v>
      </c>
      <c r="R886" s="426">
        <v>3.3333300000000001</v>
      </c>
    </row>
    <row r="887" spans="1:18">
      <c r="A887" s="428">
        <v>42774.509060416669</v>
      </c>
      <c r="B887" s="426" t="s">
        <v>189</v>
      </c>
      <c r="C887" s="426">
        <v>2</v>
      </c>
      <c r="D887" s="426" t="s">
        <v>39</v>
      </c>
      <c r="E887" s="426" t="s">
        <v>73</v>
      </c>
      <c r="F887" s="426" t="s">
        <v>187</v>
      </c>
      <c r="G887" s="426" t="s">
        <v>187</v>
      </c>
      <c r="H887" s="426" t="s">
        <v>186</v>
      </c>
      <c r="I887" s="426" t="s">
        <v>186</v>
      </c>
      <c r="J887" s="426" t="s">
        <v>186</v>
      </c>
      <c r="K887" s="426" t="s">
        <v>186</v>
      </c>
      <c r="L887" s="426" t="s">
        <v>187</v>
      </c>
      <c r="M887" s="426" t="s">
        <v>187</v>
      </c>
      <c r="N887" s="426" t="s">
        <v>186</v>
      </c>
      <c r="O887" s="426" t="s">
        <v>186</v>
      </c>
      <c r="P887" s="426" t="s">
        <v>186</v>
      </c>
      <c r="Q887" s="426" t="s">
        <v>187</v>
      </c>
      <c r="R887" s="426">
        <v>41.133279999999999</v>
      </c>
    </row>
    <row r="888" spans="1:18">
      <c r="A888" s="428">
        <v>42774.509060416669</v>
      </c>
      <c r="B888" s="426" t="s">
        <v>189</v>
      </c>
      <c r="C888" s="426">
        <v>2</v>
      </c>
      <c r="D888" s="426" t="s">
        <v>39</v>
      </c>
      <c r="E888" s="426" t="s">
        <v>73</v>
      </c>
      <c r="F888" s="426" t="s">
        <v>187</v>
      </c>
      <c r="G888" s="426" t="s">
        <v>187</v>
      </c>
      <c r="H888" s="426" t="s">
        <v>186</v>
      </c>
      <c r="I888" s="426" t="s">
        <v>186</v>
      </c>
      <c r="J888" s="426" t="s">
        <v>186</v>
      </c>
      <c r="K888" s="426" t="s">
        <v>186</v>
      </c>
      <c r="L888" s="426" t="s">
        <v>187</v>
      </c>
      <c r="M888" s="426" t="s">
        <v>187</v>
      </c>
      <c r="N888" s="426" t="s">
        <v>187</v>
      </c>
      <c r="O888" s="426" t="s">
        <v>186</v>
      </c>
      <c r="P888" s="426" t="s">
        <v>186</v>
      </c>
      <c r="Q888" s="426" t="s">
        <v>187</v>
      </c>
      <c r="R888" s="426">
        <v>0.33333299999999999</v>
      </c>
    </row>
    <row r="889" spans="1:18">
      <c r="A889" s="428">
        <v>42774.509060416669</v>
      </c>
      <c r="B889" s="426" t="s">
        <v>189</v>
      </c>
      <c r="C889" s="426">
        <v>2</v>
      </c>
      <c r="D889" s="426" t="s">
        <v>39</v>
      </c>
      <c r="E889" s="426" t="s">
        <v>73</v>
      </c>
      <c r="F889" s="426" t="s">
        <v>187</v>
      </c>
      <c r="G889" s="426" t="s">
        <v>187</v>
      </c>
      <c r="H889" s="426" t="s">
        <v>186</v>
      </c>
      <c r="I889" s="426" t="s">
        <v>186</v>
      </c>
      <c r="J889" s="426" t="s">
        <v>187</v>
      </c>
      <c r="K889" s="426" t="s">
        <v>186</v>
      </c>
      <c r="L889" s="426" t="s">
        <v>186</v>
      </c>
      <c r="M889" s="426" t="s">
        <v>186</v>
      </c>
      <c r="N889" s="426" t="s">
        <v>186</v>
      </c>
      <c r="O889" s="426" t="s">
        <v>186</v>
      </c>
      <c r="P889" s="426" t="s">
        <v>186</v>
      </c>
      <c r="Q889" s="426" t="s">
        <v>187</v>
      </c>
      <c r="R889" s="426">
        <v>1.4666650000000001</v>
      </c>
    </row>
    <row r="890" spans="1:18">
      <c r="A890" s="428">
        <v>42774.509060416669</v>
      </c>
      <c r="B890" s="426" t="s">
        <v>189</v>
      </c>
      <c r="C890" s="426">
        <v>2</v>
      </c>
      <c r="D890" s="426" t="s">
        <v>39</v>
      </c>
      <c r="E890" s="426" t="s">
        <v>73</v>
      </c>
      <c r="F890" s="426" t="s">
        <v>187</v>
      </c>
      <c r="G890" s="426" t="s">
        <v>187</v>
      </c>
      <c r="H890" s="426" t="s">
        <v>186</v>
      </c>
      <c r="I890" s="426" t="s">
        <v>186</v>
      </c>
      <c r="J890" s="426" t="s">
        <v>187</v>
      </c>
      <c r="K890" s="426" t="s">
        <v>186</v>
      </c>
      <c r="L890" s="426" t="s">
        <v>187</v>
      </c>
      <c r="M890" s="426" t="s">
        <v>186</v>
      </c>
      <c r="N890" s="426" t="s">
        <v>187</v>
      </c>
      <c r="O890" s="426" t="s">
        <v>186</v>
      </c>
      <c r="P890" s="426" t="s">
        <v>186</v>
      </c>
      <c r="Q890" s="426" t="s">
        <v>187</v>
      </c>
      <c r="R890" s="426">
        <v>1.333332</v>
      </c>
    </row>
    <row r="891" spans="1:18">
      <c r="A891" s="428">
        <v>42774.509060416669</v>
      </c>
      <c r="B891" s="426" t="s">
        <v>189</v>
      </c>
      <c r="C891" s="426">
        <v>2</v>
      </c>
      <c r="D891" s="426" t="s">
        <v>39</v>
      </c>
      <c r="E891" s="426" t="s">
        <v>73</v>
      </c>
      <c r="F891" s="426" t="s">
        <v>187</v>
      </c>
      <c r="G891" s="426" t="s">
        <v>187</v>
      </c>
      <c r="H891" s="426" t="s">
        <v>186</v>
      </c>
      <c r="I891" s="426" t="s">
        <v>186</v>
      </c>
      <c r="J891" s="426" t="s">
        <v>187</v>
      </c>
      <c r="K891" s="426" t="s">
        <v>186</v>
      </c>
      <c r="L891" s="426" t="s">
        <v>187</v>
      </c>
      <c r="M891" s="426" t="s">
        <v>187</v>
      </c>
      <c r="N891" s="426" t="s">
        <v>186</v>
      </c>
      <c r="O891" s="426" t="s">
        <v>186</v>
      </c>
      <c r="P891" s="426" t="s">
        <v>186</v>
      </c>
      <c r="Q891" s="426" t="s">
        <v>187</v>
      </c>
      <c r="R891" s="426">
        <v>13.999983</v>
      </c>
    </row>
    <row r="892" spans="1:18">
      <c r="A892" s="428">
        <v>42774.509060416669</v>
      </c>
      <c r="B892" s="426" t="s">
        <v>189</v>
      </c>
      <c r="C892" s="426">
        <v>2</v>
      </c>
      <c r="D892" s="426" t="s">
        <v>39</v>
      </c>
      <c r="E892" s="426" t="s">
        <v>44</v>
      </c>
      <c r="F892" s="426" t="s">
        <v>186</v>
      </c>
      <c r="G892" s="426" t="s">
        <v>186</v>
      </c>
      <c r="H892" s="426" t="s">
        <v>186</v>
      </c>
      <c r="I892" s="426" t="s">
        <v>186</v>
      </c>
      <c r="J892" s="426" t="s">
        <v>186</v>
      </c>
      <c r="K892" s="426" t="s">
        <v>186</v>
      </c>
      <c r="L892" s="426" t="s">
        <v>186</v>
      </c>
      <c r="M892" s="426" t="s">
        <v>186</v>
      </c>
      <c r="N892" s="426" t="s">
        <v>186</v>
      </c>
      <c r="O892" s="426" t="s">
        <v>186</v>
      </c>
      <c r="P892" s="426" t="s">
        <v>186</v>
      </c>
      <c r="Q892" s="426" t="s">
        <v>186</v>
      </c>
      <c r="R892" s="426">
        <v>1168.5254500000401</v>
      </c>
    </row>
    <row r="893" spans="1:18">
      <c r="A893" s="428">
        <v>42774.509060416669</v>
      </c>
      <c r="B893" s="426" t="s">
        <v>189</v>
      </c>
      <c r="C893" s="426">
        <v>2</v>
      </c>
      <c r="D893" s="426" t="s">
        <v>39</v>
      </c>
      <c r="E893" s="426" t="s">
        <v>44</v>
      </c>
      <c r="F893" s="426" t="s">
        <v>187</v>
      </c>
      <c r="G893" s="426" t="s">
        <v>186</v>
      </c>
      <c r="H893" s="426" t="s">
        <v>186</v>
      </c>
      <c r="I893" s="426" t="s">
        <v>186</v>
      </c>
      <c r="J893" s="426" t="s">
        <v>186</v>
      </c>
      <c r="K893" s="426" t="s">
        <v>186</v>
      </c>
      <c r="L893" s="426" t="s">
        <v>186</v>
      </c>
      <c r="M893" s="426" t="s">
        <v>186</v>
      </c>
      <c r="N893" s="426" t="s">
        <v>186</v>
      </c>
      <c r="O893" s="426" t="s">
        <v>186</v>
      </c>
      <c r="P893" s="426" t="s">
        <v>186</v>
      </c>
      <c r="Q893" s="426" t="s">
        <v>187</v>
      </c>
      <c r="R893" s="426">
        <v>2208.1577410001701</v>
      </c>
    </row>
    <row r="894" spans="1:18">
      <c r="A894" s="428">
        <v>42774.509060416669</v>
      </c>
      <c r="B894" s="426" t="s">
        <v>189</v>
      </c>
      <c r="C894" s="426">
        <v>2</v>
      </c>
      <c r="D894" s="426" t="s">
        <v>39</v>
      </c>
      <c r="E894" s="426" t="s">
        <v>44</v>
      </c>
      <c r="F894" s="426" t="s">
        <v>187</v>
      </c>
      <c r="G894" s="426" t="s">
        <v>186</v>
      </c>
      <c r="H894" s="426" t="s">
        <v>186</v>
      </c>
      <c r="I894" s="426" t="s">
        <v>186</v>
      </c>
      <c r="J894" s="426" t="s">
        <v>186</v>
      </c>
      <c r="K894" s="426" t="s">
        <v>186</v>
      </c>
      <c r="L894" s="426" t="s">
        <v>187</v>
      </c>
      <c r="M894" s="426" t="s">
        <v>186</v>
      </c>
      <c r="N894" s="426" t="s">
        <v>186</v>
      </c>
      <c r="O894" s="426" t="s">
        <v>186</v>
      </c>
      <c r="P894" s="426" t="s">
        <v>187</v>
      </c>
      <c r="Q894" s="426" t="s">
        <v>187</v>
      </c>
      <c r="R894" s="426">
        <v>757.50640199999202</v>
      </c>
    </row>
    <row r="895" spans="1:18">
      <c r="A895" s="428">
        <v>42774.509060416669</v>
      </c>
      <c r="B895" s="426" t="s">
        <v>189</v>
      </c>
      <c r="C895" s="426">
        <v>2</v>
      </c>
      <c r="D895" s="426" t="s">
        <v>39</v>
      </c>
      <c r="E895" s="426" t="s">
        <v>44</v>
      </c>
      <c r="F895" s="426" t="s">
        <v>187</v>
      </c>
      <c r="G895" s="426" t="s">
        <v>186</v>
      </c>
      <c r="H895" s="426" t="s">
        <v>186</v>
      </c>
      <c r="I895" s="426" t="s">
        <v>186</v>
      </c>
      <c r="J895" s="426" t="s">
        <v>186</v>
      </c>
      <c r="K895" s="426" t="s">
        <v>186</v>
      </c>
      <c r="L895" s="426" t="s">
        <v>187</v>
      </c>
      <c r="M895" s="426" t="s">
        <v>186</v>
      </c>
      <c r="N895" s="426" t="s">
        <v>186</v>
      </c>
      <c r="O895" s="426" t="s">
        <v>187</v>
      </c>
      <c r="P895" s="426" t="s">
        <v>186</v>
      </c>
      <c r="Q895" s="426" t="s">
        <v>187</v>
      </c>
      <c r="R895" s="426">
        <v>39.799970000000002</v>
      </c>
    </row>
    <row r="896" spans="1:18">
      <c r="A896" s="428">
        <v>42774.509060416669</v>
      </c>
      <c r="B896" s="426" t="s">
        <v>189</v>
      </c>
      <c r="C896" s="426">
        <v>2</v>
      </c>
      <c r="D896" s="426" t="s">
        <v>39</v>
      </c>
      <c r="E896" s="426" t="s">
        <v>44</v>
      </c>
      <c r="F896" s="426" t="s">
        <v>187</v>
      </c>
      <c r="G896" s="426" t="s">
        <v>186</v>
      </c>
      <c r="H896" s="426" t="s">
        <v>186</v>
      </c>
      <c r="I896" s="426" t="s">
        <v>186</v>
      </c>
      <c r="J896" s="426" t="s">
        <v>186</v>
      </c>
      <c r="K896" s="426" t="s">
        <v>186</v>
      </c>
      <c r="L896" s="426" t="s">
        <v>187</v>
      </c>
      <c r="M896" s="426" t="s">
        <v>186</v>
      </c>
      <c r="N896" s="426" t="s">
        <v>187</v>
      </c>
      <c r="O896" s="426" t="s">
        <v>186</v>
      </c>
      <c r="P896" s="426" t="s">
        <v>186</v>
      </c>
      <c r="Q896" s="426" t="s">
        <v>187</v>
      </c>
      <c r="R896" s="426">
        <v>213.39981500000201</v>
      </c>
    </row>
    <row r="897" spans="1:18">
      <c r="A897" s="428">
        <v>42774.509060416669</v>
      </c>
      <c r="B897" s="426" t="s">
        <v>189</v>
      </c>
      <c r="C897" s="426">
        <v>2</v>
      </c>
      <c r="D897" s="426" t="s">
        <v>39</v>
      </c>
      <c r="E897" s="426" t="s">
        <v>44</v>
      </c>
      <c r="F897" s="426" t="s">
        <v>187</v>
      </c>
      <c r="G897" s="426" t="s">
        <v>186</v>
      </c>
      <c r="H897" s="426" t="s">
        <v>186</v>
      </c>
      <c r="I897" s="426" t="s">
        <v>186</v>
      </c>
      <c r="J897" s="426" t="s">
        <v>186</v>
      </c>
      <c r="K897" s="426" t="s">
        <v>186</v>
      </c>
      <c r="L897" s="426" t="s">
        <v>187</v>
      </c>
      <c r="M897" s="426" t="s">
        <v>187</v>
      </c>
      <c r="N897" s="426" t="s">
        <v>186</v>
      </c>
      <c r="O897" s="426" t="s">
        <v>186</v>
      </c>
      <c r="P897" s="426" t="s">
        <v>186</v>
      </c>
      <c r="Q897" s="426" t="s">
        <v>187</v>
      </c>
      <c r="R897" s="426">
        <v>425.879668999996</v>
      </c>
    </row>
    <row r="898" spans="1:18">
      <c r="A898" s="428">
        <v>42774.509060416669</v>
      </c>
      <c r="B898" s="426" t="s">
        <v>189</v>
      </c>
      <c r="C898" s="426">
        <v>2</v>
      </c>
      <c r="D898" s="426" t="s">
        <v>39</v>
      </c>
      <c r="E898" s="426" t="s">
        <v>44</v>
      </c>
      <c r="F898" s="426" t="s">
        <v>187</v>
      </c>
      <c r="G898" s="426" t="s">
        <v>186</v>
      </c>
      <c r="H898" s="426" t="s">
        <v>186</v>
      </c>
      <c r="I898" s="426" t="s">
        <v>186</v>
      </c>
      <c r="J898" s="426" t="s">
        <v>186</v>
      </c>
      <c r="K898" s="426" t="s">
        <v>186</v>
      </c>
      <c r="L898" s="426" t="s">
        <v>187</v>
      </c>
      <c r="M898" s="426" t="s">
        <v>187</v>
      </c>
      <c r="N898" s="426" t="s">
        <v>186</v>
      </c>
      <c r="O898" s="426" t="s">
        <v>187</v>
      </c>
      <c r="P898" s="426" t="s">
        <v>186</v>
      </c>
      <c r="Q898" s="426" t="s">
        <v>187</v>
      </c>
      <c r="R898" s="426">
        <v>14.733316</v>
      </c>
    </row>
    <row r="899" spans="1:18">
      <c r="A899" s="428">
        <v>42774.509060416669</v>
      </c>
      <c r="B899" s="426" t="s">
        <v>189</v>
      </c>
      <c r="C899" s="426">
        <v>2</v>
      </c>
      <c r="D899" s="426" t="s">
        <v>39</v>
      </c>
      <c r="E899" s="426" t="s">
        <v>44</v>
      </c>
      <c r="F899" s="426" t="s">
        <v>187</v>
      </c>
      <c r="G899" s="426" t="s">
        <v>186</v>
      </c>
      <c r="H899" s="426" t="s">
        <v>186</v>
      </c>
      <c r="I899" s="426" t="s">
        <v>186</v>
      </c>
      <c r="J899" s="426" t="s">
        <v>186</v>
      </c>
      <c r="K899" s="426" t="s">
        <v>186</v>
      </c>
      <c r="L899" s="426" t="s">
        <v>187</v>
      </c>
      <c r="M899" s="426" t="s">
        <v>187</v>
      </c>
      <c r="N899" s="426" t="s">
        <v>187</v>
      </c>
      <c r="O899" s="426" t="s">
        <v>186</v>
      </c>
      <c r="P899" s="426" t="s">
        <v>186</v>
      </c>
      <c r="Q899" s="426" t="s">
        <v>187</v>
      </c>
      <c r="R899" s="426">
        <v>25.999974000000002</v>
      </c>
    </row>
    <row r="900" spans="1:18">
      <c r="A900" s="428">
        <v>42774.509060416669</v>
      </c>
      <c r="B900" s="426" t="s">
        <v>189</v>
      </c>
      <c r="C900" s="426">
        <v>2</v>
      </c>
      <c r="D900" s="426" t="s">
        <v>39</v>
      </c>
      <c r="E900" s="426" t="s">
        <v>44</v>
      </c>
      <c r="F900" s="426" t="s">
        <v>187</v>
      </c>
      <c r="G900" s="426" t="s">
        <v>186</v>
      </c>
      <c r="H900" s="426" t="s">
        <v>186</v>
      </c>
      <c r="I900" s="426" t="s">
        <v>186</v>
      </c>
      <c r="J900" s="426" t="s">
        <v>186</v>
      </c>
      <c r="K900" s="426" t="s">
        <v>187</v>
      </c>
      <c r="L900" s="426" t="s">
        <v>186</v>
      </c>
      <c r="M900" s="426" t="s">
        <v>186</v>
      </c>
      <c r="N900" s="426" t="s">
        <v>186</v>
      </c>
      <c r="O900" s="426" t="s">
        <v>186</v>
      </c>
      <c r="P900" s="426" t="s">
        <v>186</v>
      </c>
      <c r="Q900" s="426" t="s">
        <v>186</v>
      </c>
      <c r="R900" s="426">
        <v>8.7999930000000006</v>
      </c>
    </row>
    <row r="901" spans="1:18">
      <c r="A901" s="428">
        <v>42774.509060416669</v>
      </c>
      <c r="B901" s="426" t="s">
        <v>189</v>
      </c>
      <c r="C901" s="426">
        <v>2</v>
      </c>
      <c r="D901" s="426" t="s">
        <v>39</v>
      </c>
      <c r="E901" s="426" t="s">
        <v>44</v>
      </c>
      <c r="F901" s="426" t="s">
        <v>187</v>
      </c>
      <c r="G901" s="426" t="s">
        <v>186</v>
      </c>
      <c r="H901" s="426" t="s">
        <v>186</v>
      </c>
      <c r="I901" s="426" t="s">
        <v>186</v>
      </c>
      <c r="J901" s="426" t="s">
        <v>187</v>
      </c>
      <c r="K901" s="426" t="s">
        <v>186</v>
      </c>
      <c r="L901" s="426" t="s">
        <v>186</v>
      </c>
      <c r="M901" s="426" t="s">
        <v>186</v>
      </c>
      <c r="N901" s="426" t="s">
        <v>186</v>
      </c>
      <c r="O901" s="426" t="s">
        <v>186</v>
      </c>
      <c r="P901" s="426" t="s">
        <v>186</v>
      </c>
      <c r="Q901" s="426" t="s">
        <v>187</v>
      </c>
      <c r="R901" s="426">
        <v>105.099898</v>
      </c>
    </row>
    <row r="902" spans="1:18">
      <c r="A902" s="428">
        <v>42774.509060416669</v>
      </c>
      <c r="B902" s="426" t="s">
        <v>189</v>
      </c>
      <c r="C902" s="426">
        <v>2</v>
      </c>
      <c r="D902" s="426" t="s">
        <v>39</v>
      </c>
      <c r="E902" s="426" t="s">
        <v>44</v>
      </c>
      <c r="F902" s="426" t="s">
        <v>187</v>
      </c>
      <c r="G902" s="426" t="s">
        <v>186</v>
      </c>
      <c r="H902" s="426" t="s">
        <v>186</v>
      </c>
      <c r="I902" s="426" t="s">
        <v>186</v>
      </c>
      <c r="J902" s="426" t="s">
        <v>187</v>
      </c>
      <c r="K902" s="426" t="s">
        <v>186</v>
      </c>
      <c r="L902" s="426" t="s">
        <v>187</v>
      </c>
      <c r="M902" s="426" t="s">
        <v>186</v>
      </c>
      <c r="N902" s="426" t="s">
        <v>186</v>
      </c>
      <c r="O902" s="426" t="s">
        <v>186</v>
      </c>
      <c r="P902" s="426" t="s">
        <v>187</v>
      </c>
      <c r="Q902" s="426" t="s">
        <v>187</v>
      </c>
      <c r="R902" s="426">
        <v>8.6333310000000001</v>
      </c>
    </row>
    <row r="903" spans="1:18">
      <c r="A903" s="428">
        <v>42774.509060416669</v>
      </c>
      <c r="B903" s="426" t="s">
        <v>189</v>
      </c>
      <c r="C903" s="426">
        <v>2</v>
      </c>
      <c r="D903" s="426" t="s">
        <v>39</v>
      </c>
      <c r="E903" s="426" t="s">
        <v>44</v>
      </c>
      <c r="F903" s="426" t="s">
        <v>187</v>
      </c>
      <c r="G903" s="426" t="s">
        <v>186</v>
      </c>
      <c r="H903" s="426" t="s">
        <v>186</v>
      </c>
      <c r="I903" s="426" t="s">
        <v>186</v>
      </c>
      <c r="J903" s="426" t="s">
        <v>187</v>
      </c>
      <c r="K903" s="426" t="s">
        <v>186</v>
      </c>
      <c r="L903" s="426" t="s">
        <v>187</v>
      </c>
      <c r="M903" s="426" t="s">
        <v>186</v>
      </c>
      <c r="N903" s="426" t="s">
        <v>186</v>
      </c>
      <c r="O903" s="426" t="s">
        <v>187</v>
      </c>
      <c r="P903" s="426" t="s">
        <v>186</v>
      </c>
      <c r="Q903" s="426" t="s">
        <v>187</v>
      </c>
      <c r="R903" s="426">
        <v>4.2666639999999996</v>
      </c>
    </row>
    <row r="904" spans="1:18">
      <c r="A904" s="428">
        <v>42774.509060416669</v>
      </c>
      <c r="B904" s="426" t="s">
        <v>189</v>
      </c>
      <c r="C904" s="426">
        <v>2</v>
      </c>
      <c r="D904" s="426" t="s">
        <v>39</v>
      </c>
      <c r="E904" s="426" t="s">
        <v>44</v>
      </c>
      <c r="F904" s="426" t="s">
        <v>187</v>
      </c>
      <c r="G904" s="426" t="s">
        <v>186</v>
      </c>
      <c r="H904" s="426" t="s">
        <v>186</v>
      </c>
      <c r="I904" s="426" t="s">
        <v>186</v>
      </c>
      <c r="J904" s="426" t="s">
        <v>187</v>
      </c>
      <c r="K904" s="426" t="s">
        <v>186</v>
      </c>
      <c r="L904" s="426" t="s">
        <v>187</v>
      </c>
      <c r="M904" s="426" t="s">
        <v>186</v>
      </c>
      <c r="N904" s="426" t="s">
        <v>187</v>
      </c>
      <c r="O904" s="426" t="s">
        <v>186</v>
      </c>
      <c r="P904" s="426" t="s">
        <v>186</v>
      </c>
      <c r="Q904" s="426" t="s">
        <v>187</v>
      </c>
      <c r="R904" s="426">
        <v>6.7333270000000001</v>
      </c>
    </row>
    <row r="905" spans="1:18">
      <c r="A905" s="428">
        <v>42774.509060416669</v>
      </c>
      <c r="B905" s="426" t="s">
        <v>189</v>
      </c>
      <c r="C905" s="426">
        <v>2</v>
      </c>
      <c r="D905" s="426" t="s">
        <v>39</v>
      </c>
      <c r="E905" s="426" t="s">
        <v>44</v>
      </c>
      <c r="F905" s="426" t="s">
        <v>187</v>
      </c>
      <c r="G905" s="426" t="s">
        <v>186</v>
      </c>
      <c r="H905" s="426" t="s">
        <v>186</v>
      </c>
      <c r="I905" s="426" t="s">
        <v>186</v>
      </c>
      <c r="J905" s="426" t="s">
        <v>187</v>
      </c>
      <c r="K905" s="426" t="s">
        <v>186</v>
      </c>
      <c r="L905" s="426" t="s">
        <v>187</v>
      </c>
      <c r="M905" s="426" t="s">
        <v>187</v>
      </c>
      <c r="N905" s="426" t="s">
        <v>186</v>
      </c>
      <c r="O905" s="426" t="s">
        <v>186</v>
      </c>
      <c r="P905" s="426" t="s">
        <v>186</v>
      </c>
      <c r="Q905" s="426" t="s">
        <v>187</v>
      </c>
      <c r="R905" s="426">
        <v>107.706596</v>
      </c>
    </row>
    <row r="906" spans="1:18">
      <c r="A906" s="428">
        <v>42774.509060416669</v>
      </c>
      <c r="B906" s="426" t="s">
        <v>189</v>
      </c>
      <c r="C906" s="426">
        <v>2</v>
      </c>
      <c r="D906" s="426" t="s">
        <v>39</v>
      </c>
      <c r="E906" s="426" t="s">
        <v>44</v>
      </c>
      <c r="F906" s="426" t="s">
        <v>187</v>
      </c>
      <c r="G906" s="426" t="s">
        <v>186</v>
      </c>
      <c r="H906" s="426" t="s">
        <v>186</v>
      </c>
      <c r="I906" s="426" t="s">
        <v>186</v>
      </c>
      <c r="J906" s="426" t="s">
        <v>187</v>
      </c>
      <c r="K906" s="426" t="s">
        <v>186</v>
      </c>
      <c r="L906" s="426" t="s">
        <v>187</v>
      </c>
      <c r="M906" s="426" t="s">
        <v>187</v>
      </c>
      <c r="N906" s="426" t="s">
        <v>186</v>
      </c>
      <c r="O906" s="426" t="s">
        <v>187</v>
      </c>
      <c r="P906" s="426" t="s">
        <v>186</v>
      </c>
      <c r="Q906" s="426" t="s">
        <v>187</v>
      </c>
      <c r="R906" s="426">
        <v>2.4666640000000002</v>
      </c>
    </row>
    <row r="907" spans="1:18">
      <c r="A907" s="428">
        <v>42774.509060416669</v>
      </c>
      <c r="B907" s="426" t="s">
        <v>189</v>
      </c>
      <c r="C907" s="426">
        <v>2</v>
      </c>
      <c r="D907" s="426" t="s">
        <v>39</v>
      </c>
      <c r="E907" s="426" t="s">
        <v>44</v>
      </c>
      <c r="F907" s="426" t="s">
        <v>187</v>
      </c>
      <c r="G907" s="426" t="s">
        <v>186</v>
      </c>
      <c r="H907" s="426" t="s">
        <v>186</v>
      </c>
      <c r="I907" s="426" t="s">
        <v>186</v>
      </c>
      <c r="J907" s="426" t="s">
        <v>187</v>
      </c>
      <c r="K907" s="426" t="s">
        <v>186</v>
      </c>
      <c r="L907" s="426" t="s">
        <v>187</v>
      </c>
      <c r="M907" s="426" t="s">
        <v>187</v>
      </c>
      <c r="N907" s="426" t="s">
        <v>187</v>
      </c>
      <c r="O907" s="426" t="s">
        <v>186</v>
      </c>
      <c r="P907" s="426" t="s">
        <v>186</v>
      </c>
      <c r="Q907" s="426" t="s">
        <v>187</v>
      </c>
      <c r="R907" s="426">
        <v>0.66666599999999998</v>
      </c>
    </row>
    <row r="908" spans="1:18">
      <c r="A908" s="428">
        <v>42774.509060416669</v>
      </c>
      <c r="B908" s="426" t="s">
        <v>189</v>
      </c>
      <c r="C908" s="426">
        <v>2</v>
      </c>
      <c r="D908" s="426" t="s">
        <v>39</v>
      </c>
      <c r="E908" s="426" t="s">
        <v>44</v>
      </c>
      <c r="F908" s="426" t="s">
        <v>187</v>
      </c>
      <c r="G908" s="426" t="s">
        <v>186</v>
      </c>
      <c r="H908" s="426" t="s">
        <v>187</v>
      </c>
      <c r="I908" s="426" t="s">
        <v>186</v>
      </c>
      <c r="J908" s="426" t="s">
        <v>186</v>
      </c>
      <c r="K908" s="426" t="s">
        <v>186</v>
      </c>
      <c r="L908" s="426" t="s">
        <v>187</v>
      </c>
      <c r="M908" s="426" t="s">
        <v>187</v>
      </c>
      <c r="N908" s="426" t="s">
        <v>186</v>
      </c>
      <c r="O908" s="426" t="s">
        <v>186</v>
      </c>
      <c r="P908" s="426" t="s">
        <v>186</v>
      </c>
      <c r="Q908" s="426" t="s">
        <v>187</v>
      </c>
      <c r="R908" s="426">
        <v>2.3333309999999998</v>
      </c>
    </row>
    <row r="909" spans="1:18">
      <c r="A909" s="428">
        <v>42774.509060416669</v>
      </c>
      <c r="B909" s="426" t="s">
        <v>189</v>
      </c>
      <c r="C909" s="426">
        <v>2</v>
      </c>
      <c r="D909" s="426" t="s">
        <v>39</v>
      </c>
      <c r="E909" s="426" t="s">
        <v>44</v>
      </c>
      <c r="F909" s="426" t="s">
        <v>187</v>
      </c>
      <c r="G909" s="426" t="s">
        <v>187</v>
      </c>
      <c r="H909" s="426" t="s">
        <v>186</v>
      </c>
      <c r="I909" s="426" t="s">
        <v>186</v>
      </c>
      <c r="J909" s="426" t="s">
        <v>186</v>
      </c>
      <c r="K909" s="426" t="s">
        <v>186</v>
      </c>
      <c r="L909" s="426" t="s">
        <v>186</v>
      </c>
      <c r="M909" s="426" t="s">
        <v>186</v>
      </c>
      <c r="N909" s="426" t="s">
        <v>186</v>
      </c>
      <c r="O909" s="426" t="s">
        <v>186</v>
      </c>
      <c r="P909" s="426" t="s">
        <v>186</v>
      </c>
      <c r="Q909" s="426" t="s">
        <v>187</v>
      </c>
      <c r="R909" s="426">
        <v>9.1333260000000003</v>
      </c>
    </row>
    <row r="910" spans="1:18">
      <c r="A910" s="428">
        <v>42774.509060416669</v>
      </c>
      <c r="B910" s="426" t="s">
        <v>189</v>
      </c>
      <c r="C910" s="426">
        <v>2</v>
      </c>
      <c r="D910" s="426" t="s">
        <v>39</v>
      </c>
      <c r="E910" s="426" t="s">
        <v>44</v>
      </c>
      <c r="F910" s="426" t="s">
        <v>187</v>
      </c>
      <c r="G910" s="426" t="s">
        <v>187</v>
      </c>
      <c r="H910" s="426" t="s">
        <v>186</v>
      </c>
      <c r="I910" s="426" t="s">
        <v>186</v>
      </c>
      <c r="J910" s="426" t="s">
        <v>186</v>
      </c>
      <c r="K910" s="426" t="s">
        <v>186</v>
      </c>
      <c r="L910" s="426" t="s">
        <v>187</v>
      </c>
      <c r="M910" s="426" t="s">
        <v>186</v>
      </c>
      <c r="N910" s="426" t="s">
        <v>186</v>
      </c>
      <c r="O910" s="426" t="s">
        <v>186</v>
      </c>
      <c r="P910" s="426" t="s">
        <v>187</v>
      </c>
      <c r="Q910" s="426" t="s">
        <v>187</v>
      </c>
      <c r="R910" s="426">
        <v>0.52</v>
      </c>
    </row>
    <row r="911" spans="1:18">
      <c r="A911" s="428">
        <v>42774.509060416669</v>
      </c>
      <c r="B911" s="426" t="s">
        <v>189</v>
      </c>
      <c r="C911" s="426">
        <v>2</v>
      </c>
      <c r="D911" s="426" t="s">
        <v>39</v>
      </c>
      <c r="E911" s="426" t="s">
        <v>44</v>
      </c>
      <c r="F911" s="426" t="s">
        <v>187</v>
      </c>
      <c r="G911" s="426" t="s">
        <v>187</v>
      </c>
      <c r="H911" s="426" t="s">
        <v>186</v>
      </c>
      <c r="I911" s="426" t="s">
        <v>186</v>
      </c>
      <c r="J911" s="426" t="s">
        <v>186</v>
      </c>
      <c r="K911" s="426" t="s">
        <v>186</v>
      </c>
      <c r="L911" s="426" t="s">
        <v>187</v>
      </c>
      <c r="M911" s="426" t="s">
        <v>186</v>
      </c>
      <c r="N911" s="426" t="s">
        <v>187</v>
      </c>
      <c r="O911" s="426" t="s">
        <v>186</v>
      </c>
      <c r="P911" s="426" t="s">
        <v>186</v>
      </c>
      <c r="Q911" s="426" t="s">
        <v>187</v>
      </c>
      <c r="R911" s="426">
        <v>0.33333299999999999</v>
      </c>
    </row>
    <row r="912" spans="1:18">
      <c r="A912" s="428">
        <v>42774.509060416669</v>
      </c>
      <c r="B912" s="426" t="s">
        <v>189</v>
      </c>
      <c r="C912" s="426">
        <v>2</v>
      </c>
      <c r="D912" s="426" t="s">
        <v>39</v>
      </c>
      <c r="E912" s="426" t="s">
        <v>44</v>
      </c>
      <c r="F912" s="426" t="s">
        <v>187</v>
      </c>
      <c r="G912" s="426" t="s">
        <v>187</v>
      </c>
      <c r="H912" s="426" t="s">
        <v>186</v>
      </c>
      <c r="I912" s="426" t="s">
        <v>186</v>
      </c>
      <c r="J912" s="426" t="s">
        <v>186</v>
      </c>
      <c r="K912" s="426" t="s">
        <v>186</v>
      </c>
      <c r="L912" s="426" t="s">
        <v>187</v>
      </c>
      <c r="M912" s="426" t="s">
        <v>187</v>
      </c>
      <c r="N912" s="426" t="s">
        <v>186</v>
      </c>
      <c r="O912" s="426" t="s">
        <v>186</v>
      </c>
      <c r="P912" s="426" t="s">
        <v>186</v>
      </c>
      <c r="Q912" s="426" t="s">
        <v>187</v>
      </c>
      <c r="R912" s="426">
        <v>84.266640999999893</v>
      </c>
    </row>
    <row r="913" spans="1:18">
      <c r="A913" s="428">
        <v>42774.509060416669</v>
      </c>
      <c r="B913" s="426" t="s">
        <v>189</v>
      </c>
      <c r="C913" s="426">
        <v>2</v>
      </c>
      <c r="D913" s="426" t="s">
        <v>39</v>
      </c>
      <c r="E913" s="426" t="s">
        <v>44</v>
      </c>
      <c r="F913" s="426" t="s">
        <v>187</v>
      </c>
      <c r="G913" s="426" t="s">
        <v>187</v>
      </c>
      <c r="H913" s="426" t="s">
        <v>186</v>
      </c>
      <c r="I913" s="426" t="s">
        <v>186</v>
      </c>
      <c r="J913" s="426" t="s">
        <v>186</v>
      </c>
      <c r="K913" s="426" t="s">
        <v>187</v>
      </c>
      <c r="L913" s="426" t="s">
        <v>186</v>
      </c>
      <c r="M913" s="426" t="s">
        <v>186</v>
      </c>
      <c r="N913" s="426" t="s">
        <v>186</v>
      </c>
      <c r="O913" s="426" t="s">
        <v>186</v>
      </c>
      <c r="P913" s="426" t="s">
        <v>186</v>
      </c>
      <c r="Q913" s="426" t="s">
        <v>186</v>
      </c>
      <c r="R913" s="426">
        <v>42.266654000000003</v>
      </c>
    </row>
    <row r="914" spans="1:18">
      <c r="A914" s="428">
        <v>42774.509060416669</v>
      </c>
      <c r="B914" s="426" t="s">
        <v>189</v>
      </c>
      <c r="C914" s="426">
        <v>2</v>
      </c>
      <c r="D914" s="426" t="s">
        <v>39</v>
      </c>
      <c r="E914" s="426" t="s">
        <v>44</v>
      </c>
      <c r="F914" s="426" t="s">
        <v>187</v>
      </c>
      <c r="G914" s="426" t="s">
        <v>187</v>
      </c>
      <c r="H914" s="426" t="s">
        <v>186</v>
      </c>
      <c r="I914" s="426" t="s">
        <v>186</v>
      </c>
      <c r="J914" s="426" t="s">
        <v>187</v>
      </c>
      <c r="K914" s="426" t="s">
        <v>186</v>
      </c>
      <c r="L914" s="426" t="s">
        <v>187</v>
      </c>
      <c r="M914" s="426" t="s">
        <v>187</v>
      </c>
      <c r="N914" s="426" t="s">
        <v>186</v>
      </c>
      <c r="O914" s="426" t="s">
        <v>186</v>
      </c>
      <c r="P914" s="426" t="s">
        <v>186</v>
      </c>
      <c r="Q914" s="426" t="s">
        <v>187</v>
      </c>
      <c r="R914" s="426">
        <v>35.933315</v>
      </c>
    </row>
    <row r="915" spans="1:18">
      <c r="A915" s="428">
        <v>42774.509060416669</v>
      </c>
      <c r="B915" s="426" t="s">
        <v>189</v>
      </c>
      <c r="C915" s="426">
        <v>2</v>
      </c>
      <c r="D915" s="426" t="s">
        <v>39</v>
      </c>
      <c r="E915" s="426" t="s">
        <v>128</v>
      </c>
      <c r="F915" s="426" t="s">
        <v>186</v>
      </c>
      <c r="G915" s="426" t="s">
        <v>186</v>
      </c>
      <c r="H915" s="426" t="s">
        <v>186</v>
      </c>
      <c r="I915" s="426" t="s">
        <v>186</v>
      </c>
      <c r="J915" s="426" t="s">
        <v>186</v>
      </c>
      <c r="K915" s="426" t="s">
        <v>186</v>
      </c>
      <c r="L915" s="426" t="s">
        <v>186</v>
      </c>
      <c r="M915" s="426" t="s">
        <v>186</v>
      </c>
      <c r="N915" s="426" t="s">
        <v>186</v>
      </c>
      <c r="O915" s="426" t="s">
        <v>186</v>
      </c>
      <c r="P915" s="426" t="s">
        <v>186</v>
      </c>
      <c r="Q915" s="426" t="s">
        <v>186</v>
      </c>
      <c r="R915" s="426">
        <v>9.09999</v>
      </c>
    </row>
    <row r="916" spans="1:18">
      <c r="A916" s="428">
        <v>42774.509060416669</v>
      </c>
      <c r="B916" s="426" t="s">
        <v>189</v>
      </c>
      <c r="C916" s="426">
        <v>2</v>
      </c>
      <c r="D916" s="426" t="s">
        <v>39</v>
      </c>
      <c r="E916" s="426" t="s">
        <v>128</v>
      </c>
      <c r="F916" s="426" t="s">
        <v>187</v>
      </c>
      <c r="G916" s="426" t="s">
        <v>186</v>
      </c>
      <c r="H916" s="426" t="s">
        <v>186</v>
      </c>
      <c r="I916" s="426" t="s">
        <v>186</v>
      </c>
      <c r="J916" s="426" t="s">
        <v>186</v>
      </c>
      <c r="K916" s="426" t="s">
        <v>186</v>
      </c>
      <c r="L916" s="426" t="s">
        <v>186</v>
      </c>
      <c r="M916" s="426" t="s">
        <v>186</v>
      </c>
      <c r="N916" s="426" t="s">
        <v>186</v>
      </c>
      <c r="O916" s="426" t="s">
        <v>186</v>
      </c>
      <c r="P916" s="426" t="s">
        <v>186</v>
      </c>
      <c r="Q916" s="426" t="s">
        <v>187</v>
      </c>
      <c r="R916" s="426">
        <v>133.53980100000001</v>
      </c>
    </row>
    <row r="917" spans="1:18">
      <c r="A917" s="428">
        <v>42774.509060416669</v>
      </c>
      <c r="B917" s="426" t="s">
        <v>189</v>
      </c>
      <c r="C917" s="426">
        <v>2</v>
      </c>
      <c r="D917" s="426" t="s">
        <v>39</v>
      </c>
      <c r="E917" s="426" t="s">
        <v>128</v>
      </c>
      <c r="F917" s="426" t="s">
        <v>187</v>
      </c>
      <c r="G917" s="426" t="s">
        <v>186</v>
      </c>
      <c r="H917" s="426" t="s">
        <v>186</v>
      </c>
      <c r="I917" s="426" t="s">
        <v>186</v>
      </c>
      <c r="J917" s="426" t="s">
        <v>186</v>
      </c>
      <c r="K917" s="426" t="s">
        <v>186</v>
      </c>
      <c r="L917" s="426" t="s">
        <v>187</v>
      </c>
      <c r="M917" s="426" t="s">
        <v>186</v>
      </c>
      <c r="N917" s="426" t="s">
        <v>186</v>
      </c>
      <c r="O917" s="426" t="s">
        <v>186</v>
      </c>
      <c r="P917" s="426" t="s">
        <v>187</v>
      </c>
      <c r="Q917" s="426" t="s">
        <v>187</v>
      </c>
      <c r="R917" s="426">
        <v>63.653283000000002</v>
      </c>
    </row>
    <row r="918" spans="1:18">
      <c r="A918" s="428">
        <v>42774.509060416669</v>
      </c>
      <c r="B918" s="426" t="s">
        <v>189</v>
      </c>
      <c r="C918" s="426">
        <v>2</v>
      </c>
      <c r="D918" s="426" t="s">
        <v>39</v>
      </c>
      <c r="E918" s="426" t="s">
        <v>128</v>
      </c>
      <c r="F918" s="426" t="s">
        <v>187</v>
      </c>
      <c r="G918" s="426" t="s">
        <v>186</v>
      </c>
      <c r="H918" s="426" t="s">
        <v>186</v>
      </c>
      <c r="I918" s="426" t="s">
        <v>186</v>
      </c>
      <c r="J918" s="426" t="s">
        <v>186</v>
      </c>
      <c r="K918" s="426" t="s">
        <v>186</v>
      </c>
      <c r="L918" s="426" t="s">
        <v>187</v>
      </c>
      <c r="M918" s="426" t="s">
        <v>187</v>
      </c>
      <c r="N918" s="426" t="s">
        <v>186</v>
      </c>
      <c r="O918" s="426" t="s">
        <v>186</v>
      </c>
      <c r="P918" s="426" t="s">
        <v>186</v>
      </c>
      <c r="Q918" s="426" t="s">
        <v>187</v>
      </c>
      <c r="R918" s="426">
        <v>5.2733270000000001</v>
      </c>
    </row>
    <row r="919" spans="1:18">
      <c r="A919" s="428">
        <v>42774.509060416669</v>
      </c>
      <c r="B919" s="426" t="s">
        <v>189</v>
      </c>
      <c r="C919" s="426">
        <v>2</v>
      </c>
      <c r="D919" s="426" t="s">
        <v>39</v>
      </c>
      <c r="E919" s="426" t="s">
        <v>128</v>
      </c>
      <c r="F919" s="426" t="s">
        <v>187</v>
      </c>
      <c r="G919" s="426" t="s">
        <v>186</v>
      </c>
      <c r="H919" s="426" t="s">
        <v>186</v>
      </c>
      <c r="I919" s="426" t="s">
        <v>186</v>
      </c>
      <c r="J919" s="426" t="s">
        <v>187</v>
      </c>
      <c r="K919" s="426" t="s">
        <v>186</v>
      </c>
      <c r="L919" s="426" t="s">
        <v>186</v>
      </c>
      <c r="M919" s="426" t="s">
        <v>186</v>
      </c>
      <c r="N919" s="426" t="s">
        <v>186</v>
      </c>
      <c r="O919" s="426" t="s">
        <v>186</v>
      </c>
      <c r="P919" s="426" t="s">
        <v>186</v>
      </c>
      <c r="Q919" s="426" t="s">
        <v>187</v>
      </c>
      <c r="R919" s="426">
        <v>76.533217000000107</v>
      </c>
    </row>
    <row r="920" spans="1:18">
      <c r="A920" s="428">
        <v>42774.509060416669</v>
      </c>
      <c r="B920" s="426" t="s">
        <v>189</v>
      </c>
      <c r="C920" s="426">
        <v>2</v>
      </c>
      <c r="D920" s="426" t="s">
        <v>39</v>
      </c>
      <c r="E920" s="426" t="s">
        <v>128</v>
      </c>
      <c r="F920" s="426" t="s">
        <v>187</v>
      </c>
      <c r="G920" s="426" t="s">
        <v>186</v>
      </c>
      <c r="H920" s="426" t="s">
        <v>186</v>
      </c>
      <c r="I920" s="426" t="s">
        <v>186</v>
      </c>
      <c r="J920" s="426" t="s">
        <v>187</v>
      </c>
      <c r="K920" s="426" t="s">
        <v>186</v>
      </c>
      <c r="L920" s="426" t="s">
        <v>187</v>
      </c>
      <c r="M920" s="426" t="s">
        <v>186</v>
      </c>
      <c r="N920" s="426" t="s">
        <v>186</v>
      </c>
      <c r="O920" s="426" t="s">
        <v>186</v>
      </c>
      <c r="P920" s="426" t="s">
        <v>187</v>
      </c>
      <c r="Q920" s="426" t="s">
        <v>187</v>
      </c>
      <c r="R920" s="426">
        <v>8.6599939999999993</v>
      </c>
    </row>
    <row r="921" spans="1:18">
      <c r="A921" s="428">
        <v>42774.509060416669</v>
      </c>
      <c r="B921" s="426" t="s">
        <v>189</v>
      </c>
      <c r="C921" s="426">
        <v>2</v>
      </c>
      <c r="D921" s="426" t="s">
        <v>39</v>
      </c>
      <c r="E921" s="426" t="s">
        <v>128</v>
      </c>
      <c r="F921" s="426" t="s">
        <v>187</v>
      </c>
      <c r="G921" s="426" t="s">
        <v>186</v>
      </c>
      <c r="H921" s="426" t="s">
        <v>186</v>
      </c>
      <c r="I921" s="426" t="s">
        <v>186</v>
      </c>
      <c r="J921" s="426" t="s">
        <v>187</v>
      </c>
      <c r="K921" s="426" t="s">
        <v>186</v>
      </c>
      <c r="L921" s="426" t="s">
        <v>187</v>
      </c>
      <c r="M921" s="426" t="s">
        <v>187</v>
      </c>
      <c r="N921" s="426" t="s">
        <v>186</v>
      </c>
      <c r="O921" s="426" t="s">
        <v>186</v>
      </c>
      <c r="P921" s="426" t="s">
        <v>186</v>
      </c>
      <c r="Q921" s="426" t="s">
        <v>187</v>
      </c>
      <c r="R921" s="426">
        <v>4.0999949999999998</v>
      </c>
    </row>
    <row r="922" spans="1:18">
      <c r="A922" s="428">
        <v>42774.509060416669</v>
      </c>
      <c r="B922" s="426" t="s">
        <v>189</v>
      </c>
      <c r="C922" s="426">
        <v>2</v>
      </c>
      <c r="D922" s="426" t="s">
        <v>21</v>
      </c>
      <c r="E922" s="426" t="s">
        <v>21</v>
      </c>
      <c r="F922" s="426" t="s">
        <v>186</v>
      </c>
      <c r="G922" s="426" t="s">
        <v>186</v>
      </c>
      <c r="H922" s="426" t="s">
        <v>186</v>
      </c>
      <c r="I922" s="426" t="s">
        <v>186</v>
      </c>
      <c r="J922" s="426" t="s">
        <v>186</v>
      </c>
      <c r="K922" s="426" t="s">
        <v>186</v>
      </c>
      <c r="L922" s="426" t="s">
        <v>186</v>
      </c>
      <c r="M922" s="426" t="s">
        <v>186</v>
      </c>
      <c r="N922" s="426" t="s">
        <v>186</v>
      </c>
      <c r="O922" s="426" t="s">
        <v>186</v>
      </c>
      <c r="P922" s="426" t="s">
        <v>186</v>
      </c>
      <c r="Q922" s="426" t="s">
        <v>186</v>
      </c>
      <c r="R922" s="426">
        <v>1341.25176700007</v>
      </c>
    </row>
    <row r="923" spans="1:18">
      <c r="A923" s="428">
        <v>42774.509060416669</v>
      </c>
      <c r="B923" s="426" t="s">
        <v>189</v>
      </c>
      <c r="C923" s="426">
        <v>2</v>
      </c>
      <c r="D923" s="426" t="s">
        <v>21</v>
      </c>
      <c r="E923" s="426" t="s">
        <v>21</v>
      </c>
      <c r="F923" s="426" t="s">
        <v>187</v>
      </c>
      <c r="G923" s="426" t="s">
        <v>186</v>
      </c>
      <c r="H923" s="426" t="s">
        <v>186</v>
      </c>
      <c r="I923" s="426" t="s">
        <v>186</v>
      </c>
      <c r="J923" s="426" t="s">
        <v>186</v>
      </c>
      <c r="K923" s="426" t="s">
        <v>186</v>
      </c>
      <c r="L923" s="426" t="s">
        <v>186</v>
      </c>
      <c r="M923" s="426" t="s">
        <v>186</v>
      </c>
      <c r="N923" s="426" t="s">
        <v>186</v>
      </c>
      <c r="O923" s="426" t="s">
        <v>186</v>
      </c>
      <c r="P923" s="426" t="s">
        <v>186</v>
      </c>
      <c r="Q923" s="426" t="s">
        <v>187</v>
      </c>
      <c r="R923" s="426">
        <v>2142.47102000016</v>
      </c>
    </row>
    <row r="924" spans="1:18">
      <c r="A924" s="428">
        <v>42774.509060416669</v>
      </c>
      <c r="B924" s="426" t="s">
        <v>189</v>
      </c>
      <c r="C924" s="426">
        <v>2</v>
      </c>
      <c r="D924" s="426" t="s">
        <v>21</v>
      </c>
      <c r="E924" s="426" t="s">
        <v>21</v>
      </c>
      <c r="F924" s="426" t="s">
        <v>187</v>
      </c>
      <c r="G924" s="426" t="s">
        <v>186</v>
      </c>
      <c r="H924" s="426" t="s">
        <v>186</v>
      </c>
      <c r="I924" s="426" t="s">
        <v>186</v>
      </c>
      <c r="J924" s="426" t="s">
        <v>186</v>
      </c>
      <c r="K924" s="426" t="s">
        <v>186</v>
      </c>
      <c r="L924" s="426" t="s">
        <v>187</v>
      </c>
      <c r="M924" s="426" t="s">
        <v>186</v>
      </c>
      <c r="N924" s="426" t="s">
        <v>186</v>
      </c>
      <c r="O924" s="426" t="s">
        <v>186</v>
      </c>
      <c r="P924" s="426" t="s">
        <v>187</v>
      </c>
      <c r="Q924" s="426" t="s">
        <v>187</v>
      </c>
      <c r="R924" s="426">
        <v>317.08628099999999</v>
      </c>
    </row>
    <row r="925" spans="1:18">
      <c r="A925" s="428">
        <v>42774.509060416669</v>
      </c>
      <c r="B925" s="426" t="s">
        <v>189</v>
      </c>
      <c r="C925" s="426">
        <v>2</v>
      </c>
      <c r="D925" s="426" t="s">
        <v>21</v>
      </c>
      <c r="E925" s="426" t="s">
        <v>21</v>
      </c>
      <c r="F925" s="426" t="s">
        <v>187</v>
      </c>
      <c r="G925" s="426" t="s">
        <v>186</v>
      </c>
      <c r="H925" s="426" t="s">
        <v>186</v>
      </c>
      <c r="I925" s="426" t="s">
        <v>186</v>
      </c>
      <c r="J925" s="426" t="s">
        <v>186</v>
      </c>
      <c r="K925" s="426" t="s">
        <v>186</v>
      </c>
      <c r="L925" s="426" t="s">
        <v>187</v>
      </c>
      <c r="M925" s="426" t="s">
        <v>186</v>
      </c>
      <c r="N925" s="426" t="s">
        <v>187</v>
      </c>
      <c r="O925" s="426" t="s">
        <v>186</v>
      </c>
      <c r="P925" s="426" t="s">
        <v>186</v>
      </c>
      <c r="Q925" s="426" t="s">
        <v>187</v>
      </c>
      <c r="R925" s="426">
        <v>241.599688000002</v>
      </c>
    </row>
    <row r="926" spans="1:18">
      <c r="A926" s="428">
        <v>42774.509060416669</v>
      </c>
      <c r="B926" s="426" t="s">
        <v>189</v>
      </c>
      <c r="C926" s="426">
        <v>2</v>
      </c>
      <c r="D926" s="426" t="s">
        <v>21</v>
      </c>
      <c r="E926" s="426" t="s">
        <v>21</v>
      </c>
      <c r="F926" s="426" t="s">
        <v>187</v>
      </c>
      <c r="G926" s="426" t="s">
        <v>186</v>
      </c>
      <c r="H926" s="426" t="s">
        <v>186</v>
      </c>
      <c r="I926" s="426" t="s">
        <v>186</v>
      </c>
      <c r="J926" s="426" t="s">
        <v>186</v>
      </c>
      <c r="K926" s="426" t="s">
        <v>186</v>
      </c>
      <c r="L926" s="426" t="s">
        <v>187</v>
      </c>
      <c r="M926" s="426" t="s">
        <v>187</v>
      </c>
      <c r="N926" s="426" t="s">
        <v>186</v>
      </c>
      <c r="O926" s="426" t="s">
        <v>186</v>
      </c>
      <c r="P926" s="426" t="s">
        <v>186</v>
      </c>
      <c r="Q926" s="426" t="s">
        <v>187</v>
      </c>
      <c r="R926" s="426">
        <v>500.79937599999101</v>
      </c>
    </row>
    <row r="927" spans="1:18">
      <c r="A927" s="428">
        <v>42774.509060416669</v>
      </c>
      <c r="B927" s="426" t="s">
        <v>189</v>
      </c>
      <c r="C927" s="426">
        <v>2</v>
      </c>
      <c r="D927" s="426" t="s">
        <v>21</v>
      </c>
      <c r="E927" s="426" t="s">
        <v>21</v>
      </c>
      <c r="F927" s="426" t="s">
        <v>187</v>
      </c>
      <c r="G927" s="426" t="s">
        <v>186</v>
      </c>
      <c r="H927" s="426" t="s">
        <v>186</v>
      </c>
      <c r="I927" s="426" t="s">
        <v>186</v>
      </c>
      <c r="J927" s="426" t="s">
        <v>186</v>
      </c>
      <c r="K927" s="426" t="s">
        <v>186</v>
      </c>
      <c r="L927" s="426" t="s">
        <v>187</v>
      </c>
      <c r="M927" s="426" t="s">
        <v>187</v>
      </c>
      <c r="N927" s="426" t="s">
        <v>187</v>
      </c>
      <c r="O927" s="426" t="s">
        <v>186</v>
      </c>
      <c r="P927" s="426" t="s">
        <v>186</v>
      </c>
      <c r="Q927" s="426" t="s">
        <v>187</v>
      </c>
      <c r="R927" s="426">
        <v>17.333316</v>
      </c>
    </row>
    <row r="928" spans="1:18">
      <c r="A928" s="428">
        <v>42774.509060416669</v>
      </c>
      <c r="B928" s="426" t="s">
        <v>189</v>
      </c>
      <c r="C928" s="426">
        <v>2</v>
      </c>
      <c r="D928" s="426" t="s">
        <v>21</v>
      </c>
      <c r="E928" s="426" t="s">
        <v>21</v>
      </c>
      <c r="F928" s="426" t="s">
        <v>187</v>
      </c>
      <c r="G928" s="426" t="s">
        <v>186</v>
      </c>
      <c r="H928" s="426" t="s">
        <v>186</v>
      </c>
      <c r="I928" s="426" t="s">
        <v>186</v>
      </c>
      <c r="J928" s="426" t="s">
        <v>186</v>
      </c>
      <c r="K928" s="426" t="s">
        <v>187</v>
      </c>
      <c r="L928" s="426" t="s">
        <v>186</v>
      </c>
      <c r="M928" s="426" t="s">
        <v>186</v>
      </c>
      <c r="N928" s="426" t="s">
        <v>186</v>
      </c>
      <c r="O928" s="426" t="s">
        <v>186</v>
      </c>
      <c r="P928" s="426" t="s">
        <v>186</v>
      </c>
      <c r="Q928" s="426" t="s">
        <v>186</v>
      </c>
      <c r="R928" s="426">
        <v>11.333320000000001</v>
      </c>
    </row>
    <row r="929" spans="1:18">
      <c r="A929" s="428">
        <v>42774.509060416669</v>
      </c>
      <c r="B929" s="426" t="s">
        <v>189</v>
      </c>
      <c r="C929" s="426">
        <v>2</v>
      </c>
      <c r="D929" s="426" t="s">
        <v>21</v>
      </c>
      <c r="E929" s="426" t="s">
        <v>21</v>
      </c>
      <c r="F929" s="426" t="s">
        <v>187</v>
      </c>
      <c r="G929" s="426" t="s">
        <v>186</v>
      </c>
      <c r="H929" s="426" t="s">
        <v>186</v>
      </c>
      <c r="I929" s="426" t="s">
        <v>186</v>
      </c>
      <c r="J929" s="426" t="s">
        <v>187</v>
      </c>
      <c r="K929" s="426" t="s">
        <v>186</v>
      </c>
      <c r="L929" s="426" t="s">
        <v>186</v>
      </c>
      <c r="M929" s="426" t="s">
        <v>186</v>
      </c>
      <c r="N929" s="426" t="s">
        <v>186</v>
      </c>
      <c r="O929" s="426" t="s">
        <v>186</v>
      </c>
      <c r="P929" s="426" t="s">
        <v>186</v>
      </c>
      <c r="Q929" s="426" t="s">
        <v>187</v>
      </c>
      <c r="R929" s="426">
        <v>74.753248000000099</v>
      </c>
    </row>
    <row r="930" spans="1:18">
      <c r="A930" s="428">
        <v>42774.509060416669</v>
      </c>
      <c r="B930" s="426" t="s">
        <v>189</v>
      </c>
      <c r="C930" s="426">
        <v>2</v>
      </c>
      <c r="D930" s="426" t="s">
        <v>21</v>
      </c>
      <c r="E930" s="426" t="s">
        <v>21</v>
      </c>
      <c r="F930" s="426" t="s">
        <v>187</v>
      </c>
      <c r="G930" s="426" t="s">
        <v>186</v>
      </c>
      <c r="H930" s="426" t="s">
        <v>186</v>
      </c>
      <c r="I930" s="426" t="s">
        <v>186</v>
      </c>
      <c r="J930" s="426" t="s">
        <v>187</v>
      </c>
      <c r="K930" s="426" t="s">
        <v>186</v>
      </c>
      <c r="L930" s="426" t="s">
        <v>187</v>
      </c>
      <c r="M930" s="426" t="s">
        <v>186</v>
      </c>
      <c r="N930" s="426" t="s">
        <v>186</v>
      </c>
      <c r="O930" s="426" t="s">
        <v>186</v>
      </c>
      <c r="P930" s="426" t="s">
        <v>187</v>
      </c>
      <c r="Q930" s="426" t="s">
        <v>187</v>
      </c>
      <c r="R930" s="426">
        <v>2.0799979999999998</v>
      </c>
    </row>
    <row r="931" spans="1:18">
      <c r="A931" s="428">
        <v>42774.509060416669</v>
      </c>
      <c r="B931" s="426" t="s">
        <v>189</v>
      </c>
      <c r="C931" s="426">
        <v>2</v>
      </c>
      <c r="D931" s="426" t="s">
        <v>21</v>
      </c>
      <c r="E931" s="426" t="s">
        <v>21</v>
      </c>
      <c r="F931" s="426" t="s">
        <v>187</v>
      </c>
      <c r="G931" s="426" t="s">
        <v>186</v>
      </c>
      <c r="H931" s="426" t="s">
        <v>186</v>
      </c>
      <c r="I931" s="426" t="s">
        <v>186</v>
      </c>
      <c r="J931" s="426" t="s">
        <v>187</v>
      </c>
      <c r="K931" s="426" t="s">
        <v>186</v>
      </c>
      <c r="L931" s="426" t="s">
        <v>187</v>
      </c>
      <c r="M931" s="426" t="s">
        <v>186</v>
      </c>
      <c r="N931" s="426" t="s">
        <v>187</v>
      </c>
      <c r="O931" s="426" t="s">
        <v>186</v>
      </c>
      <c r="P931" s="426" t="s">
        <v>186</v>
      </c>
      <c r="Q931" s="426" t="s">
        <v>187</v>
      </c>
      <c r="R931" s="426">
        <v>1.4333309999999999</v>
      </c>
    </row>
    <row r="932" spans="1:18">
      <c r="A932" s="428">
        <v>42774.509060416669</v>
      </c>
      <c r="B932" s="426" t="s">
        <v>189</v>
      </c>
      <c r="C932" s="426">
        <v>2</v>
      </c>
      <c r="D932" s="426" t="s">
        <v>21</v>
      </c>
      <c r="E932" s="426" t="s">
        <v>21</v>
      </c>
      <c r="F932" s="426" t="s">
        <v>187</v>
      </c>
      <c r="G932" s="426" t="s">
        <v>186</v>
      </c>
      <c r="H932" s="426" t="s">
        <v>186</v>
      </c>
      <c r="I932" s="426" t="s">
        <v>186</v>
      </c>
      <c r="J932" s="426" t="s">
        <v>187</v>
      </c>
      <c r="K932" s="426" t="s">
        <v>186</v>
      </c>
      <c r="L932" s="426" t="s">
        <v>187</v>
      </c>
      <c r="M932" s="426" t="s">
        <v>187</v>
      </c>
      <c r="N932" s="426" t="s">
        <v>186</v>
      </c>
      <c r="O932" s="426" t="s">
        <v>186</v>
      </c>
      <c r="P932" s="426" t="s">
        <v>186</v>
      </c>
      <c r="Q932" s="426" t="s">
        <v>187</v>
      </c>
      <c r="R932" s="426">
        <v>28.033300000000001</v>
      </c>
    </row>
    <row r="933" spans="1:18">
      <c r="A933" s="428">
        <v>42774.509060416669</v>
      </c>
      <c r="B933" s="426" t="s">
        <v>189</v>
      </c>
      <c r="C933" s="426">
        <v>2</v>
      </c>
      <c r="D933" s="426" t="s">
        <v>21</v>
      </c>
      <c r="E933" s="426" t="s">
        <v>21</v>
      </c>
      <c r="F933" s="426" t="s">
        <v>187</v>
      </c>
      <c r="G933" s="426" t="s">
        <v>187</v>
      </c>
      <c r="H933" s="426" t="s">
        <v>186</v>
      </c>
      <c r="I933" s="426" t="s">
        <v>186</v>
      </c>
      <c r="J933" s="426" t="s">
        <v>186</v>
      </c>
      <c r="K933" s="426" t="s">
        <v>186</v>
      </c>
      <c r="L933" s="426" t="s">
        <v>186</v>
      </c>
      <c r="M933" s="426" t="s">
        <v>186</v>
      </c>
      <c r="N933" s="426" t="s">
        <v>186</v>
      </c>
      <c r="O933" s="426" t="s">
        <v>186</v>
      </c>
      <c r="P933" s="426" t="s">
        <v>186</v>
      </c>
      <c r="Q933" s="426" t="s">
        <v>187</v>
      </c>
      <c r="R933" s="426">
        <v>6.8666590000000003</v>
      </c>
    </row>
    <row r="934" spans="1:18">
      <c r="A934" s="428">
        <v>42774.509060416669</v>
      </c>
      <c r="B934" s="426" t="s">
        <v>189</v>
      </c>
      <c r="C934" s="426">
        <v>2</v>
      </c>
      <c r="D934" s="426" t="s">
        <v>21</v>
      </c>
      <c r="E934" s="426" t="s">
        <v>21</v>
      </c>
      <c r="F934" s="426" t="s">
        <v>187</v>
      </c>
      <c r="G934" s="426" t="s">
        <v>187</v>
      </c>
      <c r="H934" s="426" t="s">
        <v>186</v>
      </c>
      <c r="I934" s="426" t="s">
        <v>186</v>
      </c>
      <c r="J934" s="426" t="s">
        <v>186</v>
      </c>
      <c r="K934" s="426" t="s">
        <v>186</v>
      </c>
      <c r="L934" s="426" t="s">
        <v>187</v>
      </c>
      <c r="M934" s="426" t="s">
        <v>186</v>
      </c>
      <c r="N934" s="426" t="s">
        <v>187</v>
      </c>
      <c r="O934" s="426" t="s">
        <v>186</v>
      </c>
      <c r="P934" s="426" t="s">
        <v>186</v>
      </c>
      <c r="Q934" s="426" t="s">
        <v>187</v>
      </c>
      <c r="R934" s="426">
        <v>1.099998</v>
      </c>
    </row>
    <row r="935" spans="1:18">
      <c r="A935" s="428">
        <v>42774.509060416669</v>
      </c>
      <c r="B935" s="426" t="s">
        <v>189</v>
      </c>
      <c r="C935" s="426">
        <v>2</v>
      </c>
      <c r="D935" s="426" t="s">
        <v>21</v>
      </c>
      <c r="E935" s="426" t="s">
        <v>21</v>
      </c>
      <c r="F935" s="426" t="s">
        <v>187</v>
      </c>
      <c r="G935" s="426" t="s">
        <v>187</v>
      </c>
      <c r="H935" s="426" t="s">
        <v>186</v>
      </c>
      <c r="I935" s="426" t="s">
        <v>186</v>
      </c>
      <c r="J935" s="426" t="s">
        <v>186</v>
      </c>
      <c r="K935" s="426" t="s">
        <v>186</v>
      </c>
      <c r="L935" s="426" t="s">
        <v>187</v>
      </c>
      <c r="M935" s="426" t="s">
        <v>187</v>
      </c>
      <c r="N935" s="426" t="s">
        <v>186</v>
      </c>
      <c r="O935" s="426" t="s">
        <v>186</v>
      </c>
      <c r="P935" s="426" t="s">
        <v>186</v>
      </c>
      <c r="Q935" s="426" t="s">
        <v>187</v>
      </c>
      <c r="R935" s="426">
        <v>97.599980000000002</v>
      </c>
    </row>
    <row r="936" spans="1:18">
      <c r="A936" s="428">
        <v>42774.509060416669</v>
      </c>
      <c r="B936" s="426" t="s">
        <v>189</v>
      </c>
      <c r="C936" s="426">
        <v>2</v>
      </c>
      <c r="D936" s="426" t="s">
        <v>21</v>
      </c>
      <c r="E936" s="426" t="s">
        <v>21</v>
      </c>
      <c r="F936" s="426" t="s">
        <v>187</v>
      </c>
      <c r="G936" s="426" t="s">
        <v>187</v>
      </c>
      <c r="H936" s="426" t="s">
        <v>186</v>
      </c>
      <c r="I936" s="426" t="s">
        <v>186</v>
      </c>
      <c r="J936" s="426" t="s">
        <v>187</v>
      </c>
      <c r="K936" s="426" t="s">
        <v>186</v>
      </c>
      <c r="L936" s="426" t="s">
        <v>186</v>
      </c>
      <c r="M936" s="426" t="s">
        <v>186</v>
      </c>
      <c r="N936" s="426" t="s">
        <v>186</v>
      </c>
      <c r="O936" s="426" t="s">
        <v>186</v>
      </c>
      <c r="P936" s="426" t="s">
        <v>186</v>
      </c>
      <c r="Q936" s="426" t="s">
        <v>187</v>
      </c>
      <c r="R936" s="426">
        <v>3.2666629999999999</v>
      </c>
    </row>
    <row r="937" spans="1:18">
      <c r="A937" s="428">
        <v>42774.509060416669</v>
      </c>
      <c r="B937" s="426" t="s">
        <v>189</v>
      </c>
      <c r="C937" s="426">
        <v>2</v>
      </c>
      <c r="D937" s="426" t="s">
        <v>21</v>
      </c>
      <c r="E937" s="426" t="s">
        <v>21</v>
      </c>
      <c r="F937" s="426" t="s">
        <v>187</v>
      </c>
      <c r="G937" s="426" t="s">
        <v>187</v>
      </c>
      <c r="H937" s="426" t="s">
        <v>186</v>
      </c>
      <c r="I937" s="426" t="s">
        <v>186</v>
      </c>
      <c r="J937" s="426" t="s">
        <v>187</v>
      </c>
      <c r="K937" s="426" t="s">
        <v>186</v>
      </c>
      <c r="L937" s="426" t="s">
        <v>187</v>
      </c>
      <c r="M937" s="426" t="s">
        <v>186</v>
      </c>
      <c r="N937" s="426" t="s">
        <v>186</v>
      </c>
      <c r="O937" s="426" t="s">
        <v>186</v>
      </c>
      <c r="P937" s="426" t="s">
        <v>187</v>
      </c>
      <c r="Q937" s="426" t="s">
        <v>187</v>
      </c>
      <c r="R937" s="426">
        <v>0.39333299999999999</v>
      </c>
    </row>
    <row r="938" spans="1:18">
      <c r="A938" s="428">
        <v>42774.509060416669</v>
      </c>
      <c r="B938" s="426" t="s">
        <v>189</v>
      </c>
      <c r="C938" s="426">
        <v>2</v>
      </c>
      <c r="D938" s="426" t="s">
        <v>21</v>
      </c>
      <c r="E938" s="426" t="s">
        <v>21</v>
      </c>
      <c r="F938" s="426" t="s">
        <v>187</v>
      </c>
      <c r="G938" s="426" t="s">
        <v>187</v>
      </c>
      <c r="H938" s="426" t="s">
        <v>186</v>
      </c>
      <c r="I938" s="426" t="s">
        <v>186</v>
      </c>
      <c r="J938" s="426" t="s">
        <v>187</v>
      </c>
      <c r="K938" s="426" t="s">
        <v>186</v>
      </c>
      <c r="L938" s="426" t="s">
        <v>187</v>
      </c>
      <c r="M938" s="426" t="s">
        <v>187</v>
      </c>
      <c r="N938" s="426" t="s">
        <v>186</v>
      </c>
      <c r="O938" s="426" t="s">
        <v>186</v>
      </c>
      <c r="P938" s="426" t="s">
        <v>186</v>
      </c>
      <c r="Q938" s="426" t="s">
        <v>187</v>
      </c>
      <c r="R938" s="426">
        <v>29.133327999999999</v>
      </c>
    </row>
    <row r="939" spans="1:18">
      <c r="A939" s="428">
        <v>42774.509060416669</v>
      </c>
      <c r="B939" s="426" t="s">
        <v>189</v>
      </c>
      <c r="C939" s="426">
        <v>2</v>
      </c>
      <c r="D939" s="426" t="s">
        <v>22</v>
      </c>
      <c r="E939" s="426" t="s">
        <v>22</v>
      </c>
      <c r="F939" s="426" t="s">
        <v>186</v>
      </c>
      <c r="G939" s="426" t="s">
        <v>186</v>
      </c>
      <c r="H939" s="426" t="s">
        <v>186</v>
      </c>
      <c r="I939" s="426" t="s">
        <v>186</v>
      </c>
      <c r="J939" s="426" t="s">
        <v>186</v>
      </c>
      <c r="K939" s="426" t="s">
        <v>186</v>
      </c>
      <c r="L939" s="426" t="s">
        <v>186</v>
      </c>
      <c r="M939" s="426" t="s">
        <v>186</v>
      </c>
      <c r="N939" s="426" t="s">
        <v>186</v>
      </c>
      <c r="O939" s="426" t="s">
        <v>186</v>
      </c>
      <c r="P939" s="426" t="s">
        <v>186</v>
      </c>
      <c r="Q939" s="426" t="s">
        <v>186</v>
      </c>
      <c r="R939" s="426">
        <v>707.145744000013</v>
      </c>
    </row>
    <row r="940" spans="1:18">
      <c r="A940" s="428">
        <v>42774.509060416669</v>
      </c>
      <c r="B940" s="426" t="s">
        <v>189</v>
      </c>
      <c r="C940" s="426">
        <v>2</v>
      </c>
      <c r="D940" s="426" t="s">
        <v>22</v>
      </c>
      <c r="E940" s="426" t="s">
        <v>22</v>
      </c>
      <c r="F940" s="426" t="s">
        <v>187</v>
      </c>
      <c r="G940" s="426" t="s">
        <v>186</v>
      </c>
      <c r="H940" s="426" t="s">
        <v>186</v>
      </c>
      <c r="I940" s="426" t="s">
        <v>186</v>
      </c>
      <c r="J940" s="426" t="s">
        <v>186</v>
      </c>
      <c r="K940" s="426" t="s">
        <v>186</v>
      </c>
      <c r="L940" s="426" t="s">
        <v>186</v>
      </c>
      <c r="M940" s="426" t="s">
        <v>186</v>
      </c>
      <c r="N940" s="426" t="s">
        <v>186</v>
      </c>
      <c r="O940" s="426" t="s">
        <v>186</v>
      </c>
      <c r="P940" s="426" t="s">
        <v>186</v>
      </c>
      <c r="Q940" s="426" t="s">
        <v>187</v>
      </c>
      <c r="R940" s="426">
        <v>2102.28390000014</v>
      </c>
    </row>
    <row r="941" spans="1:18">
      <c r="A941" s="428">
        <v>42774.509060416669</v>
      </c>
      <c r="B941" s="426" t="s">
        <v>189</v>
      </c>
      <c r="C941" s="426">
        <v>2</v>
      </c>
      <c r="D941" s="426" t="s">
        <v>22</v>
      </c>
      <c r="E941" s="426" t="s">
        <v>22</v>
      </c>
      <c r="F941" s="426" t="s">
        <v>187</v>
      </c>
      <c r="G941" s="426" t="s">
        <v>186</v>
      </c>
      <c r="H941" s="426" t="s">
        <v>186</v>
      </c>
      <c r="I941" s="426" t="s">
        <v>186</v>
      </c>
      <c r="J941" s="426" t="s">
        <v>186</v>
      </c>
      <c r="K941" s="426" t="s">
        <v>186</v>
      </c>
      <c r="L941" s="426" t="s">
        <v>187</v>
      </c>
      <c r="M941" s="426" t="s">
        <v>186</v>
      </c>
      <c r="N941" s="426" t="s">
        <v>186</v>
      </c>
      <c r="O941" s="426" t="s">
        <v>186</v>
      </c>
      <c r="P941" s="426" t="s">
        <v>187</v>
      </c>
      <c r="Q941" s="426" t="s">
        <v>187</v>
      </c>
      <c r="R941" s="426">
        <v>388.12618499999797</v>
      </c>
    </row>
    <row r="942" spans="1:18">
      <c r="A942" s="428">
        <v>42774.509060416669</v>
      </c>
      <c r="B942" s="426" t="s">
        <v>189</v>
      </c>
      <c r="C942" s="426">
        <v>2</v>
      </c>
      <c r="D942" s="426" t="s">
        <v>22</v>
      </c>
      <c r="E942" s="426" t="s">
        <v>22</v>
      </c>
      <c r="F942" s="426" t="s">
        <v>187</v>
      </c>
      <c r="G942" s="426" t="s">
        <v>186</v>
      </c>
      <c r="H942" s="426" t="s">
        <v>186</v>
      </c>
      <c r="I942" s="426" t="s">
        <v>186</v>
      </c>
      <c r="J942" s="426" t="s">
        <v>186</v>
      </c>
      <c r="K942" s="426" t="s">
        <v>186</v>
      </c>
      <c r="L942" s="426" t="s">
        <v>187</v>
      </c>
      <c r="M942" s="426" t="s">
        <v>186</v>
      </c>
      <c r="N942" s="426" t="s">
        <v>186</v>
      </c>
      <c r="O942" s="426" t="s">
        <v>187</v>
      </c>
      <c r="P942" s="426" t="s">
        <v>186</v>
      </c>
      <c r="Q942" s="426" t="s">
        <v>187</v>
      </c>
      <c r="R942" s="426">
        <v>9.1333230000000007</v>
      </c>
    </row>
    <row r="943" spans="1:18">
      <c r="A943" s="428">
        <v>42774.509060416669</v>
      </c>
      <c r="B943" s="426" t="s">
        <v>189</v>
      </c>
      <c r="C943" s="426">
        <v>2</v>
      </c>
      <c r="D943" s="426" t="s">
        <v>22</v>
      </c>
      <c r="E943" s="426" t="s">
        <v>22</v>
      </c>
      <c r="F943" s="426" t="s">
        <v>187</v>
      </c>
      <c r="G943" s="426" t="s">
        <v>186</v>
      </c>
      <c r="H943" s="426" t="s">
        <v>186</v>
      </c>
      <c r="I943" s="426" t="s">
        <v>186</v>
      </c>
      <c r="J943" s="426" t="s">
        <v>186</v>
      </c>
      <c r="K943" s="426" t="s">
        <v>186</v>
      </c>
      <c r="L943" s="426" t="s">
        <v>187</v>
      </c>
      <c r="M943" s="426" t="s">
        <v>186</v>
      </c>
      <c r="N943" s="426" t="s">
        <v>187</v>
      </c>
      <c r="O943" s="426" t="s">
        <v>186</v>
      </c>
      <c r="P943" s="426" t="s">
        <v>186</v>
      </c>
      <c r="Q943" s="426" t="s">
        <v>187</v>
      </c>
      <c r="R943" s="426">
        <v>190.73309800000101</v>
      </c>
    </row>
    <row r="944" spans="1:18">
      <c r="A944" s="428">
        <v>42774.509060416669</v>
      </c>
      <c r="B944" s="426" t="s">
        <v>189</v>
      </c>
      <c r="C944" s="426">
        <v>2</v>
      </c>
      <c r="D944" s="426" t="s">
        <v>22</v>
      </c>
      <c r="E944" s="426" t="s">
        <v>22</v>
      </c>
      <c r="F944" s="426" t="s">
        <v>187</v>
      </c>
      <c r="G944" s="426" t="s">
        <v>186</v>
      </c>
      <c r="H944" s="426" t="s">
        <v>186</v>
      </c>
      <c r="I944" s="426" t="s">
        <v>186</v>
      </c>
      <c r="J944" s="426" t="s">
        <v>186</v>
      </c>
      <c r="K944" s="426" t="s">
        <v>186</v>
      </c>
      <c r="L944" s="426" t="s">
        <v>187</v>
      </c>
      <c r="M944" s="426" t="s">
        <v>187</v>
      </c>
      <c r="N944" s="426" t="s">
        <v>186</v>
      </c>
      <c r="O944" s="426" t="s">
        <v>186</v>
      </c>
      <c r="P944" s="426" t="s">
        <v>186</v>
      </c>
      <c r="Q944" s="426" t="s">
        <v>187</v>
      </c>
      <c r="R944" s="426">
        <v>465.96618599999198</v>
      </c>
    </row>
    <row r="945" spans="1:18">
      <c r="A945" s="428">
        <v>42774.509060416669</v>
      </c>
      <c r="B945" s="426" t="s">
        <v>189</v>
      </c>
      <c r="C945" s="426">
        <v>2</v>
      </c>
      <c r="D945" s="426" t="s">
        <v>22</v>
      </c>
      <c r="E945" s="426" t="s">
        <v>22</v>
      </c>
      <c r="F945" s="426" t="s">
        <v>187</v>
      </c>
      <c r="G945" s="426" t="s">
        <v>186</v>
      </c>
      <c r="H945" s="426" t="s">
        <v>186</v>
      </c>
      <c r="I945" s="426" t="s">
        <v>186</v>
      </c>
      <c r="J945" s="426" t="s">
        <v>186</v>
      </c>
      <c r="K945" s="426" t="s">
        <v>186</v>
      </c>
      <c r="L945" s="426" t="s">
        <v>187</v>
      </c>
      <c r="M945" s="426" t="s">
        <v>187</v>
      </c>
      <c r="N945" s="426" t="s">
        <v>187</v>
      </c>
      <c r="O945" s="426" t="s">
        <v>186</v>
      </c>
      <c r="P945" s="426" t="s">
        <v>186</v>
      </c>
      <c r="Q945" s="426" t="s">
        <v>187</v>
      </c>
      <c r="R945" s="426">
        <v>6.6666600000000003</v>
      </c>
    </row>
    <row r="946" spans="1:18">
      <c r="A946" s="428">
        <v>42774.509060416669</v>
      </c>
      <c r="B946" s="426" t="s">
        <v>189</v>
      </c>
      <c r="C946" s="426">
        <v>2</v>
      </c>
      <c r="D946" s="426" t="s">
        <v>22</v>
      </c>
      <c r="E946" s="426" t="s">
        <v>22</v>
      </c>
      <c r="F946" s="426" t="s">
        <v>187</v>
      </c>
      <c r="G946" s="426" t="s">
        <v>186</v>
      </c>
      <c r="H946" s="426" t="s">
        <v>186</v>
      </c>
      <c r="I946" s="426" t="s">
        <v>186</v>
      </c>
      <c r="J946" s="426" t="s">
        <v>187</v>
      </c>
      <c r="K946" s="426" t="s">
        <v>186</v>
      </c>
      <c r="L946" s="426" t="s">
        <v>186</v>
      </c>
      <c r="M946" s="426" t="s">
        <v>186</v>
      </c>
      <c r="N946" s="426" t="s">
        <v>186</v>
      </c>
      <c r="O946" s="426" t="s">
        <v>186</v>
      </c>
      <c r="P946" s="426" t="s">
        <v>186</v>
      </c>
      <c r="Q946" s="426" t="s">
        <v>187</v>
      </c>
      <c r="R946" s="426">
        <v>70.1265700000002</v>
      </c>
    </row>
    <row r="947" spans="1:18">
      <c r="A947" s="428">
        <v>42774.509060416669</v>
      </c>
      <c r="B947" s="426" t="s">
        <v>189</v>
      </c>
      <c r="C947" s="426">
        <v>2</v>
      </c>
      <c r="D947" s="426" t="s">
        <v>22</v>
      </c>
      <c r="E947" s="426" t="s">
        <v>22</v>
      </c>
      <c r="F947" s="426" t="s">
        <v>187</v>
      </c>
      <c r="G947" s="426" t="s">
        <v>186</v>
      </c>
      <c r="H947" s="426" t="s">
        <v>186</v>
      </c>
      <c r="I947" s="426" t="s">
        <v>186</v>
      </c>
      <c r="J947" s="426" t="s">
        <v>187</v>
      </c>
      <c r="K947" s="426" t="s">
        <v>186</v>
      </c>
      <c r="L947" s="426" t="s">
        <v>187</v>
      </c>
      <c r="M947" s="426" t="s">
        <v>186</v>
      </c>
      <c r="N947" s="426" t="s">
        <v>186</v>
      </c>
      <c r="O947" s="426" t="s">
        <v>186</v>
      </c>
      <c r="P947" s="426" t="s">
        <v>187</v>
      </c>
      <c r="Q947" s="426" t="s">
        <v>187</v>
      </c>
      <c r="R947" s="426">
        <v>11.859985</v>
      </c>
    </row>
    <row r="948" spans="1:18">
      <c r="A948" s="428">
        <v>42774.509060416669</v>
      </c>
      <c r="B948" s="426" t="s">
        <v>189</v>
      </c>
      <c r="C948" s="426">
        <v>2</v>
      </c>
      <c r="D948" s="426" t="s">
        <v>22</v>
      </c>
      <c r="E948" s="426" t="s">
        <v>22</v>
      </c>
      <c r="F948" s="426" t="s">
        <v>187</v>
      </c>
      <c r="G948" s="426" t="s">
        <v>186</v>
      </c>
      <c r="H948" s="426" t="s">
        <v>186</v>
      </c>
      <c r="I948" s="426" t="s">
        <v>186</v>
      </c>
      <c r="J948" s="426" t="s">
        <v>187</v>
      </c>
      <c r="K948" s="426" t="s">
        <v>186</v>
      </c>
      <c r="L948" s="426" t="s">
        <v>187</v>
      </c>
      <c r="M948" s="426" t="s">
        <v>186</v>
      </c>
      <c r="N948" s="426" t="s">
        <v>186</v>
      </c>
      <c r="O948" s="426" t="s">
        <v>187</v>
      </c>
      <c r="P948" s="426" t="s">
        <v>186</v>
      </c>
      <c r="Q948" s="426" t="s">
        <v>187</v>
      </c>
      <c r="R948" s="426">
        <v>0.46666600000000003</v>
      </c>
    </row>
    <row r="949" spans="1:18">
      <c r="A949" s="428">
        <v>42774.509060416669</v>
      </c>
      <c r="B949" s="426" t="s">
        <v>189</v>
      </c>
      <c r="C949" s="426">
        <v>2</v>
      </c>
      <c r="D949" s="426" t="s">
        <v>22</v>
      </c>
      <c r="E949" s="426" t="s">
        <v>22</v>
      </c>
      <c r="F949" s="426" t="s">
        <v>187</v>
      </c>
      <c r="G949" s="426" t="s">
        <v>186</v>
      </c>
      <c r="H949" s="426" t="s">
        <v>186</v>
      </c>
      <c r="I949" s="426" t="s">
        <v>186</v>
      </c>
      <c r="J949" s="426" t="s">
        <v>187</v>
      </c>
      <c r="K949" s="426" t="s">
        <v>186</v>
      </c>
      <c r="L949" s="426" t="s">
        <v>187</v>
      </c>
      <c r="M949" s="426" t="s">
        <v>186</v>
      </c>
      <c r="N949" s="426" t="s">
        <v>187</v>
      </c>
      <c r="O949" s="426" t="s">
        <v>186</v>
      </c>
      <c r="P949" s="426" t="s">
        <v>186</v>
      </c>
      <c r="Q949" s="426" t="s">
        <v>187</v>
      </c>
      <c r="R949" s="426">
        <v>1.066665</v>
      </c>
    </row>
    <row r="950" spans="1:18">
      <c r="A950" s="428">
        <v>42774.509060416669</v>
      </c>
      <c r="B950" s="426" t="s">
        <v>189</v>
      </c>
      <c r="C950" s="426">
        <v>2</v>
      </c>
      <c r="D950" s="426" t="s">
        <v>22</v>
      </c>
      <c r="E950" s="426" t="s">
        <v>22</v>
      </c>
      <c r="F950" s="426" t="s">
        <v>187</v>
      </c>
      <c r="G950" s="426" t="s">
        <v>186</v>
      </c>
      <c r="H950" s="426" t="s">
        <v>186</v>
      </c>
      <c r="I950" s="426" t="s">
        <v>186</v>
      </c>
      <c r="J950" s="426" t="s">
        <v>187</v>
      </c>
      <c r="K950" s="426" t="s">
        <v>186</v>
      </c>
      <c r="L950" s="426" t="s">
        <v>187</v>
      </c>
      <c r="M950" s="426" t="s">
        <v>187</v>
      </c>
      <c r="N950" s="426" t="s">
        <v>186</v>
      </c>
      <c r="O950" s="426" t="s">
        <v>186</v>
      </c>
      <c r="P950" s="426" t="s">
        <v>186</v>
      </c>
      <c r="Q950" s="426" t="s">
        <v>187</v>
      </c>
      <c r="R950" s="426">
        <v>29.926639000000002</v>
      </c>
    </row>
    <row r="951" spans="1:18">
      <c r="A951" s="428">
        <v>42774.509060416669</v>
      </c>
      <c r="B951" s="426" t="s">
        <v>189</v>
      </c>
      <c r="C951" s="426">
        <v>2</v>
      </c>
      <c r="D951" s="426" t="s">
        <v>22</v>
      </c>
      <c r="E951" s="426" t="s">
        <v>22</v>
      </c>
      <c r="F951" s="426" t="s">
        <v>187</v>
      </c>
      <c r="G951" s="426" t="s">
        <v>187</v>
      </c>
      <c r="H951" s="426" t="s">
        <v>186</v>
      </c>
      <c r="I951" s="426" t="s">
        <v>186</v>
      </c>
      <c r="J951" s="426" t="s">
        <v>186</v>
      </c>
      <c r="K951" s="426" t="s">
        <v>186</v>
      </c>
      <c r="L951" s="426" t="s">
        <v>186</v>
      </c>
      <c r="M951" s="426" t="s">
        <v>186</v>
      </c>
      <c r="N951" s="426" t="s">
        <v>186</v>
      </c>
      <c r="O951" s="426" t="s">
        <v>186</v>
      </c>
      <c r="P951" s="426" t="s">
        <v>186</v>
      </c>
      <c r="Q951" s="426" t="s">
        <v>187</v>
      </c>
      <c r="R951" s="426">
        <v>6.2666589999999998</v>
      </c>
    </row>
    <row r="952" spans="1:18">
      <c r="A952" s="428">
        <v>42774.509060416669</v>
      </c>
      <c r="B952" s="426" t="s">
        <v>189</v>
      </c>
      <c r="C952" s="426">
        <v>2</v>
      </c>
      <c r="D952" s="426" t="s">
        <v>22</v>
      </c>
      <c r="E952" s="426" t="s">
        <v>22</v>
      </c>
      <c r="F952" s="426" t="s">
        <v>187</v>
      </c>
      <c r="G952" s="426" t="s">
        <v>187</v>
      </c>
      <c r="H952" s="426" t="s">
        <v>186</v>
      </c>
      <c r="I952" s="426" t="s">
        <v>186</v>
      </c>
      <c r="J952" s="426" t="s">
        <v>186</v>
      </c>
      <c r="K952" s="426" t="s">
        <v>186</v>
      </c>
      <c r="L952" s="426" t="s">
        <v>187</v>
      </c>
      <c r="M952" s="426" t="s">
        <v>186</v>
      </c>
      <c r="N952" s="426" t="s">
        <v>186</v>
      </c>
      <c r="O952" s="426" t="s">
        <v>186</v>
      </c>
      <c r="P952" s="426" t="s">
        <v>187</v>
      </c>
      <c r="Q952" s="426" t="s">
        <v>187</v>
      </c>
      <c r="R952" s="426">
        <v>0.33333200000000002</v>
      </c>
    </row>
    <row r="953" spans="1:18">
      <c r="A953" s="428">
        <v>42774.509060416669</v>
      </c>
      <c r="B953" s="426" t="s">
        <v>189</v>
      </c>
      <c r="C953" s="426">
        <v>2</v>
      </c>
      <c r="D953" s="426" t="s">
        <v>22</v>
      </c>
      <c r="E953" s="426" t="s">
        <v>22</v>
      </c>
      <c r="F953" s="426" t="s">
        <v>187</v>
      </c>
      <c r="G953" s="426" t="s">
        <v>187</v>
      </c>
      <c r="H953" s="426" t="s">
        <v>186</v>
      </c>
      <c r="I953" s="426" t="s">
        <v>186</v>
      </c>
      <c r="J953" s="426" t="s">
        <v>186</v>
      </c>
      <c r="K953" s="426" t="s">
        <v>186</v>
      </c>
      <c r="L953" s="426" t="s">
        <v>187</v>
      </c>
      <c r="M953" s="426" t="s">
        <v>186</v>
      </c>
      <c r="N953" s="426" t="s">
        <v>187</v>
      </c>
      <c r="O953" s="426" t="s">
        <v>186</v>
      </c>
      <c r="P953" s="426" t="s">
        <v>186</v>
      </c>
      <c r="Q953" s="426" t="s">
        <v>187</v>
      </c>
      <c r="R953" s="426">
        <v>0.73333199999999998</v>
      </c>
    </row>
    <row r="954" spans="1:18">
      <c r="A954" s="428">
        <v>42774.509060416669</v>
      </c>
      <c r="B954" s="426" t="s">
        <v>189</v>
      </c>
      <c r="C954" s="426">
        <v>2</v>
      </c>
      <c r="D954" s="426" t="s">
        <v>22</v>
      </c>
      <c r="E954" s="426" t="s">
        <v>22</v>
      </c>
      <c r="F954" s="426" t="s">
        <v>187</v>
      </c>
      <c r="G954" s="426" t="s">
        <v>187</v>
      </c>
      <c r="H954" s="426" t="s">
        <v>186</v>
      </c>
      <c r="I954" s="426" t="s">
        <v>186</v>
      </c>
      <c r="J954" s="426" t="s">
        <v>186</v>
      </c>
      <c r="K954" s="426" t="s">
        <v>186</v>
      </c>
      <c r="L954" s="426" t="s">
        <v>187</v>
      </c>
      <c r="M954" s="426" t="s">
        <v>187</v>
      </c>
      <c r="N954" s="426" t="s">
        <v>186</v>
      </c>
      <c r="O954" s="426" t="s">
        <v>186</v>
      </c>
      <c r="P954" s="426" t="s">
        <v>186</v>
      </c>
      <c r="Q954" s="426" t="s">
        <v>187</v>
      </c>
      <c r="R954" s="426">
        <v>8.6199949999999994</v>
      </c>
    </row>
    <row r="955" spans="1:18">
      <c r="A955" s="428">
        <v>42774.509060416669</v>
      </c>
      <c r="B955" s="426" t="s">
        <v>189</v>
      </c>
      <c r="C955" s="426">
        <v>2</v>
      </c>
      <c r="D955" s="426" t="s">
        <v>22</v>
      </c>
      <c r="E955" s="426" t="s">
        <v>22</v>
      </c>
      <c r="F955" s="426" t="s">
        <v>187</v>
      </c>
      <c r="G955" s="426" t="s">
        <v>187</v>
      </c>
      <c r="H955" s="426" t="s">
        <v>186</v>
      </c>
      <c r="I955" s="426" t="s">
        <v>186</v>
      </c>
      <c r="J955" s="426" t="s">
        <v>187</v>
      </c>
      <c r="K955" s="426" t="s">
        <v>186</v>
      </c>
      <c r="L955" s="426" t="s">
        <v>186</v>
      </c>
      <c r="M955" s="426" t="s">
        <v>186</v>
      </c>
      <c r="N955" s="426" t="s">
        <v>186</v>
      </c>
      <c r="O955" s="426" t="s">
        <v>186</v>
      </c>
      <c r="P955" s="426" t="s">
        <v>186</v>
      </c>
      <c r="Q955" s="426" t="s">
        <v>187</v>
      </c>
      <c r="R955" s="426">
        <v>0.13333300000000001</v>
      </c>
    </row>
    <row r="956" spans="1:18">
      <c r="A956" s="428">
        <v>42774.509060416669</v>
      </c>
      <c r="B956" s="426" t="s">
        <v>189</v>
      </c>
      <c r="C956" s="426">
        <v>2</v>
      </c>
      <c r="D956" s="426" t="s">
        <v>22</v>
      </c>
      <c r="E956" s="426" t="s">
        <v>22</v>
      </c>
      <c r="F956" s="426" t="s">
        <v>187</v>
      </c>
      <c r="G956" s="426" t="s">
        <v>187</v>
      </c>
      <c r="H956" s="426" t="s">
        <v>186</v>
      </c>
      <c r="I956" s="426" t="s">
        <v>186</v>
      </c>
      <c r="J956" s="426" t="s">
        <v>187</v>
      </c>
      <c r="K956" s="426" t="s">
        <v>186</v>
      </c>
      <c r="L956" s="426" t="s">
        <v>187</v>
      </c>
      <c r="M956" s="426" t="s">
        <v>186</v>
      </c>
      <c r="N956" s="426" t="s">
        <v>187</v>
      </c>
      <c r="O956" s="426" t="s">
        <v>186</v>
      </c>
      <c r="P956" s="426" t="s">
        <v>186</v>
      </c>
      <c r="Q956" s="426" t="s">
        <v>187</v>
      </c>
      <c r="R956" s="426">
        <v>0.66666599999999998</v>
      </c>
    </row>
    <row r="957" spans="1:18">
      <c r="A957" s="428">
        <v>42774.509060416669</v>
      </c>
      <c r="B957" s="426" t="s">
        <v>189</v>
      </c>
      <c r="C957" s="426">
        <v>2</v>
      </c>
      <c r="D957" s="426" t="s">
        <v>22</v>
      </c>
      <c r="E957" s="426" t="s">
        <v>22</v>
      </c>
      <c r="F957" s="426" t="s">
        <v>187</v>
      </c>
      <c r="G957" s="426" t="s">
        <v>187</v>
      </c>
      <c r="H957" s="426" t="s">
        <v>186</v>
      </c>
      <c r="I957" s="426" t="s">
        <v>186</v>
      </c>
      <c r="J957" s="426" t="s">
        <v>187</v>
      </c>
      <c r="K957" s="426" t="s">
        <v>186</v>
      </c>
      <c r="L957" s="426" t="s">
        <v>187</v>
      </c>
      <c r="M957" s="426" t="s">
        <v>187</v>
      </c>
      <c r="N957" s="426" t="s">
        <v>186</v>
      </c>
      <c r="O957" s="426" t="s">
        <v>186</v>
      </c>
      <c r="P957" s="426" t="s">
        <v>186</v>
      </c>
      <c r="Q957" s="426" t="s">
        <v>187</v>
      </c>
      <c r="R957" s="426">
        <v>0.66666599999999998</v>
      </c>
    </row>
    <row r="958" spans="1:18">
      <c r="A958" s="428">
        <v>42774.509060416669</v>
      </c>
      <c r="B958" s="426" t="s">
        <v>189</v>
      </c>
      <c r="C958" s="426">
        <v>2</v>
      </c>
      <c r="D958" s="426" t="s">
        <v>23</v>
      </c>
      <c r="E958" s="426" t="s">
        <v>23</v>
      </c>
      <c r="F958" s="426" t="s">
        <v>186</v>
      </c>
      <c r="G958" s="426" t="s">
        <v>186</v>
      </c>
      <c r="H958" s="426" t="s">
        <v>186</v>
      </c>
      <c r="I958" s="426" t="s">
        <v>186</v>
      </c>
      <c r="J958" s="426" t="s">
        <v>186</v>
      </c>
      <c r="K958" s="426" t="s">
        <v>186</v>
      </c>
      <c r="L958" s="426" t="s">
        <v>186</v>
      </c>
      <c r="M958" s="426" t="s">
        <v>186</v>
      </c>
      <c r="N958" s="426" t="s">
        <v>186</v>
      </c>
      <c r="O958" s="426" t="s">
        <v>186</v>
      </c>
      <c r="P958" s="426" t="s">
        <v>186</v>
      </c>
      <c r="Q958" s="426" t="s">
        <v>186</v>
      </c>
      <c r="R958" s="426">
        <v>1110.3586030000599</v>
      </c>
    </row>
    <row r="959" spans="1:18">
      <c r="A959" s="428">
        <v>42774.509060416669</v>
      </c>
      <c r="B959" s="426" t="s">
        <v>189</v>
      </c>
      <c r="C959" s="426">
        <v>2</v>
      </c>
      <c r="D959" s="426" t="s">
        <v>23</v>
      </c>
      <c r="E959" s="426" t="s">
        <v>23</v>
      </c>
      <c r="F959" s="426" t="s">
        <v>187</v>
      </c>
      <c r="G959" s="426" t="s">
        <v>186</v>
      </c>
      <c r="H959" s="426" t="s">
        <v>186</v>
      </c>
      <c r="I959" s="426" t="s">
        <v>186</v>
      </c>
      <c r="J959" s="426" t="s">
        <v>186</v>
      </c>
      <c r="K959" s="426" t="s">
        <v>186</v>
      </c>
      <c r="L959" s="426" t="s">
        <v>186</v>
      </c>
      <c r="M959" s="426" t="s">
        <v>186</v>
      </c>
      <c r="N959" s="426" t="s">
        <v>186</v>
      </c>
      <c r="O959" s="426" t="s">
        <v>186</v>
      </c>
      <c r="P959" s="426" t="s">
        <v>186</v>
      </c>
      <c r="Q959" s="426" t="s">
        <v>187</v>
      </c>
      <c r="R959" s="426">
        <v>1987.31120300015</v>
      </c>
    </row>
    <row r="960" spans="1:18">
      <c r="A960" s="428">
        <v>42774.509060416669</v>
      </c>
      <c r="B960" s="426" t="s">
        <v>189</v>
      </c>
      <c r="C960" s="426">
        <v>2</v>
      </c>
      <c r="D960" s="426" t="s">
        <v>23</v>
      </c>
      <c r="E960" s="426" t="s">
        <v>23</v>
      </c>
      <c r="F960" s="426" t="s">
        <v>187</v>
      </c>
      <c r="G960" s="426" t="s">
        <v>186</v>
      </c>
      <c r="H960" s="426" t="s">
        <v>186</v>
      </c>
      <c r="I960" s="426" t="s">
        <v>186</v>
      </c>
      <c r="J960" s="426" t="s">
        <v>186</v>
      </c>
      <c r="K960" s="426" t="s">
        <v>186</v>
      </c>
      <c r="L960" s="426" t="s">
        <v>187</v>
      </c>
      <c r="M960" s="426" t="s">
        <v>186</v>
      </c>
      <c r="N960" s="426" t="s">
        <v>186</v>
      </c>
      <c r="O960" s="426" t="s">
        <v>186</v>
      </c>
      <c r="P960" s="426" t="s">
        <v>187</v>
      </c>
      <c r="Q960" s="426" t="s">
        <v>187</v>
      </c>
      <c r="R960" s="426">
        <v>240.38638400000099</v>
      </c>
    </row>
    <row r="961" spans="1:18">
      <c r="A961" s="428">
        <v>42774.509060416669</v>
      </c>
      <c r="B961" s="426" t="s">
        <v>189</v>
      </c>
      <c r="C961" s="426">
        <v>2</v>
      </c>
      <c r="D961" s="426" t="s">
        <v>23</v>
      </c>
      <c r="E961" s="426" t="s">
        <v>23</v>
      </c>
      <c r="F961" s="426" t="s">
        <v>187</v>
      </c>
      <c r="G961" s="426" t="s">
        <v>186</v>
      </c>
      <c r="H961" s="426" t="s">
        <v>186</v>
      </c>
      <c r="I961" s="426" t="s">
        <v>186</v>
      </c>
      <c r="J961" s="426" t="s">
        <v>186</v>
      </c>
      <c r="K961" s="426" t="s">
        <v>186</v>
      </c>
      <c r="L961" s="426" t="s">
        <v>187</v>
      </c>
      <c r="M961" s="426" t="s">
        <v>186</v>
      </c>
      <c r="N961" s="426" t="s">
        <v>187</v>
      </c>
      <c r="O961" s="426" t="s">
        <v>186</v>
      </c>
      <c r="P961" s="426" t="s">
        <v>186</v>
      </c>
      <c r="Q961" s="426" t="s">
        <v>187</v>
      </c>
      <c r="R961" s="426">
        <v>207.73312400000199</v>
      </c>
    </row>
    <row r="962" spans="1:18">
      <c r="A962" s="428">
        <v>42774.509060416669</v>
      </c>
      <c r="B962" s="426" t="s">
        <v>189</v>
      </c>
      <c r="C962" s="426">
        <v>2</v>
      </c>
      <c r="D962" s="426" t="s">
        <v>23</v>
      </c>
      <c r="E962" s="426" t="s">
        <v>23</v>
      </c>
      <c r="F962" s="426" t="s">
        <v>187</v>
      </c>
      <c r="G962" s="426" t="s">
        <v>186</v>
      </c>
      <c r="H962" s="426" t="s">
        <v>186</v>
      </c>
      <c r="I962" s="426" t="s">
        <v>186</v>
      </c>
      <c r="J962" s="426" t="s">
        <v>186</v>
      </c>
      <c r="K962" s="426" t="s">
        <v>186</v>
      </c>
      <c r="L962" s="426" t="s">
        <v>187</v>
      </c>
      <c r="M962" s="426" t="s">
        <v>187</v>
      </c>
      <c r="N962" s="426" t="s">
        <v>186</v>
      </c>
      <c r="O962" s="426" t="s">
        <v>186</v>
      </c>
      <c r="P962" s="426" t="s">
        <v>186</v>
      </c>
      <c r="Q962" s="426" t="s">
        <v>187</v>
      </c>
      <c r="R962" s="426">
        <v>417.35290599999399</v>
      </c>
    </row>
    <row r="963" spans="1:18">
      <c r="A963" s="428">
        <v>42774.509060416669</v>
      </c>
      <c r="B963" s="426" t="s">
        <v>189</v>
      </c>
      <c r="C963" s="426">
        <v>2</v>
      </c>
      <c r="D963" s="426" t="s">
        <v>23</v>
      </c>
      <c r="E963" s="426" t="s">
        <v>23</v>
      </c>
      <c r="F963" s="426" t="s">
        <v>187</v>
      </c>
      <c r="G963" s="426" t="s">
        <v>186</v>
      </c>
      <c r="H963" s="426" t="s">
        <v>186</v>
      </c>
      <c r="I963" s="426" t="s">
        <v>186</v>
      </c>
      <c r="J963" s="426" t="s">
        <v>186</v>
      </c>
      <c r="K963" s="426" t="s">
        <v>187</v>
      </c>
      <c r="L963" s="426" t="s">
        <v>186</v>
      </c>
      <c r="M963" s="426" t="s">
        <v>186</v>
      </c>
      <c r="N963" s="426" t="s">
        <v>186</v>
      </c>
      <c r="O963" s="426" t="s">
        <v>186</v>
      </c>
      <c r="P963" s="426" t="s">
        <v>186</v>
      </c>
      <c r="Q963" s="426" t="s">
        <v>186</v>
      </c>
      <c r="R963" s="426">
        <v>103.46656299999999</v>
      </c>
    </row>
    <row r="964" spans="1:18">
      <c r="A964" s="428">
        <v>42774.509060416669</v>
      </c>
      <c r="B964" s="426" t="s">
        <v>189</v>
      </c>
      <c r="C964" s="426">
        <v>2</v>
      </c>
      <c r="D964" s="426" t="s">
        <v>23</v>
      </c>
      <c r="E964" s="426" t="s">
        <v>23</v>
      </c>
      <c r="F964" s="426" t="s">
        <v>187</v>
      </c>
      <c r="G964" s="426" t="s">
        <v>186</v>
      </c>
      <c r="H964" s="426" t="s">
        <v>186</v>
      </c>
      <c r="I964" s="426" t="s">
        <v>186</v>
      </c>
      <c r="J964" s="426" t="s">
        <v>187</v>
      </c>
      <c r="K964" s="426" t="s">
        <v>186</v>
      </c>
      <c r="L964" s="426" t="s">
        <v>186</v>
      </c>
      <c r="M964" s="426" t="s">
        <v>186</v>
      </c>
      <c r="N964" s="426" t="s">
        <v>186</v>
      </c>
      <c r="O964" s="426" t="s">
        <v>186</v>
      </c>
      <c r="P964" s="426" t="s">
        <v>186</v>
      </c>
      <c r="Q964" s="426" t="s">
        <v>187</v>
      </c>
      <c r="R964" s="426">
        <v>60.006601000000202</v>
      </c>
    </row>
    <row r="965" spans="1:18">
      <c r="A965" s="428">
        <v>42774.509060416669</v>
      </c>
      <c r="B965" s="426" t="s">
        <v>189</v>
      </c>
      <c r="C965" s="426">
        <v>2</v>
      </c>
      <c r="D965" s="426" t="s">
        <v>23</v>
      </c>
      <c r="E965" s="426" t="s">
        <v>23</v>
      </c>
      <c r="F965" s="426" t="s">
        <v>187</v>
      </c>
      <c r="G965" s="426" t="s">
        <v>186</v>
      </c>
      <c r="H965" s="426" t="s">
        <v>186</v>
      </c>
      <c r="I965" s="426" t="s">
        <v>186</v>
      </c>
      <c r="J965" s="426" t="s">
        <v>187</v>
      </c>
      <c r="K965" s="426" t="s">
        <v>186</v>
      </c>
      <c r="L965" s="426" t="s">
        <v>187</v>
      </c>
      <c r="M965" s="426" t="s">
        <v>186</v>
      </c>
      <c r="N965" s="426" t="s">
        <v>186</v>
      </c>
      <c r="O965" s="426" t="s">
        <v>186</v>
      </c>
      <c r="P965" s="426" t="s">
        <v>187</v>
      </c>
      <c r="Q965" s="426" t="s">
        <v>187</v>
      </c>
      <c r="R965" s="426">
        <v>2.3199969999999999</v>
      </c>
    </row>
    <row r="966" spans="1:18">
      <c r="A966" s="428">
        <v>42774.509060416669</v>
      </c>
      <c r="B966" s="426" t="s">
        <v>189</v>
      </c>
      <c r="C966" s="426">
        <v>2</v>
      </c>
      <c r="D966" s="426" t="s">
        <v>23</v>
      </c>
      <c r="E966" s="426" t="s">
        <v>23</v>
      </c>
      <c r="F966" s="426" t="s">
        <v>187</v>
      </c>
      <c r="G966" s="426" t="s">
        <v>186</v>
      </c>
      <c r="H966" s="426" t="s">
        <v>186</v>
      </c>
      <c r="I966" s="426" t="s">
        <v>186</v>
      </c>
      <c r="J966" s="426" t="s">
        <v>187</v>
      </c>
      <c r="K966" s="426" t="s">
        <v>186</v>
      </c>
      <c r="L966" s="426" t="s">
        <v>187</v>
      </c>
      <c r="M966" s="426" t="s">
        <v>186</v>
      </c>
      <c r="N966" s="426" t="s">
        <v>187</v>
      </c>
      <c r="O966" s="426" t="s">
        <v>186</v>
      </c>
      <c r="P966" s="426" t="s">
        <v>186</v>
      </c>
      <c r="Q966" s="426" t="s">
        <v>187</v>
      </c>
      <c r="R966" s="426">
        <v>0.66666599999999998</v>
      </c>
    </row>
    <row r="967" spans="1:18">
      <c r="A967" s="428">
        <v>42774.509060416669</v>
      </c>
      <c r="B967" s="426" t="s">
        <v>189</v>
      </c>
      <c r="C967" s="426">
        <v>2</v>
      </c>
      <c r="D967" s="426" t="s">
        <v>23</v>
      </c>
      <c r="E967" s="426" t="s">
        <v>23</v>
      </c>
      <c r="F967" s="426" t="s">
        <v>187</v>
      </c>
      <c r="G967" s="426" t="s">
        <v>186</v>
      </c>
      <c r="H967" s="426" t="s">
        <v>186</v>
      </c>
      <c r="I967" s="426" t="s">
        <v>186</v>
      </c>
      <c r="J967" s="426" t="s">
        <v>187</v>
      </c>
      <c r="K967" s="426" t="s">
        <v>186</v>
      </c>
      <c r="L967" s="426" t="s">
        <v>187</v>
      </c>
      <c r="M967" s="426" t="s">
        <v>187</v>
      </c>
      <c r="N967" s="426" t="s">
        <v>186</v>
      </c>
      <c r="O967" s="426" t="s">
        <v>186</v>
      </c>
      <c r="P967" s="426" t="s">
        <v>186</v>
      </c>
      <c r="Q967" s="426" t="s">
        <v>187</v>
      </c>
      <c r="R967" s="426">
        <v>53.453287000000103</v>
      </c>
    </row>
    <row r="968" spans="1:18">
      <c r="A968" s="428">
        <v>42774.509060416669</v>
      </c>
      <c r="B968" s="426" t="s">
        <v>189</v>
      </c>
      <c r="C968" s="426">
        <v>2</v>
      </c>
      <c r="D968" s="426" t="s">
        <v>23</v>
      </c>
      <c r="E968" s="426" t="s">
        <v>23</v>
      </c>
      <c r="F968" s="426" t="s">
        <v>187</v>
      </c>
      <c r="G968" s="426" t="s">
        <v>187</v>
      </c>
      <c r="H968" s="426" t="s">
        <v>186</v>
      </c>
      <c r="I968" s="426" t="s">
        <v>186</v>
      </c>
      <c r="J968" s="426" t="s">
        <v>186</v>
      </c>
      <c r="K968" s="426" t="s">
        <v>186</v>
      </c>
      <c r="L968" s="426" t="s">
        <v>187</v>
      </c>
      <c r="M968" s="426" t="s">
        <v>187</v>
      </c>
      <c r="N968" s="426" t="s">
        <v>186</v>
      </c>
      <c r="O968" s="426" t="s">
        <v>186</v>
      </c>
      <c r="P968" s="426" t="s">
        <v>186</v>
      </c>
      <c r="Q968" s="426" t="s">
        <v>187</v>
      </c>
      <c r="R968" s="426">
        <v>18.399992000000001</v>
      </c>
    </row>
    <row r="969" spans="1:18">
      <c r="A969" s="428">
        <v>42774.509060416669</v>
      </c>
      <c r="B969" s="426" t="s">
        <v>189</v>
      </c>
      <c r="C969" s="426">
        <v>2</v>
      </c>
      <c r="D969" s="426" t="s">
        <v>23</v>
      </c>
      <c r="E969" s="426" t="s">
        <v>23</v>
      </c>
      <c r="F969" s="426" t="s">
        <v>187</v>
      </c>
      <c r="G969" s="426" t="s">
        <v>187</v>
      </c>
      <c r="H969" s="426" t="s">
        <v>186</v>
      </c>
      <c r="I969" s="426" t="s">
        <v>186</v>
      </c>
      <c r="J969" s="426" t="s">
        <v>187</v>
      </c>
      <c r="K969" s="426" t="s">
        <v>186</v>
      </c>
      <c r="L969" s="426" t="s">
        <v>186</v>
      </c>
      <c r="M969" s="426" t="s">
        <v>186</v>
      </c>
      <c r="N969" s="426" t="s">
        <v>186</v>
      </c>
      <c r="O969" s="426" t="s">
        <v>186</v>
      </c>
      <c r="P969" s="426" t="s">
        <v>186</v>
      </c>
      <c r="Q969" s="426" t="s">
        <v>187</v>
      </c>
      <c r="R969" s="426">
        <v>0.2</v>
      </c>
    </row>
    <row r="970" spans="1:18">
      <c r="A970" s="428">
        <v>42774.509060416669</v>
      </c>
      <c r="B970" s="426" t="s">
        <v>189</v>
      </c>
      <c r="C970" s="426">
        <v>2</v>
      </c>
      <c r="D970" s="426" t="s">
        <v>23</v>
      </c>
      <c r="E970" s="426" t="s">
        <v>23</v>
      </c>
      <c r="F970" s="426" t="s">
        <v>187</v>
      </c>
      <c r="G970" s="426" t="s">
        <v>187</v>
      </c>
      <c r="H970" s="426" t="s">
        <v>186</v>
      </c>
      <c r="I970" s="426" t="s">
        <v>186</v>
      </c>
      <c r="J970" s="426" t="s">
        <v>187</v>
      </c>
      <c r="K970" s="426" t="s">
        <v>186</v>
      </c>
      <c r="L970" s="426" t="s">
        <v>187</v>
      </c>
      <c r="M970" s="426" t="s">
        <v>187</v>
      </c>
      <c r="N970" s="426" t="s">
        <v>186</v>
      </c>
      <c r="O970" s="426" t="s">
        <v>186</v>
      </c>
      <c r="P970" s="426" t="s">
        <v>186</v>
      </c>
      <c r="Q970" s="426" t="s">
        <v>187</v>
      </c>
      <c r="R970" s="426">
        <v>3.2</v>
      </c>
    </row>
    <row r="971" spans="1:18">
      <c r="A971" s="428">
        <v>42774.509060416669</v>
      </c>
      <c r="B971" s="426" t="s">
        <v>189</v>
      </c>
      <c r="C971" s="426">
        <v>2</v>
      </c>
      <c r="D971" s="426" t="s">
        <v>38</v>
      </c>
      <c r="E971" s="426" t="s">
        <v>38</v>
      </c>
      <c r="F971" s="426" t="s">
        <v>186</v>
      </c>
      <c r="G971" s="426" t="s">
        <v>186</v>
      </c>
      <c r="H971" s="426" t="s">
        <v>186</v>
      </c>
      <c r="I971" s="426" t="s">
        <v>186</v>
      </c>
      <c r="J971" s="426" t="s">
        <v>186</v>
      </c>
      <c r="K971" s="426" t="s">
        <v>186</v>
      </c>
      <c r="L971" s="426" t="s">
        <v>186</v>
      </c>
      <c r="M971" s="426" t="s">
        <v>186</v>
      </c>
      <c r="N971" s="426" t="s">
        <v>186</v>
      </c>
      <c r="O971" s="426" t="s">
        <v>186</v>
      </c>
      <c r="P971" s="426" t="s">
        <v>186</v>
      </c>
      <c r="Q971" s="426" t="s">
        <v>186</v>
      </c>
      <c r="R971" s="426">
        <v>936.18699999999296</v>
      </c>
    </row>
    <row r="972" spans="1:18">
      <c r="A972" s="428">
        <v>42774.509060416669</v>
      </c>
      <c r="B972" s="426" t="s">
        <v>189</v>
      </c>
      <c r="C972" s="426">
        <v>2</v>
      </c>
      <c r="D972" s="426" t="s">
        <v>38</v>
      </c>
      <c r="E972" s="426" t="s">
        <v>38</v>
      </c>
      <c r="F972" s="426" t="s">
        <v>187</v>
      </c>
      <c r="G972" s="426" t="s">
        <v>186</v>
      </c>
      <c r="H972" s="426" t="s">
        <v>186</v>
      </c>
      <c r="I972" s="426" t="s">
        <v>186</v>
      </c>
      <c r="J972" s="426" t="s">
        <v>186</v>
      </c>
      <c r="K972" s="426" t="s">
        <v>186</v>
      </c>
      <c r="L972" s="426" t="s">
        <v>186</v>
      </c>
      <c r="M972" s="426" t="s">
        <v>186</v>
      </c>
      <c r="N972" s="426" t="s">
        <v>186</v>
      </c>
      <c r="O972" s="426" t="s">
        <v>186</v>
      </c>
      <c r="P972" s="426" t="s">
        <v>186</v>
      </c>
      <c r="Q972" s="426" t="s">
        <v>187</v>
      </c>
      <c r="R972" s="426">
        <v>3961.4700000001999</v>
      </c>
    </row>
    <row r="973" spans="1:18">
      <c r="A973" s="428">
        <v>42774.509060416669</v>
      </c>
      <c r="B973" s="426" t="s">
        <v>189</v>
      </c>
      <c r="C973" s="426">
        <v>2</v>
      </c>
      <c r="D973" s="426" t="s">
        <v>38</v>
      </c>
      <c r="E973" s="426" t="s">
        <v>38</v>
      </c>
      <c r="F973" s="426" t="s">
        <v>187</v>
      </c>
      <c r="G973" s="426" t="s">
        <v>186</v>
      </c>
      <c r="H973" s="426" t="s">
        <v>186</v>
      </c>
      <c r="I973" s="426" t="s">
        <v>186</v>
      </c>
      <c r="J973" s="426" t="s">
        <v>186</v>
      </c>
      <c r="K973" s="426" t="s">
        <v>186</v>
      </c>
      <c r="L973" s="426" t="s">
        <v>187</v>
      </c>
      <c r="M973" s="426" t="s">
        <v>186</v>
      </c>
      <c r="N973" s="426" t="s">
        <v>186</v>
      </c>
      <c r="O973" s="426" t="s">
        <v>186</v>
      </c>
      <c r="P973" s="426" t="s">
        <v>187</v>
      </c>
      <c r="Q973" s="426" t="s">
        <v>187</v>
      </c>
      <c r="R973" s="426">
        <v>2114.34800000004</v>
      </c>
    </row>
    <row r="974" spans="1:18">
      <c r="A974" s="428">
        <v>42774.509060416669</v>
      </c>
      <c r="B974" s="426" t="s">
        <v>189</v>
      </c>
      <c r="C974" s="426">
        <v>2</v>
      </c>
      <c r="D974" s="426" t="s">
        <v>38</v>
      </c>
      <c r="E974" s="426" t="s">
        <v>38</v>
      </c>
      <c r="F974" s="426" t="s">
        <v>187</v>
      </c>
      <c r="G974" s="426" t="s">
        <v>186</v>
      </c>
      <c r="H974" s="426" t="s">
        <v>186</v>
      </c>
      <c r="I974" s="426" t="s">
        <v>186</v>
      </c>
      <c r="J974" s="426" t="s">
        <v>186</v>
      </c>
      <c r="K974" s="426" t="s">
        <v>186</v>
      </c>
      <c r="L974" s="426" t="s">
        <v>187</v>
      </c>
      <c r="M974" s="426" t="s">
        <v>186</v>
      </c>
      <c r="N974" s="426" t="s">
        <v>187</v>
      </c>
      <c r="O974" s="426" t="s">
        <v>186</v>
      </c>
      <c r="P974" s="426" t="s">
        <v>186</v>
      </c>
      <c r="Q974" s="426" t="s">
        <v>187</v>
      </c>
      <c r="R974" s="426">
        <v>80.918999999999699</v>
      </c>
    </row>
    <row r="975" spans="1:18">
      <c r="A975" s="428">
        <v>42774.509060416669</v>
      </c>
      <c r="B975" s="426" t="s">
        <v>189</v>
      </c>
      <c r="C975" s="426">
        <v>2</v>
      </c>
      <c r="D975" s="426" t="s">
        <v>38</v>
      </c>
      <c r="E975" s="426" t="s">
        <v>38</v>
      </c>
      <c r="F975" s="426" t="s">
        <v>187</v>
      </c>
      <c r="G975" s="426" t="s">
        <v>186</v>
      </c>
      <c r="H975" s="426" t="s">
        <v>186</v>
      </c>
      <c r="I975" s="426" t="s">
        <v>186</v>
      </c>
      <c r="J975" s="426" t="s">
        <v>186</v>
      </c>
      <c r="K975" s="426" t="s">
        <v>186</v>
      </c>
      <c r="L975" s="426" t="s">
        <v>187</v>
      </c>
      <c r="M975" s="426" t="s">
        <v>187</v>
      </c>
      <c r="N975" s="426" t="s">
        <v>186</v>
      </c>
      <c r="O975" s="426" t="s">
        <v>186</v>
      </c>
      <c r="P975" s="426" t="s">
        <v>186</v>
      </c>
      <c r="Q975" s="426" t="s">
        <v>187</v>
      </c>
      <c r="R975" s="426">
        <v>1179.25000000005</v>
      </c>
    </row>
    <row r="976" spans="1:18">
      <c r="A976" s="428">
        <v>42774.509060416669</v>
      </c>
      <c r="B976" s="426" t="s">
        <v>189</v>
      </c>
      <c r="C976" s="426">
        <v>2</v>
      </c>
      <c r="D976" s="426" t="s">
        <v>38</v>
      </c>
      <c r="E976" s="426" t="s">
        <v>38</v>
      </c>
      <c r="F976" s="426" t="s">
        <v>187</v>
      </c>
      <c r="G976" s="426" t="s">
        <v>186</v>
      </c>
      <c r="H976" s="426" t="s">
        <v>186</v>
      </c>
      <c r="I976" s="426" t="s">
        <v>186</v>
      </c>
      <c r="J976" s="426" t="s">
        <v>186</v>
      </c>
      <c r="K976" s="426" t="s">
        <v>187</v>
      </c>
      <c r="L976" s="426" t="s">
        <v>186</v>
      </c>
      <c r="M976" s="426" t="s">
        <v>186</v>
      </c>
      <c r="N976" s="426" t="s">
        <v>186</v>
      </c>
      <c r="O976" s="426" t="s">
        <v>186</v>
      </c>
      <c r="P976" s="426" t="s">
        <v>186</v>
      </c>
      <c r="Q976" s="426" t="s">
        <v>186</v>
      </c>
      <c r="R976" s="426">
        <v>60.135999999999903</v>
      </c>
    </row>
    <row r="977" spans="1:18">
      <c r="A977" s="428">
        <v>42774.509060416669</v>
      </c>
      <c r="B977" s="426" t="s">
        <v>189</v>
      </c>
      <c r="C977" s="426">
        <v>2</v>
      </c>
      <c r="D977" s="426" t="s">
        <v>38</v>
      </c>
      <c r="E977" s="426" t="s">
        <v>38</v>
      </c>
      <c r="F977" s="426" t="s">
        <v>187</v>
      </c>
      <c r="G977" s="426" t="s">
        <v>186</v>
      </c>
      <c r="H977" s="426" t="s">
        <v>186</v>
      </c>
      <c r="I977" s="426" t="s">
        <v>186</v>
      </c>
      <c r="J977" s="426" t="s">
        <v>187</v>
      </c>
      <c r="K977" s="426" t="s">
        <v>186</v>
      </c>
      <c r="L977" s="426" t="s">
        <v>186</v>
      </c>
      <c r="M977" s="426" t="s">
        <v>186</v>
      </c>
      <c r="N977" s="426" t="s">
        <v>186</v>
      </c>
      <c r="O977" s="426" t="s">
        <v>186</v>
      </c>
      <c r="P977" s="426" t="s">
        <v>186</v>
      </c>
      <c r="Q977" s="426" t="s">
        <v>187</v>
      </c>
      <c r="R977" s="426">
        <v>117.20699999999999</v>
      </c>
    </row>
    <row r="978" spans="1:18">
      <c r="A978" s="428">
        <v>42774.509060416669</v>
      </c>
      <c r="B978" s="426" t="s">
        <v>189</v>
      </c>
      <c r="C978" s="426">
        <v>2</v>
      </c>
      <c r="D978" s="426" t="s">
        <v>38</v>
      </c>
      <c r="E978" s="426" t="s">
        <v>38</v>
      </c>
      <c r="F978" s="426" t="s">
        <v>187</v>
      </c>
      <c r="G978" s="426" t="s">
        <v>186</v>
      </c>
      <c r="H978" s="426" t="s">
        <v>186</v>
      </c>
      <c r="I978" s="426" t="s">
        <v>186</v>
      </c>
      <c r="J978" s="426" t="s">
        <v>187</v>
      </c>
      <c r="K978" s="426" t="s">
        <v>186</v>
      </c>
      <c r="L978" s="426" t="s">
        <v>187</v>
      </c>
      <c r="M978" s="426" t="s">
        <v>186</v>
      </c>
      <c r="N978" s="426" t="s">
        <v>186</v>
      </c>
      <c r="O978" s="426" t="s">
        <v>186</v>
      </c>
      <c r="P978" s="426" t="s">
        <v>187</v>
      </c>
      <c r="Q978" s="426" t="s">
        <v>187</v>
      </c>
      <c r="R978" s="426">
        <v>16.693000000000001</v>
      </c>
    </row>
    <row r="979" spans="1:18">
      <c r="A979" s="428">
        <v>42774.509060416669</v>
      </c>
      <c r="B979" s="426" t="s">
        <v>189</v>
      </c>
      <c r="C979" s="426">
        <v>2</v>
      </c>
      <c r="D979" s="426" t="s">
        <v>38</v>
      </c>
      <c r="E979" s="426" t="s">
        <v>38</v>
      </c>
      <c r="F979" s="426" t="s">
        <v>187</v>
      </c>
      <c r="G979" s="426" t="s">
        <v>186</v>
      </c>
      <c r="H979" s="426" t="s">
        <v>186</v>
      </c>
      <c r="I979" s="426" t="s">
        <v>186</v>
      </c>
      <c r="J979" s="426" t="s">
        <v>187</v>
      </c>
      <c r="K979" s="426" t="s">
        <v>186</v>
      </c>
      <c r="L979" s="426" t="s">
        <v>187</v>
      </c>
      <c r="M979" s="426" t="s">
        <v>186</v>
      </c>
      <c r="N979" s="426" t="s">
        <v>187</v>
      </c>
      <c r="O979" s="426" t="s">
        <v>186</v>
      </c>
      <c r="P979" s="426" t="s">
        <v>186</v>
      </c>
      <c r="Q979" s="426" t="s">
        <v>187</v>
      </c>
      <c r="R979" s="426">
        <v>1.3320000000000001</v>
      </c>
    </row>
    <row r="980" spans="1:18">
      <c r="A980" s="428">
        <v>42774.509060416669</v>
      </c>
      <c r="B980" s="426" t="s">
        <v>189</v>
      </c>
      <c r="C980" s="426">
        <v>2</v>
      </c>
      <c r="D980" s="426" t="s">
        <v>38</v>
      </c>
      <c r="E980" s="426" t="s">
        <v>38</v>
      </c>
      <c r="F980" s="426" t="s">
        <v>187</v>
      </c>
      <c r="G980" s="426" t="s">
        <v>186</v>
      </c>
      <c r="H980" s="426" t="s">
        <v>186</v>
      </c>
      <c r="I980" s="426" t="s">
        <v>186</v>
      </c>
      <c r="J980" s="426" t="s">
        <v>187</v>
      </c>
      <c r="K980" s="426" t="s">
        <v>186</v>
      </c>
      <c r="L980" s="426" t="s">
        <v>187</v>
      </c>
      <c r="M980" s="426" t="s">
        <v>187</v>
      </c>
      <c r="N980" s="426" t="s">
        <v>186</v>
      </c>
      <c r="O980" s="426" t="s">
        <v>186</v>
      </c>
      <c r="P980" s="426" t="s">
        <v>186</v>
      </c>
      <c r="Q980" s="426" t="s">
        <v>187</v>
      </c>
      <c r="R980" s="426">
        <v>67.355000000000004</v>
      </c>
    </row>
    <row r="981" spans="1:18">
      <c r="A981" s="428">
        <v>42774.509060416669</v>
      </c>
      <c r="B981" s="426" t="s">
        <v>189</v>
      </c>
      <c r="C981" s="426">
        <v>2</v>
      </c>
      <c r="D981" s="426" t="s">
        <v>38</v>
      </c>
      <c r="E981" s="426" t="s">
        <v>38</v>
      </c>
      <c r="F981" s="426" t="s">
        <v>187</v>
      </c>
      <c r="G981" s="426" t="s">
        <v>186</v>
      </c>
      <c r="H981" s="426" t="s">
        <v>186</v>
      </c>
      <c r="I981" s="426" t="s">
        <v>187</v>
      </c>
      <c r="J981" s="426" t="s">
        <v>186</v>
      </c>
      <c r="K981" s="426" t="s">
        <v>186</v>
      </c>
      <c r="L981" s="426" t="s">
        <v>186</v>
      </c>
      <c r="M981" s="426" t="s">
        <v>186</v>
      </c>
      <c r="N981" s="426" t="s">
        <v>186</v>
      </c>
      <c r="O981" s="426" t="s">
        <v>186</v>
      </c>
      <c r="P981" s="426" t="s">
        <v>186</v>
      </c>
      <c r="Q981" s="426" t="s">
        <v>187</v>
      </c>
      <c r="R981" s="426">
        <v>0.66600000000000004</v>
      </c>
    </row>
    <row r="982" spans="1:18">
      <c r="A982" s="428">
        <v>42774.509060416669</v>
      </c>
      <c r="B982" s="426" t="s">
        <v>189</v>
      </c>
      <c r="C982" s="426">
        <v>2</v>
      </c>
      <c r="D982" s="426" t="s">
        <v>38</v>
      </c>
      <c r="E982" s="426" t="s">
        <v>38</v>
      </c>
      <c r="F982" s="426" t="s">
        <v>187</v>
      </c>
      <c r="G982" s="426" t="s">
        <v>187</v>
      </c>
      <c r="H982" s="426" t="s">
        <v>186</v>
      </c>
      <c r="I982" s="426" t="s">
        <v>186</v>
      </c>
      <c r="J982" s="426" t="s">
        <v>186</v>
      </c>
      <c r="K982" s="426" t="s">
        <v>186</v>
      </c>
      <c r="L982" s="426" t="s">
        <v>186</v>
      </c>
      <c r="M982" s="426" t="s">
        <v>186</v>
      </c>
      <c r="N982" s="426" t="s">
        <v>186</v>
      </c>
      <c r="O982" s="426" t="s">
        <v>186</v>
      </c>
      <c r="P982" s="426" t="s">
        <v>186</v>
      </c>
      <c r="Q982" s="426" t="s">
        <v>187</v>
      </c>
      <c r="R982" s="426">
        <v>23.631</v>
      </c>
    </row>
    <row r="983" spans="1:18">
      <c r="A983" s="428">
        <v>42774.509060416669</v>
      </c>
      <c r="B983" s="426" t="s">
        <v>189</v>
      </c>
      <c r="C983" s="426">
        <v>2</v>
      </c>
      <c r="D983" s="426" t="s">
        <v>38</v>
      </c>
      <c r="E983" s="426" t="s">
        <v>38</v>
      </c>
      <c r="F983" s="426" t="s">
        <v>187</v>
      </c>
      <c r="G983" s="426" t="s">
        <v>187</v>
      </c>
      <c r="H983" s="426" t="s">
        <v>186</v>
      </c>
      <c r="I983" s="426" t="s">
        <v>186</v>
      </c>
      <c r="J983" s="426" t="s">
        <v>186</v>
      </c>
      <c r="K983" s="426" t="s">
        <v>186</v>
      </c>
      <c r="L983" s="426" t="s">
        <v>187</v>
      </c>
      <c r="M983" s="426" t="s">
        <v>186</v>
      </c>
      <c r="N983" s="426" t="s">
        <v>186</v>
      </c>
      <c r="O983" s="426" t="s">
        <v>186</v>
      </c>
      <c r="P983" s="426" t="s">
        <v>187</v>
      </c>
      <c r="Q983" s="426" t="s">
        <v>187</v>
      </c>
      <c r="R983" s="426">
        <v>20.88</v>
      </c>
    </row>
    <row r="984" spans="1:18">
      <c r="A984" s="428">
        <v>42774.509060416669</v>
      </c>
      <c r="B984" s="426" t="s">
        <v>189</v>
      </c>
      <c r="C984" s="426">
        <v>2</v>
      </c>
      <c r="D984" s="426" t="s">
        <v>38</v>
      </c>
      <c r="E984" s="426" t="s">
        <v>38</v>
      </c>
      <c r="F984" s="426" t="s">
        <v>187</v>
      </c>
      <c r="G984" s="426" t="s">
        <v>187</v>
      </c>
      <c r="H984" s="426" t="s">
        <v>186</v>
      </c>
      <c r="I984" s="426" t="s">
        <v>186</v>
      </c>
      <c r="J984" s="426" t="s">
        <v>186</v>
      </c>
      <c r="K984" s="426" t="s">
        <v>186</v>
      </c>
      <c r="L984" s="426" t="s">
        <v>187</v>
      </c>
      <c r="M984" s="426" t="s">
        <v>187</v>
      </c>
      <c r="N984" s="426" t="s">
        <v>186</v>
      </c>
      <c r="O984" s="426" t="s">
        <v>186</v>
      </c>
      <c r="P984" s="426" t="s">
        <v>186</v>
      </c>
      <c r="Q984" s="426" t="s">
        <v>187</v>
      </c>
      <c r="R984" s="426">
        <v>157.02000000000001</v>
      </c>
    </row>
    <row r="985" spans="1:18">
      <c r="A985" s="428">
        <v>42774.509060416669</v>
      </c>
      <c r="B985" s="426" t="s">
        <v>189</v>
      </c>
      <c r="C985" s="426">
        <v>2</v>
      </c>
      <c r="D985" s="426" t="s">
        <v>38</v>
      </c>
      <c r="E985" s="426" t="s">
        <v>38</v>
      </c>
      <c r="F985" s="426" t="s">
        <v>187</v>
      </c>
      <c r="G985" s="426" t="s">
        <v>187</v>
      </c>
      <c r="H985" s="426" t="s">
        <v>186</v>
      </c>
      <c r="I985" s="426" t="s">
        <v>186</v>
      </c>
      <c r="J985" s="426" t="s">
        <v>186</v>
      </c>
      <c r="K985" s="426" t="s">
        <v>187</v>
      </c>
      <c r="L985" s="426" t="s">
        <v>186</v>
      </c>
      <c r="M985" s="426" t="s">
        <v>186</v>
      </c>
      <c r="N985" s="426" t="s">
        <v>186</v>
      </c>
      <c r="O985" s="426" t="s">
        <v>186</v>
      </c>
      <c r="P985" s="426" t="s">
        <v>186</v>
      </c>
      <c r="Q985" s="426" t="s">
        <v>186</v>
      </c>
      <c r="R985" s="426">
        <v>0.33300000000000002</v>
      </c>
    </row>
    <row r="986" spans="1:18">
      <c r="A986" s="428">
        <v>42774.509060416669</v>
      </c>
      <c r="B986" s="426" t="s">
        <v>189</v>
      </c>
      <c r="C986" s="426">
        <v>2</v>
      </c>
      <c r="D986" s="426" t="s">
        <v>38</v>
      </c>
      <c r="E986" s="426" t="s">
        <v>38</v>
      </c>
      <c r="F986" s="426" t="s">
        <v>187</v>
      </c>
      <c r="G986" s="426" t="s">
        <v>187</v>
      </c>
      <c r="H986" s="426" t="s">
        <v>186</v>
      </c>
      <c r="I986" s="426" t="s">
        <v>186</v>
      </c>
      <c r="J986" s="426" t="s">
        <v>187</v>
      </c>
      <c r="K986" s="426" t="s">
        <v>186</v>
      </c>
      <c r="L986" s="426" t="s">
        <v>186</v>
      </c>
      <c r="M986" s="426" t="s">
        <v>186</v>
      </c>
      <c r="N986" s="426" t="s">
        <v>186</v>
      </c>
      <c r="O986" s="426" t="s">
        <v>186</v>
      </c>
      <c r="P986" s="426" t="s">
        <v>186</v>
      </c>
      <c r="Q986" s="426" t="s">
        <v>187</v>
      </c>
      <c r="R986" s="426">
        <v>1.917</v>
      </c>
    </row>
    <row r="987" spans="1:18">
      <c r="A987" s="428">
        <v>42774.509060416669</v>
      </c>
      <c r="B987" s="426" t="s">
        <v>189</v>
      </c>
      <c r="C987" s="426">
        <v>2</v>
      </c>
      <c r="D987" s="426" t="s">
        <v>38</v>
      </c>
      <c r="E987" s="426" t="s">
        <v>38</v>
      </c>
      <c r="F987" s="426" t="s">
        <v>187</v>
      </c>
      <c r="G987" s="426" t="s">
        <v>187</v>
      </c>
      <c r="H987" s="426" t="s">
        <v>186</v>
      </c>
      <c r="I987" s="426" t="s">
        <v>186</v>
      </c>
      <c r="J987" s="426" t="s">
        <v>187</v>
      </c>
      <c r="K987" s="426" t="s">
        <v>186</v>
      </c>
      <c r="L987" s="426" t="s">
        <v>187</v>
      </c>
      <c r="M987" s="426" t="s">
        <v>186</v>
      </c>
      <c r="N987" s="426" t="s">
        <v>186</v>
      </c>
      <c r="O987" s="426" t="s">
        <v>186</v>
      </c>
      <c r="P987" s="426" t="s">
        <v>187</v>
      </c>
      <c r="Q987" s="426" t="s">
        <v>187</v>
      </c>
      <c r="R987" s="426">
        <v>2.7269999999999999</v>
      </c>
    </row>
    <row r="988" spans="1:18">
      <c r="A988" s="428">
        <v>42774.509060416669</v>
      </c>
      <c r="B988" s="426" t="s">
        <v>189</v>
      </c>
      <c r="C988" s="426">
        <v>2</v>
      </c>
      <c r="D988" s="426" t="s">
        <v>38</v>
      </c>
      <c r="E988" s="426" t="s">
        <v>38</v>
      </c>
      <c r="F988" s="426" t="s">
        <v>187</v>
      </c>
      <c r="G988" s="426" t="s">
        <v>187</v>
      </c>
      <c r="H988" s="426" t="s">
        <v>186</v>
      </c>
      <c r="I988" s="426" t="s">
        <v>186</v>
      </c>
      <c r="J988" s="426" t="s">
        <v>187</v>
      </c>
      <c r="K988" s="426" t="s">
        <v>186</v>
      </c>
      <c r="L988" s="426" t="s">
        <v>187</v>
      </c>
      <c r="M988" s="426" t="s">
        <v>187</v>
      </c>
      <c r="N988" s="426" t="s">
        <v>186</v>
      </c>
      <c r="O988" s="426" t="s">
        <v>186</v>
      </c>
      <c r="P988" s="426" t="s">
        <v>186</v>
      </c>
      <c r="Q988" s="426" t="s">
        <v>187</v>
      </c>
      <c r="R988" s="426">
        <v>21.274000000000001</v>
      </c>
    </row>
    <row r="989" spans="1:18">
      <c r="A989" s="428">
        <v>42774.509060416669</v>
      </c>
      <c r="B989" s="426" t="s">
        <v>189</v>
      </c>
      <c r="C989" s="426">
        <v>2</v>
      </c>
      <c r="D989" s="426" t="s">
        <v>38</v>
      </c>
      <c r="E989" s="426" t="s">
        <v>130</v>
      </c>
      <c r="F989" s="426" t="s">
        <v>186</v>
      </c>
      <c r="G989" s="426" t="s">
        <v>186</v>
      </c>
      <c r="H989" s="426" t="s">
        <v>186</v>
      </c>
      <c r="I989" s="426" t="s">
        <v>186</v>
      </c>
      <c r="J989" s="426" t="s">
        <v>186</v>
      </c>
      <c r="K989" s="426" t="s">
        <v>186</v>
      </c>
      <c r="L989" s="426" t="s">
        <v>186</v>
      </c>
      <c r="M989" s="426" t="s">
        <v>186</v>
      </c>
      <c r="N989" s="426" t="s">
        <v>186</v>
      </c>
      <c r="O989" s="426" t="s">
        <v>186</v>
      </c>
      <c r="P989" s="426" t="s">
        <v>186</v>
      </c>
      <c r="Q989" s="426" t="s">
        <v>186</v>
      </c>
      <c r="R989" s="426">
        <v>819.77099999999905</v>
      </c>
    </row>
    <row r="990" spans="1:18">
      <c r="A990" s="428">
        <v>42774.509060416669</v>
      </c>
      <c r="B990" s="426" t="s">
        <v>189</v>
      </c>
      <c r="C990" s="426">
        <v>2</v>
      </c>
      <c r="D990" s="426" t="s">
        <v>38</v>
      </c>
      <c r="E990" s="426" t="s">
        <v>130</v>
      </c>
      <c r="F990" s="426" t="s">
        <v>187</v>
      </c>
      <c r="G990" s="426" t="s">
        <v>186</v>
      </c>
      <c r="H990" s="426" t="s">
        <v>186</v>
      </c>
      <c r="I990" s="426" t="s">
        <v>186</v>
      </c>
      <c r="J990" s="426" t="s">
        <v>186</v>
      </c>
      <c r="K990" s="426" t="s">
        <v>186</v>
      </c>
      <c r="L990" s="426" t="s">
        <v>186</v>
      </c>
      <c r="M990" s="426" t="s">
        <v>186</v>
      </c>
      <c r="N990" s="426" t="s">
        <v>186</v>
      </c>
      <c r="O990" s="426" t="s">
        <v>186</v>
      </c>
      <c r="P990" s="426" t="s">
        <v>186</v>
      </c>
      <c r="Q990" s="426" t="s">
        <v>187</v>
      </c>
      <c r="R990" s="426">
        <v>3435.3450000003099</v>
      </c>
    </row>
    <row r="991" spans="1:18">
      <c r="A991" s="428">
        <v>42774.509060416669</v>
      </c>
      <c r="B991" s="426" t="s">
        <v>189</v>
      </c>
      <c r="C991" s="426">
        <v>2</v>
      </c>
      <c r="D991" s="426" t="s">
        <v>38</v>
      </c>
      <c r="E991" s="426" t="s">
        <v>130</v>
      </c>
      <c r="F991" s="426" t="s">
        <v>187</v>
      </c>
      <c r="G991" s="426" t="s">
        <v>186</v>
      </c>
      <c r="H991" s="426" t="s">
        <v>186</v>
      </c>
      <c r="I991" s="426" t="s">
        <v>186</v>
      </c>
      <c r="J991" s="426" t="s">
        <v>186</v>
      </c>
      <c r="K991" s="426" t="s">
        <v>186</v>
      </c>
      <c r="L991" s="426" t="s">
        <v>187</v>
      </c>
      <c r="M991" s="426" t="s">
        <v>186</v>
      </c>
      <c r="N991" s="426" t="s">
        <v>186</v>
      </c>
      <c r="O991" s="426" t="s">
        <v>187</v>
      </c>
      <c r="P991" s="426" t="s">
        <v>186</v>
      </c>
      <c r="Q991" s="426" t="s">
        <v>187</v>
      </c>
      <c r="R991" s="426">
        <v>21.978000000000002</v>
      </c>
    </row>
    <row r="992" spans="1:18">
      <c r="A992" s="428">
        <v>42774.509060416669</v>
      </c>
      <c r="B992" s="426" t="s">
        <v>189</v>
      </c>
      <c r="C992" s="426">
        <v>2</v>
      </c>
      <c r="D992" s="426" t="s">
        <v>38</v>
      </c>
      <c r="E992" s="426" t="s">
        <v>130</v>
      </c>
      <c r="F992" s="426" t="s">
        <v>187</v>
      </c>
      <c r="G992" s="426" t="s">
        <v>186</v>
      </c>
      <c r="H992" s="426" t="s">
        <v>186</v>
      </c>
      <c r="I992" s="426" t="s">
        <v>186</v>
      </c>
      <c r="J992" s="426" t="s">
        <v>186</v>
      </c>
      <c r="K992" s="426" t="s">
        <v>186</v>
      </c>
      <c r="L992" s="426" t="s">
        <v>187</v>
      </c>
      <c r="M992" s="426" t="s">
        <v>186</v>
      </c>
      <c r="N992" s="426" t="s">
        <v>187</v>
      </c>
      <c r="O992" s="426" t="s">
        <v>186</v>
      </c>
      <c r="P992" s="426" t="s">
        <v>186</v>
      </c>
      <c r="Q992" s="426" t="s">
        <v>187</v>
      </c>
      <c r="R992" s="426">
        <v>179.01799999999901</v>
      </c>
    </row>
    <row r="993" spans="1:18">
      <c r="A993" s="428">
        <v>42774.509060416669</v>
      </c>
      <c r="B993" s="426" t="s">
        <v>189</v>
      </c>
      <c r="C993" s="426">
        <v>2</v>
      </c>
      <c r="D993" s="426" t="s">
        <v>38</v>
      </c>
      <c r="E993" s="426" t="s">
        <v>130</v>
      </c>
      <c r="F993" s="426" t="s">
        <v>187</v>
      </c>
      <c r="G993" s="426" t="s">
        <v>186</v>
      </c>
      <c r="H993" s="426" t="s">
        <v>186</v>
      </c>
      <c r="I993" s="426" t="s">
        <v>186</v>
      </c>
      <c r="J993" s="426" t="s">
        <v>186</v>
      </c>
      <c r="K993" s="426" t="s">
        <v>186</v>
      </c>
      <c r="L993" s="426" t="s">
        <v>187</v>
      </c>
      <c r="M993" s="426" t="s">
        <v>187</v>
      </c>
      <c r="N993" s="426" t="s">
        <v>186</v>
      </c>
      <c r="O993" s="426" t="s">
        <v>186</v>
      </c>
      <c r="P993" s="426" t="s">
        <v>186</v>
      </c>
      <c r="Q993" s="426" t="s">
        <v>187</v>
      </c>
      <c r="R993" s="426">
        <v>207.88299999999899</v>
      </c>
    </row>
    <row r="994" spans="1:18">
      <c r="A994" s="428">
        <v>42774.509060416669</v>
      </c>
      <c r="B994" s="426" t="s">
        <v>189</v>
      </c>
      <c r="C994" s="426">
        <v>2</v>
      </c>
      <c r="D994" s="426" t="s">
        <v>38</v>
      </c>
      <c r="E994" s="426" t="s">
        <v>130</v>
      </c>
      <c r="F994" s="426" t="s">
        <v>187</v>
      </c>
      <c r="G994" s="426" t="s">
        <v>186</v>
      </c>
      <c r="H994" s="426" t="s">
        <v>186</v>
      </c>
      <c r="I994" s="426" t="s">
        <v>186</v>
      </c>
      <c r="J994" s="426" t="s">
        <v>186</v>
      </c>
      <c r="K994" s="426" t="s">
        <v>186</v>
      </c>
      <c r="L994" s="426" t="s">
        <v>187</v>
      </c>
      <c r="M994" s="426" t="s">
        <v>187</v>
      </c>
      <c r="N994" s="426" t="s">
        <v>187</v>
      </c>
      <c r="O994" s="426" t="s">
        <v>186</v>
      </c>
      <c r="P994" s="426" t="s">
        <v>186</v>
      </c>
      <c r="Q994" s="426" t="s">
        <v>187</v>
      </c>
      <c r="R994" s="426">
        <v>10.656000000000001</v>
      </c>
    </row>
    <row r="995" spans="1:18">
      <c r="A995" s="428">
        <v>42774.509060416669</v>
      </c>
      <c r="B995" s="426" t="s">
        <v>189</v>
      </c>
      <c r="C995" s="426">
        <v>2</v>
      </c>
      <c r="D995" s="426" t="s">
        <v>38</v>
      </c>
      <c r="E995" s="426" t="s">
        <v>130</v>
      </c>
      <c r="F995" s="426" t="s">
        <v>187</v>
      </c>
      <c r="G995" s="426" t="s">
        <v>186</v>
      </c>
      <c r="H995" s="426" t="s">
        <v>186</v>
      </c>
      <c r="I995" s="426" t="s">
        <v>186</v>
      </c>
      <c r="J995" s="426" t="s">
        <v>186</v>
      </c>
      <c r="K995" s="426" t="s">
        <v>187</v>
      </c>
      <c r="L995" s="426" t="s">
        <v>186</v>
      </c>
      <c r="M995" s="426" t="s">
        <v>186</v>
      </c>
      <c r="N995" s="426" t="s">
        <v>186</v>
      </c>
      <c r="O995" s="426" t="s">
        <v>186</v>
      </c>
      <c r="P995" s="426" t="s">
        <v>186</v>
      </c>
      <c r="Q995" s="426" t="s">
        <v>186</v>
      </c>
      <c r="R995" s="426">
        <v>112.447</v>
      </c>
    </row>
    <row r="996" spans="1:18">
      <c r="A996" s="428">
        <v>42774.509060416669</v>
      </c>
      <c r="B996" s="426" t="s">
        <v>189</v>
      </c>
      <c r="C996" s="426">
        <v>2</v>
      </c>
      <c r="D996" s="426" t="s">
        <v>38</v>
      </c>
      <c r="E996" s="426" t="s">
        <v>130</v>
      </c>
      <c r="F996" s="426" t="s">
        <v>187</v>
      </c>
      <c r="G996" s="426" t="s">
        <v>186</v>
      </c>
      <c r="H996" s="426" t="s">
        <v>186</v>
      </c>
      <c r="I996" s="426" t="s">
        <v>186</v>
      </c>
      <c r="J996" s="426" t="s">
        <v>187</v>
      </c>
      <c r="K996" s="426" t="s">
        <v>186</v>
      </c>
      <c r="L996" s="426" t="s">
        <v>186</v>
      </c>
      <c r="M996" s="426" t="s">
        <v>186</v>
      </c>
      <c r="N996" s="426" t="s">
        <v>186</v>
      </c>
      <c r="O996" s="426" t="s">
        <v>186</v>
      </c>
      <c r="P996" s="426" t="s">
        <v>186</v>
      </c>
      <c r="Q996" s="426" t="s">
        <v>187</v>
      </c>
      <c r="R996" s="426">
        <v>35.268999999999899</v>
      </c>
    </row>
    <row r="997" spans="1:18">
      <c r="A997" s="428">
        <v>42774.509060416669</v>
      </c>
      <c r="B997" s="426" t="s">
        <v>189</v>
      </c>
      <c r="C997" s="426">
        <v>2</v>
      </c>
      <c r="D997" s="426" t="s">
        <v>38</v>
      </c>
      <c r="E997" s="426" t="s">
        <v>130</v>
      </c>
      <c r="F997" s="426" t="s">
        <v>187</v>
      </c>
      <c r="G997" s="426" t="s">
        <v>186</v>
      </c>
      <c r="H997" s="426" t="s">
        <v>186</v>
      </c>
      <c r="I997" s="426" t="s">
        <v>186</v>
      </c>
      <c r="J997" s="426" t="s">
        <v>187</v>
      </c>
      <c r="K997" s="426" t="s">
        <v>186</v>
      </c>
      <c r="L997" s="426" t="s">
        <v>187</v>
      </c>
      <c r="M997" s="426" t="s">
        <v>187</v>
      </c>
      <c r="N997" s="426" t="s">
        <v>186</v>
      </c>
      <c r="O997" s="426" t="s">
        <v>186</v>
      </c>
      <c r="P997" s="426" t="s">
        <v>186</v>
      </c>
      <c r="Q997" s="426" t="s">
        <v>187</v>
      </c>
      <c r="R997" s="426">
        <v>4.5330000000000004</v>
      </c>
    </row>
    <row r="998" spans="1:18">
      <c r="A998" s="428">
        <v>42774.509060416669</v>
      </c>
      <c r="B998" s="426" t="s">
        <v>189</v>
      </c>
      <c r="C998" s="426">
        <v>2</v>
      </c>
      <c r="D998" s="426" t="s">
        <v>25</v>
      </c>
      <c r="E998" s="426" t="s">
        <v>25</v>
      </c>
      <c r="F998" s="426" t="s">
        <v>186</v>
      </c>
      <c r="G998" s="426" t="s">
        <v>186</v>
      </c>
      <c r="H998" s="426" t="s">
        <v>186</v>
      </c>
      <c r="I998" s="426" t="s">
        <v>186</v>
      </c>
      <c r="J998" s="426" t="s">
        <v>186</v>
      </c>
      <c r="K998" s="426" t="s">
        <v>186</v>
      </c>
      <c r="L998" s="426" t="s">
        <v>186</v>
      </c>
      <c r="M998" s="426" t="s">
        <v>186</v>
      </c>
      <c r="N998" s="426" t="s">
        <v>186</v>
      </c>
      <c r="O998" s="426" t="s">
        <v>186</v>
      </c>
      <c r="P998" s="426" t="s">
        <v>186</v>
      </c>
      <c r="Q998" s="426" t="s">
        <v>186</v>
      </c>
      <c r="R998" s="426">
        <v>1093.2329999999999</v>
      </c>
    </row>
    <row r="999" spans="1:18">
      <c r="A999" s="428">
        <v>42774.509060416669</v>
      </c>
      <c r="B999" s="426" t="s">
        <v>189</v>
      </c>
      <c r="C999" s="426">
        <v>2</v>
      </c>
      <c r="D999" s="426" t="s">
        <v>25</v>
      </c>
      <c r="E999" s="426" t="s">
        <v>25</v>
      </c>
      <c r="F999" s="426" t="s">
        <v>187</v>
      </c>
      <c r="G999" s="426" t="s">
        <v>186</v>
      </c>
      <c r="H999" s="426" t="s">
        <v>186</v>
      </c>
      <c r="I999" s="426" t="s">
        <v>186</v>
      </c>
      <c r="J999" s="426" t="s">
        <v>186</v>
      </c>
      <c r="K999" s="426" t="s">
        <v>186</v>
      </c>
      <c r="L999" s="426" t="s">
        <v>186</v>
      </c>
      <c r="M999" s="426" t="s">
        <v>186</v>
      </c>
      <c r="N999" s="426" t="s">
        <v>186</v>
      </c>
      <c r="O999" s="426" t="s">
        <v>186</v>
      </c>
      <c r="P999" s="426" t="s">
        <v>186</v>
      </c>
      <c r="Q999" s="426" t="s">
        <v>187</v>
      </c>
      <c r="R999" s="426">
        <v>2962.10200000032</v>
      </c>
    </row>
    <row r="1000" spans="1:18">
      <c r="A1000" s="428">
        <v>42774.509060416669</v>
      </c>
      <c r="B1000" s="426" t="s">
        <v>189</v>
      </c>
      <c r="C1000" s="426">
        <v>2</v>
      </c>
      <c r="D1000" s="426" t="s">
        <v>25</v>
      </c>
      <c r="E1000" s="426" t="s">
        <v>25</v>
      </c>
      <c r="F1000" s="426" t="s">
        <v>187</v>
      </c>
      <c r="G1000" s="426" t="s">
        <v>186</v>
      </c>
      <c r="H1000" s="426" t="s">
        <v>186</v>
      </c>
      <c r="I1000" s="426" t="s">
        <v>186</v>
      </c>
      <c r="J1000" s="426" t="s">
        <v>186</v>
      </c>
      <c r="K1000" s="426" t="s">
        <v>186</v>
      </c>
      <c r="L1000" s="426" t="s">
        <v>187</v>
      </c>
      <c r="M1000" s="426" t="s">
        <v>186</v>
      </c>
      <c r="N1000" s="426" t="s">
        <v>186</v>
      </c>
      <c r="O1000" s="426" t="s">
        <v>186</v>
      </c>
      <c r="P1000" s="426" t="s">
        <v>187</v>
      </c>
      <c r="Q1000" s="426" t="s">
        <v>187</v>
      </c>
      <c r="R1000" s="426">
        <v>266.49700000000098</v>
      </c>
    </row>
    <row r="1001" spans="1:18">
      <c r="A1001" s="428">
        <v>42774.509060416669</v>
      </c>
      <c r="B1001" s="426" t="s">
        <v>189</v>
      </c>
      <c r="C1001" s="426">
        <v>2</v>
      </c>
      <c r="D1001" s="426" t="s">
        <v>25</v>
      </c>
      <c r="E1001" s="426" t="s">
        <v>25</v>
      </c>
      <c r="F1001" s="426" t="s">
        <v>187</v>
      </c>
      <c r="G1001" s="426" t="s">
        <v>186</v>
      </c>
      <c r="H1001" s="426" t="s">
        <v>186</v>
      </c>
      <c r="I1001" s="426" t="s">
        <v>186</v>
      </c>
      <c r="J1001" s="426" t="s">
        <v>186</v>
      </c>
      <c r="K1001" s="426" t="s">
        <v>186</v>
      </c>
      <c r="L1001" s="426" t="s">
        <v>187</v>
      </c>
      <c r="M1001" s="426" t="s">
        <v>186</v>
      </c>
      <c r="N1001" s="426" t="s">
        <v>187</v>
      </c>
      <c r="O1001" s="426" t="s">
        <v>186</v>
      </c>
      <c r="P1001" s="426" t="s">
        <v>186</v>
      </c>
      <c r="Q1001" s="426" t="s">
        <v>187</v>
      </c>
      <c r="R1001" s="426">
        <v>255.582999999999</v>
      </c>
    </row>
    <row r="1002" spans="1:18">
      <c r="A1002" s="428">
        <v>42774.509060416669</v>
      </c>
      <c r="B1002" s="426" t="s">
        <v>189</v>
      </c>
      <c r="C1002" s="426">
        <v>2</v>
      </c>
      <c r="D1002" s="426" t="s">
        <v>25</v>
      </c>
      <c r="E1002" s="426" t="s">
        <v>25</v>
      </c>
      <c r="F1002" s="426" t="s">
        <v>187</v>
      </c>
      <c r="G1002" s="426" t="s">
        <v>186</v>
      </c>
      <c r="H1002" s="426" t="s">
        <v>186</v>
      </c>
      <c r="I1002" s="426" t="s">
        <v>186</v>
      </c>
      <c r="J1002" s="426" t="s">
        <v>186</v>
      </c>
      <c r="K1002" s="426" t="s">
        <v>186</v>
      </c>
      <c r="L1002" s="426" t="s">
        <v>187</v>
      </c>
      <c r="M1002" s="426" t="s">
        <v>187</v>
      </c>
      <c r="N1002" s="426" t="s">
        <v>186</v>
      </c>
      <c r="O1002" s="426" t="s">
        <v>186</v>
      </c>
      <c r="P1002" s="426" t="s">
        <v>186</v>
      </c>
      <c r="Q1002" s="426" t="s">
        <v>187</v>
      </c>
      <c r="R1002" s="426">
        <v>418.28500000000298</v>
      </c>
    </row>
    <row r="1003" spans="1:18">
      <c r="A1003" s="428">
        <v>42774.509060416669</v>
      </c>
      <c r="B1003" s="426" t="s">
        <v>189</v>
      </c>
      <c r="C1003" s="426">
        <v>2</v>
      </c>
      <c r="D1003" s="426" t="s">
        <v>25</v>
      </c>
      <c r="E1003" s="426" t="s">
        <v>25</v>
      </c>
      <c r="F1003" s="426" t="s">
        <v>187</v>
      </c>
      <c r="G1003" s="426" t="s">
        <v>186</v>
      </c>
      <c r="H1003" s="426" t="s">
        <v>186</v>
      </c>
      <c r="I1003" s="426" t="s">
        <v>186</v>
      </c>
      <c r="J1003" s="426" t="s">
        <v>186</v>
      </c>
      <c r="K1003" s="426" t="s">
        <v>186</v>
      </c>
      <c r="L1003" s="426" t="s">
        <v>187</v>
      </c>
      <c r="M1003" s="426" t="s">
        <v>187</v>
      </c>
      <c r="N1003" s="426" t="s">
        <v>187</v>
      </c>
      <c r="O1003" s="426" t="s">
        <v>186</v>
      </c>
      <c r="P1003" s="426" t="s">
        <v>186</v>
      </c>
      <c r="Q1003" s="426" t="s">
        <v>187</v>
      </c>
      <c r="R1003" s="426">
        <v>3.6629999999999998</v>
      </c>
    </row>
    <row r="1004" spans="1:18">
      <c r="A1004" s="428">
        <v>42774.509060416669</v>
      </c>
      <c r="B1004" s="426" t="s">
        <v>189</v>
      </c>
      <c r="C1004" s="426">
        <v>2</v>
      </c>
      <c r="D1004" s="426" t="s">
        <v>25</v>
      </c>
      <c r="E1004" s="426" t="s">
        <v>25</v>
      </c>
      <c r="F1004" s="426" t="s">
        <v>187</v>
      </c>
      <c r="G1004" s="426" t="s">
        <v>186</v>
      </c>
      <c r="H1004" s="426" t="s">
        <v>186</v>
      </c>
      <c r="I1004" s="426" t="s">
        <v>186</v>
      </c>
      <c r="J1004" s="426" t="s">
        <v>186</v>
      </c>
      <c r="K1004" s="426" t="s">
        <v>187</v>
      </c>
      <c r="L1004" s="426" t="s">
        <v>186</v>
      </c>
      <c r="M1004" s="426" t="s">
        <v>186</v>
      </c>
      <c r="N1004" s="426" t="s">
        <v>186</v>
      </c>
      <c r="O1004" s="426" t="s">
        <v>186</v>
      </c>
      <c r="P1004" s="426" t="s">
        <v>186</v>
      </c>
      <c r="Q1004" s="426" t="s">
        <v>186</v>
      </c>
      <c r="R1004" s="426">
        <v>366.97700000000498</v>
      </c>
    </row>
    <row r="1005" spans="1:18">
      <c r="A1005" s="428">
        <v>42774.509060416669</v>
      </c>
      <c r="B1005" s="426" t="s">
        <v>189</v>
      </c>
      <c r="C1005" s="426">
        <v>2</v>
      </c>
      <c r="D1005" s="426" t="s">
        <v>25</v>
      </c>
      <c r="E1005" s="426" t="s">
        <v>25</v>
      </c>
      <c r="F1005" s="426" t="s">
        <v>187</v>
      </c>
      <c r="G1005" s="426" t="s">
        <v>186</v>
      </c>
      <c r="H1005" s="426" t="s">
        <v>186</v>
      </c>
      <c r="I1005" s="426" t="s">
        <v>186</v>
      </c>
      <c r="J1005" s="426" t="s">
        <v>187</v>
      </c>
      <c r="K1005" s="426" t="s">
        <v>186</v>
      </c>
      <c r="L1005" s="426" t="s">
        <v>186</v>
      </c>
      <c r="M1005" s="426" t="s">
        <v>186</v>
      </c>
      <c r="N1005" s="426" t="s">
        <v>186</v>
      </c>
      <c r="O1005" s="426" t="s">
        <v>186</v>
      </c>
      <c r="P1005" s="426" t="s">
        <v>186</v>
      </c>
      <c r="Q1005" s="426" t="s">
        <v>187</v>
      </c>
      <c r="R1005" s="426">
        <v>132.59299999999999</v>
      </c>
    </row>
    <row r="1006" spans="1:18">
      <c r="A1006" s="428">
        <v>42774.509060416669</v>
      </c>
      <c r="B1006" s="426" t="s">
        <v>189</v>
      </c>
      <c r="C1006" s="426">
        <v>2</v>
      </c>
      <c r="D1006" s="426" t="s">
        <v>25</v>
      </c>
      <c r="E1006" s="426" t="s">
        <v>25</v>
      </c>
      <c r="F1006" s="426" t="s">
        <v>187</v>
      </c>
      <c r="G1006" s="426" t="s">
        <v>186</v>
      </c>
      <c r="H1006" s="426" t="s">
        <v>186</v>
      </c>
      <c r="I1006" s="426" t="s">
        <v>186</v>
      </c>
      <c r="J1006" s="426" t="s">
        <v>187</v>
      </c>
      <c r="K1006" s="426" t="s">
        <v>186</v>
      </c>
      <c r="L1006" s="426" t="s">
        <v>187</v>
      </c>
      <c r="M1006" s="426" t="s">
        <v>186</v>
      </c>
      <c r="N1006" s="426" t="s">
        <v>186</v>
      </c>
      <c r="O1006" s="426" t="s">
        <v>186</v>
      </c>
      <c r="P1006" s="426" t="s">
        <v>187</v>
      </c>
      <c r="Q1006" s="426" t="s">
        <v>187</v>
      </c>
      <c r="R1006" s="426">
        <v>7.8819999999999997</v>
      </c>
    </row>
    <row r="1007" spans="1:18">
      <c r="A1007" s="428">
        <v>42774.509060416669</v>
      </c>
      <c r="B1007" s="426" t="s">
        <v>189</v>
      </c>
      <c r="C1007" s="426">
        <v>2</v>
      </c>
      <c r="D1007" s="426" t="s">
        <v>25</v>
      </c>
      <c r="E1007" s="426" t="s">
        <v>25</v>
      </c>
      <c r="F1007" s="426" t="s">
        <v>187</v>
      </c>
      <c r="G1007" s="426" t="s">
        <v>186</v>
      </c>
      <c r="H1007" s="426" t="s">
        <v>186</v>
      </c>
      <c r="I1007" s="426" t="s">
        <v>186</v>
      </c>
      <c r="J1007" s="426" t="s">
        <v>187</v>
      </c>
      <c r="K1007" s="426" t="s">
        <v>186</v>
      </c>
      <c r="L1007" s="426" t="s">
        <v>187</v>
      </c>
      <c r="M1007" s="426" t="s">
        <v>186</v>
      </c>
      <c r="N1007" s="426" t="s">
        <v>187</v>
      </c>
      <c r="O1007" s="426" t="s">
        <v>186</v>
      </c>
      <c r="P1007" s="426" t="s">
        <v>186</v>
      </c>
      <c r="Q1007" s="426" t="s">
        <v>187</v>
      </c>
      <c r="R1007" s="426">
        <v>1.998</v>
      </c>
    </row>
    <row r="1008" spans="1:18">
      <c r="A1008" s="428">
        <v>42774.509060416669</v>
      </c>
      <c r="B1008" s="426" t="s">
        <v>189</v>
      </c>
      <c r="C1008" s="426">
        <v>2</v>
      </c>
      <c r="D1008" s="426" t="s">
        <v>25</v>
      </c>
      <c r="E1008" s="426" t="s">
        <v>25</v>
      </c>
      <c r="F1008" s="426" t="s">
        <v>187</v>
      </c>
      <c r="G1008" s="426" t="s">
        <v>186</v>
      </c>
      <c r="H1008" s="426" t="s">
        <v>186</v>
      </c>
      <c r="I1008" s="426" t="s">
        <v>186</v>
      </c>
      <c r="J1008" s="426" t="s">
        <v>187</v>
      </c>
      <c r="K1008" s="426" t="s">
        <v>186</v>
      </c>
      <c r="L1008" s="426" t="s">
        <v>187</v>
      </c>
      <c r="M1008" s="426" t="s">
        <v>187</v>
      </c>
      <c r="N1008" s="426" t="s">
        <v>186</v>
      </c>
      <c r="O1008" s="426" t="s">
        <v>186</v>
      </c>
      <c r="P1008" s="426" t="s">
        <v>186</v>
      </c>
      <c r="Q1008" s="426" t="s">
        <v>187</v>
      </c>
      <c r="R1008" s="426">
        <v>39.575000000000003</v>
      </c>
    </row>
    <row r="1009" spans="1:18">
      <c r="A1009" s="428">
        <v>42774.509060416669</v>
      </c>
      <c r="B1009" s="426" t="s">
        <v>189</v>
      </c>
      <c r="C1009" s="426">
        <v>2</v>
      </c>
      <c r="D1009" s="426" t="s">
        <v>25</v>
      </c>
      <c r="E1009" s="426" t="s">
        <v>25</v>
      </c>
      <c r="F1009" s="426" t="s">
        <v>187</v>
      </c>
      <c r="G1009" s="426" t="s">
        <v>187</v>
      </c>
      <c r="H1009" s="426" t="s">
        <v>186</v>
      </c>
      <c r="I1009" s="426" t="s">
        <v>186</v>
      </c>
      <c r="J1009" s="426" t="s">
        <v>186</v>
      </c>
      <c r="K1009" s="426" t="s">
        <v>186</v>
      </c>
      <c r="L1009" s="426" t="s">
        <v>186</v>
      </c>
      <c r="M1009" s="426" t="s">
        <v>186</v>
      </c>
      <c r="N1009" s="426" t="s">
        <v>186</v>
      </c>
      <c r="O1009" s="426" t="s">
        <v>186</v>
      </c>
      <c r="P1009" s="426" t="s">
        <v>186</v>
      </c>
      <c r="Q1009" s="426" t="s">
        <v>187</v>
      </c>
      <c r="R1009" s="426">
        <v>97.530999999999807</v>
      </c>
    </row>
    <row r="1010" spans="1:18">
      <c r="A1010" s="428">
        <v>42774.509060416669</v>
      </c>
      <c r="B1010" s="426" t="s">
        <v>189</v>
      </c>
      <c r="C1010" s="426">
        <v>2</v>
      </c>
      <c r="D1010" s="426" t="s">
        <v>25</v>
      </c>
      <c r="E1010" s="426" t="s">
        <v>25</v>
      </c>
      <c r="F1010" s="426" t="s">
        <v>187</v>
      </c>
      <c r="G1010" s="426" t="s">
        <v>187</v>
      </c>
      <c r="H1010" s="426" t="s">
        <v>186</v>
      </c>
      <c r="I1010" s="426" t="s">
        <v>186</v>
      </c>
      <c r="J1010" s="426" t="s">
        <v>186</v>
      </c>
      <c r="K1010" s="426" t="s">
        <v>186</v>
      </c>
      <c r="L1010" s="426" t="s">
        <v>187</v>
      </c>
      <c r="M1010" s="426" t="s">
        <v>186</v>
      </c>
      <c r="N1010" s="426" t="s">
        <v>186</v>
      </c>
      <c r="O1010" s="426" t="s">
        <v>186</v>
      </c>
      <c r="P1010" s="426" t="s">
        <v>187</v>
      </c>
      <c r="Q1010" s="426" t="s">
        <v>187</v>
      </c>
      <c r="R1010" s="426">
        <v>1.4</v>
      </c>
    </row>
    <row r="1011" spans="1:18">
      <c r="A1011" s="428">
        <v>42774.509060416669</v>
      </c>
      <c r="B1011" s="426" t="s">
        <v>189</v>
      </c>
      <c r="C1011" s="426">
        <v>2</v>
      </c>
      <c r="D1011" s="426" t="s">
        <v>25</v>
      </c>
      <c r="E1011" s="426" t="s">
        <v>25</v>
      </c>
      <c r="F1011" s="426" t="s">
        <v>187</v>
      </c>
      <c r="G1011" s="426" t="s">
        <v>187</v>
      </c>
      <c r="H1011" s="426" t="s">
        <v>186</v>
      </c>
      <c r="I1011" s="426" t="s">
        <v>186</v>
      </c>
      <c r="J1011" s="426" t="s">
        <v>186</v>
      </c>
      <c r="K1011" s="426" t="s">
        <v>186</v>
      </c>
      <c r="L1011" s="426" t="s">
        <v>187</v>
      </c>
      <c r="M1011" s="426" t="s">
        <v>186</v>
      </c>
      <c r="N1011" s="426" t="s">
        <v>187</v>
      </c>
      <c r="O1011" s="426" t="s">
        <v>186</v>
      </c>
      <c r="P1011" s="426" t="s">
        <v>186</v>
      </c>
      <c r="Q1011" s="426" t="s">
        <v>187</v>
      </c>
      <c r="R1011" s="426">
        <v>116.848</v>
      </c>
    </row>
    <row r="1012" spans="1:18">
      <c r="A1012" s="428">
        <v>42774.509060416669</v>
      </c>
      <c r="B1012" s="426" t="s">
        <v>189</v>
      </c>
      <c r="C1012" s="426">
        <v>2</v>
      </c>
      <c r="D1012" s="426" t="s">
        <v>25</v>
      </c>
      <c r="E1012" s="426" t="s">
        <v>25</v>
      </c>
      <c r="F1012" s="426" t="s">
        <v>187</v>
      </c>
      <c r="G1012" s="426" t="s">
        <v>187</v>
      </c>
      <c r="H1012" s="426" t="s">
        <v>186</v>
      </c>
      <c r="I1012" s="426" t="s">
        <v>186</v>
      </c>
      <c r="J1012" s="426" t="s">
        <v>186</v>
      </c>
      <c r="K1012" s="426" t="s">
        <v>186</v>
      </c>
      <c r="L1012" s="426" t="s">
        <v>187</v>
      </c>
      <c r="M1012" s="426" t="s">
        <v>187</v>
      </c>
      <c r="N1012" s="426" t="s">
        <v>186</v>
      </c>
      <c r="O1012" s="426" t="s">
        <v>186</v>
      </c>
      <c r="P1012" s="426" t="s">
        <v>186</v>
      </c>
      <c r="Q1012" s="426" t="s">
        <v>187</v>
      </c>
      <c r="R1012" s="426">
        <v>7.1929999999999996</v>
      </c>
    </row>
    <row r="1013" spans="1:18">
      <c r="A1013" s="428">
        <v>42774.509060416669</v>
      </c>
      <c r="B1013" s="426" t="s">
        <v>189</v>
      </c>
      <c r="C1013" s="426">
        <v>2</v>
      </c>
      <c r="D1013" s="426" t="s">
        <v>25</v>
      </c>
      <c r="E1013" s="426" t="s">
        <v>25</v>
      </c>
      <c r="F1013" s="426" t="s">
        <v>187</v>
      </c>
      <c r="G1013" s="426" t="s">
        <v>187</v>
      </c>
      <c r="H1013" s="426" t="s">
        <v>186</v>
      </c>
      <c r="I1013" s="426" t="s">
        <v>186</v>
      </c>
      <c r="J1013" s="426" t="s">
        <v>186</v>
      </c>
      <c r="K1013" s="426" t="s">
        <v>186</v>
      </c>
      <c r="L1013" s="426" t="s">
        <v>187</v>
      </c>
      <c r="M1013" s="426" t="s">
        <v>187</v>
      </c>
      <c r="N1013" s="426" t="s">
        <v>187</v>
      </c>
      <c r="O1013" s="426" t="s">
        <v>186</v>
      </c>
      <c r="P1013" s="426" t="s">
        <v>186</v>
      </c>
      <c r="Q1013" s="426" t="s">
        <v>187</v>
      </c>
      <c r="R1013" s="426">
        <v>6.66</v>
      </c>
    </row>
    <row r="1014" spans="1:18">
      <c r="A1014" s="428">
        <v>42774.509060416669</v>
      </c>
      <c r="B1014" s="426" t="s">
        <v>189</v>
      </c>
      <c r="C1014" s="426">
        <v>2</v>
      </c>
      <c r="D1014" s="426" t="s">
        <v>25</v>
      </c>
      <c r="E1014" s="426" t="s">
        <v>25</v>
      </c>
      <c r="F1014" s="426" t="s">
        <v>187</v>
      </c>
      <c r="G1014" s="426" t="s">
        <v>187</v>
      </c>
      <c r="H1014" s="426" t="s">
        <v>186</v>
      </c>
      <c r="I1014" s="426" t="s">
        <v>186</v>
      </c>
      <c r="J1014" s="426" t="s">
        <v>186</v>
      </c>
      <c r="K1014" s="426" t="s">
        <v>187</v>
      </c>
      <c r="L1014" s="426" t="s">
        <v>186</v>
      </c>
      <c r="M1014" s="426" t="s">
        <v>186</v>
      </c>
      <c r="N1014" s="426" t="s">
        <v>186</v>
      </c>
      <c r="O1014" s="426" t="s">
        <v>186</v>
      </c>
      <c r="P1014" s="426" t="s">
        <v>186</v>
      </c>
      <c r="Q1014" s="426" t="s">
        <v>186</v>
      </c>
      <c r="R1014" s="426">
        <v>21.315999999999999</v>
      </c>
    </row>
    <row r="1015" spans="1:18">
      <c r="A1015" s="428">
        <v>42774.509060416669</v>
      </c>
      <c r="B1015" s="426" t="s">
        <v>189</v>
      </c>
      <c r="C1015" s="426">
        <v>2</v>
      </c>
      <c r="D1015" s="426" t="s">
        <v>26</v>
      </c>
      <c r="E1015" s="426" t="s">
        <v>26</v>
      </c>
      <c r="F1015" s="426" t="s">
        <v>186</v>
      </c>
      <c r="G1015" s="426" t="s">
        <v>186</v>
      </c>
      <c r="H1015" s="426" t="s">
        <v>186</v>
      </c>
      <c r="I1015" s="426" t="s">
        <v>186</v>
      </c>
      <c r="J1015" s="426" t="s">
        <v>186</v>
      </c>
      <c r="K1015" s="426" t="s">
        <v>186</v>
      </c>
      <c r="L1015" s="426" t="s">
        <v>186</v>
      </c>
      <c r="M1015" s="426" t="s">
        <v>186</v>
      </c>
      <c r="N1015" s="426" t="s">
        <v>186</v>
      </c>
      <c r="O1015" s="426" t="s">
        <v>186</v>
      </c>
      <c r="P1015" s="426" t="s">
        <v>186</v>
      </c>
      <c r="Q1015" s="426" t="s">
        <v>186</v>
      </c>
      <c r="R1015" s="426">
        <v>1514.47154400003</v>
      </c>
    </row>
    <row r="1016" spans="1:18">
      <c r="A1016" s="428">
        <v>42774.509060416669</v>
      </c>
      <c r="B1016" s="426" t="s">
        <v>189</v>
      </c>
      <c r="C1016" s="426">
        <v>2</v>
      </c>
      <c r="D1016" s="426" t="s">
        <v>26</v>
      </c>
      <c r="E1016" s="426" t="s">
        <v>26</v>
      </c>
      <c r="F1016" s="426" t="s">
        <v>187</v>
      </c>
      <c r="G1016" s="426" t="s">
        <v>186</v>
      </c>
      <c r="H1016" s="426" t="s">
        <v>186</v>
      </c>
      <c r="I1016" s="426" t="s">
        <v>186</v>
      </c>
      <c r="J1016" s="426" t="s">
        <v>186</v>
      </c>
      <c r="K1016" s="426" t="s">
        <v>186</v>
      </c>
      <c r="L1016" s="426" t="s">
        <v>186</v>
      </c>
      <c r="M1016" s="426" t="s">
        <v>186</v>
      </c>
      <c r="N1016" s="426" t="s">
        <v>186</v>
      </c>
      <c r="O1016" s="426" t="s">
        <v>186</v>
      </c>
      <c r="P1016" s="426" t="s">
        <v>186</v>
      </c>
      <c r="Q1016" s="426" t="s">
        <v>187</v>
      </c>
      <c r="R1016" s="426">
        <v>1580.6776170001001</v>
      </c>
    </row>
    <row r="1017" spans="1:18">
      <c r="A1017" s="428">
        <v>42774.509060416669</v>
      </c>
      <c r="B1017" s="426" t="s">
        <v>189</v>
      </c>
      <c r="C1017" s="426">
        <v>2</v>
      </c>
      <c r="D1017" s="426" t="s">
        <v>26</v>
      </c>
      <c r="E1017" s="426" t="s">
        <v>26</v>
      </c>
      <c r="F1017" s="426" t="s">
        <v>187</v>
      </c>
      <c r="G1017" s="426" t="s">
        <v>186</v>
      </c>
      <c r="H1017" s="426" t="s">
        <v>186</v>
      </c>
      <c r="I1017" s="426" t="s">
        <v>186</v>
      </c>
      <c r="J1017" s="426" t="s">
        <v>186</v>
      </c>
      <c r="K1017" s="426" t="s">
        <v>186</v>
      </c>
      <c r="L1017" s="426" t="s">
        <v>187</v>
      </c>
      <c r="M1017" s="426" t="s">
        <v>186</v>
      </c>
      <c r="N1017" s="426" t="s">
        <v>186</v>
      </c>
      <c r="O1017" s="426" t="s">
        <v>186</v>
      </c>
      <c r="P1017" s="426" t="s">
        <v>187</v>
      </c>
      <c r="Q1017" s="426" t="s">
        <v>187</v>
      </c>
      <c r="R1017" s="426">
        <v>241.239645999999</v>
      </c>
    </row>
    <row r="1018" spans="1:18">
      <c r="A1018" s="428">
        <v>42774.509060416669</v>
      </c>
      <c r="B1018" s="426" t="s">
        <v>189</v>
      </c>
      <c r="C1018" s="426">
        <v>2</v>
      </c>
      <c r="D1018" s="426" t="s">
        <v>26</v>
      </c>
      <c r="E1018" s="426" t="s">
        <v>26</v>
      </c>
      <c r="F1018" s="426" t="s">
        <v>187</v>
      </c>
      <c r="G1018" s="426" t="s">
        <v>186</v>
      </c>
      <c r="H1018" s="426" t="s">
        <v>186</v>
      </c>
      <c r="I1018" s="426" t="s">
        <v>186</v>
      </c>
      <c r="J1018" s="426" t="s">
        <v>186</v>
      </c>
      <c r="K1018" s="426" t="s">
        <v>186</v>
      </c>
      <c r="L1018" s="426" t="s">
        <v>187</v>
      </c>
      <c r="M1018" s="426" t="s">
        <v>186</v>
      </c>
      <c r="N1018" s="426" t="s">
        <v>187</v>
      </c>
      <c r="O1018" s="426" t="s">
        <v>186</v>
      </c>
      <c r="P1018" s="426" t="s">
        <v>186</v>
      </c>
      <c r="Q1018" s="426" t="s">
        <v>187</v>
      </c>
      <c r="R1018" s="426">
        <v>57.333276000000197</v>
      </c>
    </row>
    <row r="1019" spans="1:18">
      <c r="A1019" s="428">
        <v>42774.509060416669</v>
      </c>
      <c r="B1019" s="426" t="s">
        <v>189</v>
      </c>
      <c r="C1019" s="426">
        <v>2</v>
      </c>
      <c r="D1019" s="426" t="s">
        <v>26</v>
      </c>
      <c r="E1019" s="426" t="s">
        <v>26</v>
      </c>
      <c r="F1019" s="426" t="s">
        <v>187</v>
      </c>
      <c r="G1019" s="426" t="s">
        <v>186</v>
      </c>
      <c r="H1019" s="426" t="s">
        <v>186</v>
      </c>
      <c r="I1019" s="426" t="s">
        <v>186</v>
      </c>
      <c r="J1019" s="426" t="s">
        <v>186</v>
      </c>
      <c r="K1019" s="426" t="s">
        <v>186</v>
      </c>
      <c r="L1019" s="426" t="s">
        <v>187</v>
      </c>
      <c r="M1019" s="426" t="s">
        <v>187</v>
      </c>
      <c r="N1019" s="426" t="s">
        <v>186</v>
      </c>
      <c r="O1019" s="426" t="s">
        <v>186</v>
      </c>
      <c r="P1019" s="426" t="s">
        <v>186</v>
      </c>
      <c r="Q1019" s="426" t="s">
        <v>187</v>
      </c>
      <c r="R1019" s="426">
        <v>394.50609699999501</v>
      </c>
    </row>
    <row r="1020" spans="1:18">
      <c r="A1020" s="428">
        <v>42774.509060416669</v>
      </c>
      <c r="B1020" s="426" t="s">
        <v>189</v>
      </c>
      <c r="C1020" s="426">
        <v>2</v>
      </c>
      <c r="D1020" s="426" t="s">
        <v>26</v>
      </c>
      <c r="E1020" s="426" t="s">
        <v>26</v>
      </c>
      <c r="F1020" s="426" t="s">
        <v>187</v>
      </c>
      <c r="G1020" s="426" t="s">
        <v>186</v>
      </c>
      <c r="H1020" s="426" t="s">
        <v>186</v>
      </c>
      <c r="I1020" s="426" t="s">
        <v>186</v>
      </c>
      <c r="J1020" s="426" t="s">
        <v>186</v>
      </c>
      <c r="K1020" s="426" t="s">
        <v>186</v>
      </c>
      <c r="L1020" s="426" t="s">
        <v>187</v>
      </c>
      <c r="M1020" s="426" t="s">
        <v>187</v>
      </c>
      <c r="N1020" s="426" t="s">
        <v>187</v>
      </c>
      <c r="O1020" s="426" t="s">
        <v>186</v>
      </c>
      <c r="P1020" s="426" t="s">
        <v>186</v>
      </c>
      <c r="Q1020" s="426" t="s">
        <v>187</v>
      </c>
      <c r="R1020" s="426">
        <v>1.466666</v>
      </c>
    </row>
    <row r="1021" spans="1:18">
      <c r="A1021" s="428">
        <v>42774.509060416669</v>
      </c>
      <c r="B1021" s="426" t="s">
        <v>189</v>
      </c>
      <c r="C1021" s="426">
        <v>2</v>
      </c>
      <c r="D1021" s="426" t="s">
        <v>26</v>
      </c>
      <c r="E1021" s="426" t="s">
        <v>26</v>
      </c>
      <c r="F1021" s="426" t="s">
        <v>187</v>
      </c>
      <c r="G1021" s="426" t="s">
        <v>186</v>
      </c>
      <c r="H1021" s="426" t="s">
        <v>186</v>
      </c>
      <c r="I1021" s="426" t="s">
        <v>186</v>
      </c>
      <c r="J1021" s="426" t="s">
        <v>186</v>
      </c>
      <c r="K1021" s="426" t="s">
        <v>187</v>
      </c>
      <c r="L1021" s="426" t="s">
        <v>186</v>
      </c>
      <c r="M1021" s="426" t="s">
        <v>186</v>
      </c>
      <c r="N1021" s="426" t="s">
        <v>186</v>
      </c>
      <c r="O1021" s="426" t="s">
        <v>186</v>
      </c>
      <c r="P1021" s="426" t="s">
        <v>186</v>
      </c>
      <c r="Q1021" s="426" t="s">
        <v>186</v>
      </c>
      <c r="R1021" s="426">
        <v>13.226649999999999</v>
      </c>
    </row>
    <row r="1022" spans="1:18">
      <c r="A1022" s="428">
        <v>42774.509060416669</v>
      </c>
      <c r="B1022" s="426" t="s">
        <v>189</v>
      </c>
      <c r="C1022" s="426">
        <v>2</v>
      </c>
      <c r="D1022" s="426" t="s">
        <v>26</v>
      </c>
      <c r="E1022" s="426" t="s">
        <v>26</v>
      </c>
      <c r="F1022" s="426" t="s">
        <v>187</v>
      </c>
      <c r="G1022" s="426" t="s">
        <v>186</v>
      </c>
      <c r="H1022" s="426" t="s">
        <v>186</v>
      </c>
      <c r="I1022" s="426" t="s">
        <v>186</v>
      </c>
      <c r="J1022" s="426" t="s">
        <v>187</v>
      </c>
      <c r="K1022" s="426" t="s">
        <v>186</v>
      </c>
      <c r="L1022" s="426" t="s">
        <v>186</v>
      </c>
      <c r="M1022" s="426" t="s">
        <v>186</v>
      </c>
      <c r="N1022" s="426" t="s">
        <v>186</v>
      </c>
      <c r="O1022" s="426" t="s">
        <v>186</v>
      </c>
      <c r="P1022" s="426" t="s">
        <v>186</v>
      </c>
      <c r="Q1022" s="426" t="s">
        <v>187</v>
      </c>
      <c r="R1022" s="426">
        <v>230.039681</v>
      </c>
    </row>
    <row r="1023" spans="1:18">
      <c r="A1023" s="428">
        <v>42774.509060416669</v>
      </c>
      <c r="B1023" s="426" t="s">
        <v>189</v>
      </c>
      <c r="C1023" s="426">
        <v>2</v>
      </c>
      <c r="D1023" s="426" t="s">
        <v>26</v>
      </c>
      <c r="E1023" s="426" t="s">
        <v>26</v>
      </c>
      <c r="F1023" s="426" t="s">
        <v>187</v>
      </c>
      <c r="G1023" s="426" t="s">
        <v>186</v>
      </c>
      <c r="H1023" s="426" t="s">
        <v>186</v>
      </c>
      <c r="I1023" s="426" t="s">
        <v>186</v>
      </c>
      <c r="J1023" s="426" t="s">
        <v>187</v>
      </c>
      <c r="K1023" s="426" t="s">
        <v>186</v>
      </c>
      <c r="L1023" s="426" t="s">
        <v>187</v>
      </c>
      <c r="M1023" s="426" t="s">
        <v>186</v>
      </c>
      <c r="N1023" s="426" t="s">
        <v>186</v>
      </c>
      <c r="O1023" s="426" t="s">
        <v>186</v>
      </c>
      <c r="P1023" s="426" t="s">
        <v>187</v>
      </c>
      <c r="Q1023" s="426" t="s">
        <v>187</v>
      </c>
      <c r="R1023" s="426">
        <v>24.066635000000002</v>
      </c>
    </row>
    <row r="1024" spans="1:18">
      <c r="A1024" s="428">
        <v>42774.509060416669</v>
      </c>
      <c r="B1024" s="426" t="s">
        <v>189</v>
      </c>
      <c r="C1024" s="426">
        <v>2</v>
      </c>
      <c r="D1024" s="426" t="s">
        <v>26</v>
      </c>
      <c r="E1024" s="426" t="s">
        <v>26</v>
      </c>
      <c r="F1024" s="426" t="s">
        <v>187</v>
      </c>
      <c r="G1024" s="426" t="s">
        <v>186</v>
      </c>
      <c r="H1024" s="426" t="s">
        <v>186</v>
      </c>
      <c r="I1024" s="426" t="s">
        <v>186</v>
      </c>
      <c r="J1024" s="426" t="s">
        <v>187</v>
      </c>
      <c r="K1024" s="426" t="s">
        <v>186</v>
      </c>
      <c r="L1024" s="426" t="s">
        <v>187</v>
      </c>
      <c r="M1024" s="426" t="s">
        <v>186</v>
      </c>
      <c r="N1024" s="426" t="s">
        <v>187</v>
      </c>
      <c r="O1024" s="426" t="s">
        <v>186</v>
      </c>
      <c r="P1024" s="426" t="s">
        <v>186</v>
      </c>
      <c r="Q1024" s="426" t="s">
        <v>187</v>
      </c>
      <c r="R1024" s="426">
        <v>0.33333299999999999</v>
      </c>
    </row>
    <row r="1025" spans="1:18">
      <c r="A1025" s="428">
        <v>42774.509060416669</v>
      </c>
      <c r="B1025" s="426" t="s">
        <v>189</v>
      </c>
      <c r="C1025" s="426">
        <v>2</v>
      </c>
      <c r="D1025" s="426" t="s">
        <v>26</v>
      </c>
      <c r="E1025" s="426" t="s">
        <v>26</v>
      </c>
      <c r="F1025" s="426" t="s">
        <v>187</v>
      </c>
      <c r="G1025" s="426" t="s">
        <v>186</v>
      </c>
      <c r="H1025" s="426" t="s">
        <v>186</v>
      </c>
      <c r="I1025" s="426" t="s">
        <v>186</v>
      </c>
      <c r="J1025" s="426" t="s">
        <v>187</v>
      </c>
      <c r="K1025" s="426" t="s">
        <v>186</v>
      </c>
      <c r="L1025" s="426" t="s">
        <v>187</v>
      </c>
      <c r="M1025" s="426" t="s">
        <v>187</v>
      </c>
      <c r="N1025" s="426" t="s">
        <v>186</v>
      </c>
      <c r="O1025" s="426" t="s">
        <v>186</v>
      </c>
      <c r="P1025" s="426" t="s">
        <v>186</v>
      </c>
      <c r="Q1025" s="426" t="s">
        <v>187</v>
      </c>
      <c r="R1025" s="426">
        <v>148.19310200000001</v>
      </c>
    </row>
    <row r="1026" spans="1:18">
      <c r="A1026" s="428">
        <v>42774.509060416669</v>
      </c>
      <c r="B1026" s="426" t="s">
        <v>189</v>
      </c>
      <c r="C1026" s="426">
        <v>2</v>
      </c>
      <c r="D1026" s="426" t="s">
        <v>26</v>
      </c>
      <c r="E1026" s="426" t="s">
        <v>26</v>
      </c>
      <c r="F1026" s="426" t="s">
        <v>187</v>
      </c>
      <c r="G1026" s="426" t="s">
        <v>186</v>
      </c>
      <c r="H1026" s="426" t="s">
        <v>186</v>
      </c>
      <c r="I1026" s="426" t="s">
        <v>186</v>
      </c>
      <c r="J1026" s="426" t="s">
        <v>187</v>
      </c>
      <c r="K1026" s="426" t="s">
        <v>186</v>
      </c>
      <c r="L1026" s="426" t="s">
        <v>187</v>
      </c>
      <c r="M1026" s="426" t="s">
        <v>187</v>
      </c>
      <c r="N1026" s="426" t="s">
        <v>187</v>
      </c>
      <c r="O1026" s="426" t="s">
        <v>186</v>
      </c>
      <c r="P1026" s="426" t="s">
        <v>186</v>
      </c>
      <c r="Q1026" s="426" t="s">
        <v>187</v>
      </c>
      <c r="R1026" s="426">
        <v>0.2</v>
      </c>
    </row>
    <row r="1027" spans="1:18">
      <c r="A1027" s="428">
        <v>42774.509060416669</v>
      </c>
      <c r="B1027" s="426" t="s">
        <v>189</v>
      </c>
      <c r="C1027" s="426">
        <v>2</v>
      </c>
      <c r="D1027" s="426" t="s">
        <v>27</v>
      </c>
      <c r="E1027" s="426" t="s">
        <v>27</v>
      </c>
      <c r="F1027" s="426" t="s">
        <v>186</v>
      </c>
      <c r="G1027" s="426" t="s">
        <v>186</v>
      </c>
      <c r="H1027" s="426" t="s">
        <v>186</v>
      </c>
      <c r="I1027" s="426" t="s">
        <v>186</v>
      </c>
      <c r="J1027" s="426" t="s">
        <v>186</v>
      </c>
      <c r="K1027" s="426" t="s">
        <v>186</v>
      </c>
      <c r="L1027" s="426" t="s">
        <v>186</v>
      </c>
      <c r="M1027" s="426" t="s">
        <v>186</v>
      </c>
      <c r="N1027" s="426" t="s">
        <v>186</v>
      </c>
      <c r="O1027" s="426" t="s">
        <v>186</v>
      </c>
      <c r="P1027" s="426" t="s">
        <v>186</v>
      </c>
      <c r="Q1027" s="426" t="s">
        <v>186</v>
      </c>
      <c r="R1027" s="426">
        <v>730.24572100001205</v>
      </c>
    </row>
    <row r="1028" spans="1:18">
      <c r="A1028" s="428">
        <v>42774.509060416669</v>
      </c>
      <c r="B1028" s="426" t="s">
        <v>189</v>
      </c>
      <c r="C1028" s="426">
        <v>2</v>
      </c>
      <c r="D1028" s="426" t="s">
        <v>27</v>
      </c>
      <c r="E1028" s="426" t="s">
        <v>27</v>
      </c>
      <c r="F1028" s="426" t="s">
        <v>187</v>
      </c>
      <c r="G1028" s="426" t="s">
        <v>186</v>
      </c>
      <c r="H1028" s="426" t="s">
        <v>186</v>
      </c>
      <c r="I1028" s="426" t="s">
        <v>186</v>
      </c>
      <c r="J1028" s="426" t="s">
        <v>186</v>
      </c>
      <c r="K1028" s="426" t="s">
        <v>186</v>
      </c>
      <c r="L1028" s="426" t="s">
        <v>186</v>
      </c>
      <c r="M1028" s="426" t="s">
        <v>186</v>
      </c>
      <c r="N1028" s="426" t="s">
        <v>186</v>
      </c>
      <c r="O1028" s="426" t="s">
        <v>186</v>
      </c>
      <c r="P1028" s="426" t="s">
        <v>186</v>
      </c>
      <c r="Q1028" s="426" t="s">
        <v>187</v>
      </c>
      <c r="R1028" s="426">
        <v>1781.89163700012</v>
      </c>
    </row>
    <row r="1029" spans="1:18">
      <c r="A1029" s="428">
        <v>42774.509060416669</v>
      </c>
      <c r="B1029" s="426" t="s">
        <v>189</v>
      </c>
      <c r="C1029" s="426">
        <v>2</v>
      </c>
      <c r="D1029" s="426" t="s">
        <v>27</v>
      </c>
      <c r="E1029" s="426" t="s">
        <v>27</v>
      </c>
      <c r="F1029" s="426" t="s">
        <v>187</v>
      </c>
      <c r="G1029" s="426" t="s">
        <v>186</v>
      </c>
      <c r="H1029" s="426" t="s">
        <v>186</v>
      </c>
      <c r="I1029" s="426" t="s">
        <v>186</v>
      </c>
      <c r="J1029" s="426" t="s">
        <v>186</v>
      </c>
      <c r="K1029" s="426" t="s">
        <v>186</v>
      </c>
      <c r="L1029" s="426" t="s">
        <v>187</v>
      </c>
      <c r="M1029" s="426" t="s">
        <v>186</v>
      </c>
      <c r="N1029" s="426" t="s">
        <v>186</v>
      </c>
      <c r="O1029" s="426" t="s">
        <v>186</v>
      </c>
      <c r="P1029" s="426" t="s">
        <v>187</v>
      </c>
      <c r="Q1029" s="426" t="s">
        <v>187</v>
      </c>
      <c r="R1029" s="426">
        <v>227.219642999999</v>
      </c>
    </row>
    <row r="1030" spans="1:18">
      <c r="A1030" s="428">
        <v>42774.509060416669</v>
      </c>
      <c r="B1030" s="426" t="s">
        <v>189</v>
      </c>
      <c r="C1030" s="426">
        <v>2</v>
      </c>
      <c r="D1030" s="426" t="s">
        <v>27</v>
      </c>
      <c r="E1030" s="426" t="s">
        <v>27</v>
      </c>
      <c r="F1030" s="426" t="s">
        <v>187</v>
      </c>
      <c r="G1030" s="426" t="s">
        <v>186</v>
      </c>
      <c r="H1030" s="426" t="s">
        <v>186</v>
      </c>
      <c r="I1030" s="426" t="s">
        <v>186</v>
      </c>
      <c r="J1030" s="426" t="s">
        <v>186</v>
      </c>
      <c r="K1030" s="426" t="s">
        <v>186</v>
      </c>
      <c r="L1030" s="426" t="s">
        <v>187</v>
      </c>
      <c r="M1030" s="426" t="s">
        <v>186</v>
      </c>
      <c r="N1030" s="426" t="s">
        <v>187</v>
      </c>
      <c r="O1030" s="426" t="s">
        <v>186</v>
      </c>
      <c r="P1030" s="426" t="s">
        <v>186</v>
      </c>
      <c r="Q1030" s="426" t="s">
        <v>187</v>
      </c>
      <c r="R1030" s="426">
        <v>121.59988199999999</v>
      </c>
    </row>
    <row r="1031" spans="1:18">
      <c r="A1031" s="428">
        <v>42774.509060416669</v>
      </c>
      <c r="B1031" s="426" t="s">
        <v>189</v>
      </c>
      <c r="C1031" s="426">
        <v>2</v>
      </c>
      <c r="D1031" s="426" t="s">
        <v>27</v>
      </c>
      <c r="E1031" s="426" t="s">
        <v>27</v>
      </c>
      <c r="F1031" s="426" t="s">
        <v>187</v>
      </c>
      <c r="G1031" s="426" t="s">
        <v>186</v>
      </c>
      <c r="H1031" s="426" t="s">
        <v>186</v>
      </c>
      <c r="I1031" s="426" t="s">
        <v>186</v>
      </c>
      <c r="J1031" s="426" t="s">
        <v>186</v>
      </c>
      <c r="K1031" s="426" t="s">
        <v>186</v>
      </c>
      <c r="L1031" s="426" t="s">
        <v>187</v>
      </c>
      <c r="M1031" s="426" t="s">
        <v>187</v>
      </c>
      <c r="N1031" s="426" t="s">
        <v>186</v>
      </c>
      <c r="O1031" s="426" t="s">
        <v>186</v>
      </c>
      <c r="P1031" s="426" t="s">
        <v>186</v>
      </c>
      <c r="Q1031" s="426" t="s">
        <v>187</v>
      </c>
      <c r="R1031" s="426">
        <v>266.46633200000002</v>
      </c>
    </row>
    <row r="1032" spans="1:18">
      <c r="A1032" s="428">
        <v>42774.509060416669</v>
      </c>
      <c r="B1032" s="426" t="s">
        <v>189</v>
      </c>
      <c r="C1032" s="426">
        <v>2</v>
      </c>
      <c r="D1032" s="426" t="s">
        <v>27</v>
      </c>
      <c r="E1032" s="426" t="s">
        <v>27</v>
      </c>
      <c r="F1032" s="426" t="s">
        <v>187</v>
      </c>
      <c r="G1032" s="426" t="s">
        <v>186</v>
      </c>
      <c r="H1032" s="426" t="s">
        <v>186</v>
      </c>
      <c r="I1032" s="426" t="s">
        <v>186</v>
      </c>
      <c r="J1032" s="426" t="s">
        <v>187</v>
      </c>
      <c r="K1032" s="426" t="s">
        <v>186</v>
      </c>
      <c r="L1032" s="426" t="s">
        <v>186</v>
      </c>
      <c r="M1032" s="426" t="s">
        <v>186</v>
      </c>
      <c r="N1032" s="426" t="s">
        <v>186</v>
      </c>
      <c r="O1032" s="426" t="s">
        <v>186</v>
      </c>
      <c r="P1032" s="426" t="s">
        <v>186</v>
      </c>
      <c r="Q1032" s="426" t="s">
        <v>187</v>
      </c>
      <c r="R1032" s="426">
        <v>56.759938000000197</v>
      </c>
    </row>
    <row r="1033" spans="1:18">
      <c r="A1033" s="428">
        <v>42774.509060416669</v>
      </c>
      <c r="B1033" s="426" t="s">
        <v>189</v>
      </c>
      <c r="C1033" s="426">
        <v>2</v>
      </c>
      <c r="D1033" s="426" t="s">
        <v>27</v>
      </c>
      <c r="E1033" s="426" t="s">
        <v>27</v>
      </c>
      <c r="F1033" s="426" t="s">
        <v>187</v>
      </c>
      <c r="G1033" s="426" t="s">
        <v>186</v>
      </c>
      <c r="H1033" s="426" t="s">
        <v>186</v>
      </c>
      <c r="I1033" s="426" t="s">
        <v>186</v>
      </c>
      <c r="J1033" s="426" t="s">
        <v>187</v>
      </c>
      <c r="K1033" s="426" t="s">
        <v>186</v>
      </c>
      <c r="L1033" s="426" t="s">
        <v>187</v>
      </c>
      <c r="M1033" s="426" t="s">
        <v>186</v>
      </c>
      <c r="N1033" s="426" t="s">
        <v>186</v>
      </c>
      <c r="O1033" s="426" t="s">
        <v>186</v>
      </c>
      <c r="P1033" s="426" t="s">
        <v>187</v>
      </c>
      <c r="Q1033" s="426" t="s">
        <v>187</v>
      </c>
      <c r="R1033" s="426">
        <v>2.2533310000000002</v>
      </c>
    </row>
    <row r="1034" spans="1:18">
      <c r="A1034" s="428">
        <v>42774.509060416669</v>
      </c>
      <c r="B1034" s="426" t="s">
        <v>189</v>
      </c>
      <c r="C1034" s="426">
        <v>2</v>
      </c>
      <c r="D1034" s="426" t="s">
        <v>27</v>
      </c>
      <c r="E1034" s="426" t="s">
        <v>27</v>
      </c>
      <c r="F1034" s="426" t="s">
        <v>187</v>
      </c>
      <c r="G1034" s="426" t="s">
        <v>186</v>
      </c>
      <c r="H1034" s="426" t="s">
        <v>186</v>
      </c>
      <c r="I1034" s="426" t="s">
        <v>186</v>
      </c>
      <c r="J1034" s="426" t="s">
        <v>187</v>
      </c>
      <c r="K1034" s="426" t="s">
        <v>186</v>
      </c>
      <c r="L1034" s="426" t="s">
        <v>187</v>
      </c>
      <c r="M1034" s="426" t="s">
        <v>186</v>
      </c>
      <c r="N1034" s="426" t="s">
        <v>187</v>
      </c>
      <c r="O1034" s="426" t="s">
        <v>186</v>
      </c>
      <c r="P1034" s="426" t="s">
        <v>186</v>
      </c>
      <c r="Q1034" s="426" t="s">
        <v>187</v>
      </c>
      <c r="R1034" s="426">
        <v>2.3333309999999998</v>
      </c>
    </row>
    <row r="1035" spans="1:18">
      <c r="A1035" s="428">
        <v>42774.509060416669</v>
      </c>
      <c r="B1035" s="426" t="s">
        <v>189</v>
      </c>
      <c r="C1035" s="426">
        <v>2</v>
      </c>
      <c r="D1035" s="426" t="s">
        <v>27</v>
      </c>
      <c r="E1035" s="426" t="s">
        <v>27</v>
      </c>
      <c r="F1035" s="426" t="s">
        <v>187</v>
      </c>
      <c r="G1035" s="426" t="s">
        <v>186</v>
      </c>
      <c r="H1035" s="426" t="s">
        <v>186</v>
      </c>
      <c r="I1035" s="426" t="s">
        <v>186</v>
      </c>
      <c r="J1035" s="426" t="s">
        <v>187</v>
      </c>
      <c r="K1035" s="426" t="s">
        <v>186</v>
      </c>
      <c r="L1035" s="426" t="s">
        <v>187</v>
      </c>
      <c r="M1035" s="426" t="s">
        <v>187</v>
      </c>
      <c r="N1035" s="426" t="s">
        <v>186</v>
      </c>
      <c r="O1035" s="426" t="s">
        <v>186</v>
      </c>
      <c r="P1035" s="426" t="s">
        <v>186</v>
      </c>
      <c r="Q1035" s="426" t="s">
        <v>187</v>
      </c>
      <c r="R1035" s="426">
        <v>69.999908000000104</v>
      </c>
    </row>
    <row r="1036" spans="1:18">
      <c r="A1036" s="428">
        <v>42774.509060416669</v>
      </c>
      <c r="B1036" s="426" t="s">
        <v>189</v>
      </c>
      <c r="C1036" s="426">
        <v>2</v>
      </c>
      <c r="D1036" s="426" t="s">
        <v>27</v>
      </c>
      <c r="E1036" s="426" t="s">
        <v>27</v>
      </c>
      <c r="F1036" s="426" t="s">
        <v>187</v>
      </c>
      <c r="G1036" s="426" t="s">
        <v>187</v>
      </c>
      <c r="H1036" s="426" t="s">
        <v>186</v>
      </c>
      <c r="I1036" s="426" t="s">
        <v>186</v>
      </c>
      <c r="J1036" s="426" t="s">
        <v>186</v>
      </c>
      <c r="K1036" s="426" t="s">
        <v>186</v>
      </c>
      <c r="L1036" s="426" t="s">
        <v>186</v>
      </c>
      <c r="M1036" s="426" t="s">
        <v>186</v>
      </c>
      <c r="N1036" s="426" t="s">
        <v>186</v>
      </c>
      <c r="O1036" s="426" t="s">
        <v>186</v>
      </c>
      <c r="P1036" s="426" t="s">
        <v>186</v>
      </c>
      <c r="Q1036" s="426" t="s">
        <v>187</v>
      </c>
      <c r="R1036" s="426">
        <v>0.26666600000000001</v>
      </c>
    </row>
    <row r="1037" spans="1:18">
      <c r="A1037" s="428">
        <v>42774.509060416669</v>
      </c>
      <c r="B1037" s="426" t="s">
        <v>189</v>
      </c>
      <c r="C1037" s="426">
        <v>2</v>
      </c>
      <c r="D1037" s="426" t="s">
        <v>27</v>
      </c>
      <c r="E1037" s="426" t="s">
        <v>27</v>
      </c>
      <c r="F1037" s="426" t="s">
        <v>187</v>
      </c>
      <c r="G1037" s="426" t="s">
        <v>187</v>
      </c>
      <c r="H1037" s="426" t="s">
        <v>186</v>
      </c>
      <c r="I1037" s="426" t="s">
        <v>186</v>
      </c>
      <c r="J1037" s="426" t="s">
        <v>186</v>
      </c>
      <c r="K1037" s="426" t="s">
        <v>186</v>
      </c>
      <c r="L1037" s="426" t="s">
        <v>187</v>
      </c>
      <c r="M1037" s="426" t="s">
        <v>187</v>
      </c>
      <c r="N1037" s="426" t="s">
        <v>186</v>
      </c>
      <c r="O1037" s="426" t="s">
        <v>186</v>
      </c>
      <c r="P1037" s="426" t="s">
        <v>186</v>
      </c>
      <c r="Q1037" s="426" t="s">
        <v>187</v>
      </c>
      <c r="R1037" s="426">
        <v>7.5333259999999997</v>
      </c>
    </row>
    <row r="1038" spans="1:18">
      <c r="A1038" s="428">
        <v>42774.509060416669</v>
      </c>
      <c r="B1038" s="426" t="s">
        <v>189</v>
      </c>
      <c r="C1038" s="426">
        <v>2</v>
      </c>
      <c r="D1038" s="426" t="s">
        <v>27</v>
      </c>
      <c r="E1038" s="426" t="s">
        <v>27</v>
      </c>
      <c r="F1038" s="426" t="s">
        <v>187</v>
      </c>
      <c r="G1038" s="426" t="s">
        <v>187</v>
      </c>
      <c r="H1038" s="426" t="s">
        <v>186</v>
      </c>
      <c r="I1038" s="426" t="s">
        <v>186</v>
      </c>
      <c r="J1038" s="426" t="s">
        <v>187</v>
      </c>
      <c r="K1038" s="426" t="s">
        <v>186</v>
      </c>
      <c r="L1038" s="426" t="s">
        <v>186</v>
      </c>
      <c r="M1038" s="426" t="s">
        <v>186</v>
      </c>
      <c r="N1038" s="426" t="s">
        <v>186</v>
      </c>
      <c r="O1038" s="426" t="s">
        <v>186</v>
      </c>
      <c r="P1038" s="426" t="s">
        <v>186</v>
      </c>
      <c r="Q1038" s="426" t="s">
        <v>187</v>
      </c>
      <c r="R1038" s="426">
        <v>2.333332</v>
      </c>
    </row>
    <row r="1039" spans="1:18">
      <c r="A1039" s="428">
        <v>42774.509060416669</v>
      </c>
      <c r="B1039" s="426" t="s">
        <v>189</v>
      </c>
      <c r="C1039" s="426">
        <v>2</v>
      </c>
      <c r="D1039" s="426" t="s">
        <v>27</v>
      </c>
      <c r="E1039" s="426" t="s">
        <v>27</v>
      </c>
      <c r="F1039" s="426" t="s">
        <v>187</v>
      </c>
      <c r="G1039" s="426" t="s">
        <v>187</v>
      </c>
      <c r="H1039" s="426" t="s">
        <v>186</v>
      </c>
      <c r="I1039" s="426" t="s">
        <v>186</v>
      </c>
      <c r="J1039" s="426" t="s">
        <v>187</v>
      </c>
      <c r="K1039" s="426" t="s">
        <v>186</v>
      </c>
      <c r="L1039" s="426" t="s">
        <v>187</v>
      </c>
      <c r="M1039" s="426" t="s">
        <v>187</v>
      </c>
      <c r="N1039" s="426" t="s">
        <v>186</v>
      </c>
      <c r="O1039" s="426" t="s">
        <v>186</v>
      </c>
      <c r="P1039" s="426" t="s">
        <v>186</v>
      </c>
      <c r="Q1039" s="426" t="s">
        <v>187</v>
      </c>
      <c r="R1039" s="426">
        <v>13.199986000000001</v>
      </c>
    </row>
    <row r="1040" spans="1:18">
      <c r="A1040" s="428">
        <v>42774.509060416669</v>
      </c>
      <c r="B1040" s="426" t="s">
        <v>189</v>
      </c>
      <c r="C1040" s="426">
        <v>2</v>
      </c>
      <c r="D1040" s="426" t="s">
        <v>28</v>
      </c>
      <c r="E1040" s="426" t="s">
        <v>28</v>
      </c>
      <c r="F1040" s="426" t="s">
        <v>186</v>
      </c>
      <c r="G1040" s="426" t="s">
        <v>186</v>
      </c>
      <c r="H1040" s="426" t="s">
        <v>186</v>
      </c>
      <c r="I1040" s="426" t="s">
        <v>186</v>
      </c>
      <c r="J1040" s="426" t="s">
        <v>186</v>
      </c>
      <c r="K1040" s="426" t="s">
        <v>186</v>
      </c>
      <c r="L1040" s="426" t="s">
        <v>186</v>
      </c>
      <c r="M1040" s="426" t="s">
        <v>186</v>
      </c>
      <c r="N1040" s="426" t="s">
        <v>186</v>
      </c>
      <c r="O1040" s="426" t="s">
        <v>186</v>
      </c>
      <c r="P1040" s="426" t="s">
        <v>186</v>
      </c>
      <c r="Q1040" s="426" t="s">
        <v>186</v>
      </c>
      <c r="R1040" s="426">
        <v>1617.95781500011</v>
      </c>
    </row>
    <row r="1041" spans="1:18">
      <c r="A1041" s="428">
        <v>42774.509060416669</v>
      </c>
      <c r="B1041" s="426" t="s">
        <v>189</v>
      </c>
      <c r="C1041" s="426">
        <v>2</v>
      </c>
      <c r="D1041" s="426" t="s">
        <v>28</v>
      </c>
      <c r="E1041" s="426" t="s">
        <v>28</v>
      </c>
      <c r="F1041" s="426" t="s">
        <v>187</v>
      </c>
      <c r="G1041" s="426" t="s">
        <v>186</v>
      </c>
      <c r="H1041" s="426" t="s">
        <v>186</v>
      </c>
      <c r="I1041" s="426" t="s">
        <v>186</v>
      </c>
      <c r="J1041" s="426" t="s">
        <v>186</v>
      </c>
      <c r="K1041" s="426" t="s">
        <v>186</v>
      </c>
      <c r="L1041" s="426" t="s">
        <v>186</v>
      </c>
      <c r="M1041" s="426" t="s">
        <v>186</v>
      </c>
      <c r="N1041" s="426" t="s">
        <v>186</v>
      </c>
      <c r="O1041" s="426" t="s">
        <v>186</v>
      </c>
      <c r="P1041" s="426" t="s">
        <v>186</v>
      </c>
      <c r="Q1041" s="426" t="s">
        <v>187</v>
      </c>
      <c r="R1041" s="426">
        <v>1683.2782500001199</v>
      </c>
    </row>
    <row r="1042" spans="1:18">
      <c r="A1042" s="428">
        <v>42774.509060416669</v>
      </c>
      <c r="B1042" s="426" t="s">
        <v>189</v>
      </c>
      <c r="C1042" s="426">
        <v>2</v>
      </c>
      <c r="D1042" s="426" t="s">
        <v>28</v>
      </c>
      <c r="E1042" s="426" t="s">
        <v>28</v>
      </c>
      <c r="F1042" s="426" t="s">
        <v>187</v>
      </c>
      <c r="G1042" s="426" t="s">
        <v>186</v>
      </c>
      <c r="H1042" s="426" t="s">
        <v>186</v>
      </c>
      <c r="I1042" s="426" t="s">
        <v>186</v>
      </c>
      <c r="J1042" s="426" t="s">
        <v>186</v>
      </c>
      <c r="K1042" s="426" t="s">
        <v>186</v>
      </c>
      <c r="L1042" s="426" t="s">
        <v>187</v>
      </c>
      <c r="M1042" s="426" t="s">
        <v>186</v>
      </c>
      <c r="N1042" s="426" t="s">
        <v>186</v>
      </c>
      <c r="O1042" s="426" t="s">
        <v>186</v>
      </c>
      <c r="P1042" s="426" t="s">
        <v>187</v>
      </c>
      <c r="Q1042" s="426" t="s">
        <v>187</v>
      </c>
      <c r="R1042" s="426">
        <v>219.559772000001</v>
      </c>
    </row>
    <row r="1043" spans="1:18">
      <c r="A1043" s="428">
        <v>42774.509060416669</v>
      </c>
      <c r="B1043" s="426" t="s">
        <v>189</v>
      </c>
      <c r="C1043" s="426">
        <v>2</v>
      </c>
      <c r="D1043" s="426" t="s">
        <v>28</v>
      </c>
      <c r="E1043" s="426" t="s">
        <v>28</v>
      </c>
      <c r="F1043" s="426" t="s">
        <v>187</v>
      </c>
      <c r="G1043" s="426" t="s">
        <v>186</v>
      </c>
      <c r="H1043" s="426" t="s">
        <v>186</v>
      </c>
      <c r="I1043" s="426" t="s">
        <v>186</v>
      </c>
      <c r="J1043" s="426" t="s">
        <v>186</v>
      </c>
      <c r="K1043" s="426" t="s">
        <v>186</v>
      </c>
      <c r="L1043" s="426" t="s">
        <v>187</v>
      </c>
      <c r="M1043" s="426" t="s">
        <v>186</v>
      </c>
      <c r="N1043" s="426" t="s">
        <v>187</v>
      </c>
      <c r="O1043" s="426" t="s">
        <v>186</v>
      </c>
      <c r="P1043" s="426" t="s">
        <v>186</v>
      </c>
      <c r="Q1043" s="426" t="s">
        <v>187</v>
      </c>
      <c r="R1043" s="426">
        <v>223.99977600000199</v>
      </c>
    </row>
    <row r="1044" spans="1:18">
      <c r="A1044" s="428">
        <v>42774.509060416669</v>
      </c>
      <c r="B1044" s="426" t="s">
        <v>189</v>
      </c>
      <c r="C1044" s="426">
        <v>2</v>
      </c>
      <c r="D1044" s="426" t="s">
        <v>28</v>
      </c>
      <c r="E1044" s="426" t="s">
        <v>28</v>
      </c>
      <c r="F1044" s="426" t="s">
        <v>187</v>
      </c>
      <c r="G1044" s="426" t="s">
        <v>186</v>
      </c>
      <c r="H1044" s="426" t="s">
        <v>186</v>
      </c>
      <c r="I1044" s="426" t="s">
        <v>186</v>
      </c>
      <c r="J1044" s="426" t="s">
        <v>186</v>
      </c>
      <c r="K1044" s="426" t="s">
        <v>186</v>
      </c>
      <c r="L1044" s="426" t="s">
        <v>187</v>
      </c>
      <c r="M1044" s="426" t="s">
        <v>187</v>
      </c>
      <c r="N1044" s="426" t="s">
        <v>186</v>
      </c>
      <c r="O1044" s="426" t="s">
        <v>186</v>
      </c>
      <c r="P1044" s="426" t="s">
        <v>186</v>
      </c>
      <c r="Q1044" s="426" t="s">
        <v>187</v>
      </c>
      <c r="R1044" s="426">
        <v>193.46651399999999</v>
      </c>
    </row>
    <row r="1045" spans="1:18">
      <c r="A1045" s="428">
        <v>42774.509060416669</v>
      </c>
      <c r="B1045" s="426" t="s">
        <v>189</v>
      </c>
      <c r="C1045" s="426">
        <v>2</v>
      </c>
      <c r="D1045" s="426" t="s">
        <v>28</v>
      </c>
      <c r="E1045" s="426" t="s">
        <v>28</v>
      </c>
      <c r="F1045" s="426" t="s">
        <v>187</v>
      </c>
      <c r="G1045" s="426" t="s">
        <v>186</v>
      </c>
      <c r="H1045" s="426" t="s">
        <v>186</v>
      </c>
      <c r="I1045" s="426" t="s">
        <v>186</v>
      </c>
      <c r="J1045" s="426" t="s">
        <v>186</v>
      </c>
      <c r="K1045" s="426" t="s">
        <v>186</v>
      </c>
      <c r="L1045" s="426" t="s">
        <v>187</v>
      </c>
      <c r="M1045" s="426" t="s">
        <v>187</v>
      </c>
      <c r="N1045" s="426" t="s">
        <v>187</v>
      </c>
      <c r="O1045" s="426" t="s">
        <v>186</v>
      </c>
      <c r="P1045" s="426" t="s">
        <v>186</v>
      </c>
      <c r="Q1045" s="426" t="s">
        <v>187</v>
      </c>
      <c r="R1045" s="426">
        <v>23.999976</v>
      </c>
    </row>
    <row r="1046" spans="1:18">
      <c r="A1046" s="428">
        <v>42774.509060416669</v>
      </c>
      <c r="B1046" s="426" t="s">
        <v>189</v>
      </c>
      <c r="C1046" s="426">
        <v>2</v>
      </c>
      <c r="D1046" s="426" t="s">
        <v>28</v>
      </c>
      <c r="E1046" s="426" t="s">
        <v>28</v>
      </c>
      <c r="F1046" s="426" t="s">
        <v>187</v>
      </c>
      <c r="G1046" s="426" t="s">
        <v>186</v>
      </c>
      <c r="H1046" s="426" t="s">
        <v>186</v>
      </c>
      <c r="I1046" s="426" t="s">
        <v>186</v>
      </c>
      <c r="J1046" s="426" t="s">
        <v>186</v>
      </c>
      <c r="K1046" s="426" t="s">
        <v>187</v>
      </c>
      <c r="L1046" s="426" t="s">
        <v>186</v>
      </c>
      <c r="M1046" s="426" t="s">
        <v>186</v>
      </c>
      <c r="N1046" s="426" t="s">
        <v>186</v>
      </c>
      <c r="O1046" s="426" t="s">
        <v>186</v>
      </c>
      <c r="P1046" s="426" t="s">
        <v>186</v>
      </c>
      <c r="Q1046" s="426" t="s">
        <v>186</v>
      </c>
      <c r="R1046" s="426">
        <v>3.9333300000000002</v>
      </c>
    </row>
    <row r="1047" spans="1:18">
      <c r="A1047" s="428">
        <v>42774.509060416669</v>
      </c>
      <c r="B1047" s="426" t="s">
        <v>189</v>
      </c>
      <c r="C1047" s="426">
        <v>2</v>
      </c>
      <c r="D1047" s="426" t="s">
        <v>28</v>
      </c>
      <c r="E1047" s="426" t="s">
        <v>28</v>
      </c>
      <c r="F1047" s="426" t="s">
        <v>187</v>
      </c>
      <c r="G1047" s="426" t="s">
        <v>186</v>
      </c>
      <c r="H1047" s="426" t="s">
        <v>186</v>
      </c>
      <c r="I1047" s="426" t="s">
        <v>186</v>
      </c>
      <c r="J1047" s="426" t="s">
        <v>187</v>
      </c>
      <c r="K1047" s="426" t="s">
        <v>186</v>
      </c>
      <c r="L1047" s="426" t="s">
        <v>186</v>
      </c>
      <c r="M1047" s="426" t="s">
        <v>186</v>
      </c>
      <c r="N1047" s="426" t="s">
        <v>186</v>
      </c>
      <c r="O1047" s="426" t="s">
        <v>186</v>
      </c>
      <c r="P1047" s="426" t="s">
        <v>186</v>
      </c>
      <c r="Q1047" s="426" t="s">
        <v>187</v>
      </c>
      <c r="R1047" s="426">
        <v>29.466625000000001</v>
      </c>
    </row>
    <row r="1048" spans="1:18">
      <c r="A1048" s="428">
        <v>42774.509060416669</v>
      </c>
      <c r="B1048" s="426" t="s">
        <v>189</v>
      </c>
      <c r="C1048" s="426">
        <v>2</v>
      </c>
      <c r="D1048" s="426" t="s">
        <v>28</v>
      </c>
      <c r="E1048" s="426" t="s">
        <v>28</v>
      </c>
      <c r="F1048" s="426" t="s">
        <v>187</v>
      </c>
      <c r="G1048" s="426" t="s">
        <v>186</v>
      </c>
      <c r="H1048" s="426" t="s">
        <v>186</v>
      </c>
      <c r="I1048" s="426" t="s">
        <v>186</v>
      </c>
      <c r="J1048" s="426" t="s">
        <v>187</v>
      </c>
      <c r="K1048" s="426" t="s">
        <v>186</v>
      </c>
      <c r="L1048" s="426" t="s">
        <v>187</v>
      </c>
      <c r="M1048" s="426" t="s">
        <v>186</v>
      </c>
      <c r="N1048" s="426" t="s">
        <v>187</v>
      </c>
      <c r="O1048" s="426" t="s">
        <v>186</v>
      </c>
      <c r="P1048" s="426" t="s">
        <v>186</v>
      </c>
      <c r="Q1048" s="426" t="s">
        <v>187</v>
      </c>
      <c r="R1048" s="426">
        <v>0.33333299999999999</v>
      </c>
    </row>
    <row r="1049" spans="1:18">
      <c r="A1049" s="428">
        <v>42774.509060416669</v>
      </c>
      <c r="B1049" s="426" t="s">
        <v>189</v>
      </c>
      <c r="C1049" s="426">
        <v>2</v>
      </c>
      <c r="D1049" s="426" t="s">
        <v>28</v>
      </c>
      <c r="E1049" s="426" t="s">
        <v>28</v>
      </c>
      <c r="F1049" s="426" t="s">
        <v>187</v>
      </c>
      <c r="G1049" s="426" t="s">
        <v>186</v>
      </c>
      <c r="H1049" s="426" t="s">
        <v>186</v>
      </c>
      <c r="I1049" s="426" t="s">
        <v>186</v>
      </c>
      <c r="J1049" s="426" t="s">
        <v>187</v>
      </c>
      <c r="K1049" s="426" t="s">
        <v>186</v>
      </c>
      <c r="L1049" s="426" t="s">
        <v>187</v>
      </c>
      <c r="M1049" s="426" t="s">
        <v>187</v>
      </c>
      <c r="N1049" s="426" t="s">
        <v>186</v>
      </c>
      <c r="O1049" s="426" t="s">
        <v>186</v>
      </c>
      <c r="P1049" s="426" t="s">
        <v>186</v>
      </c>
      <c r="Q1049" s="426" t="s">
        <v>187</v>
      </c>
      <c r="R1049" s="426">
        <v>11.066662000000001</v>
      </c>
    </row>
    <row r="1050" spans="1:18">
      <c r="A1050" s="428">
        <v>42774.509060416669</v>
      </c>
      <c r="B1050" s="426" t="s">
        <v>189</v>
      </c>
      <c r="C1050" s="426">
        <v>2</v>
      </c>
      <c r="D1050" s="426" t="s">
        <v>28</v>
      </c>
      <c r="E1050" s="426" t="s">
        <v>28</v>
      </c>
      <c r="F1050" s="426" t="s">
        <v>187</v>
      </c>
      <c r="G1050" s="426" t="s">
        <v>186</v>
      </c>
      <c r="H1050" s="426" t="s">
        <v>186</v>
      </c>
      <c r="I1050" s="426" t="s">
        <v>186</v>
      </c>
      <c r="J1050" s="426" t="s">
        <v>187</v>
      </c>
      <c r="K1050" s="426" t="s">
        <v>186</v>
      </c>
      <c r="L1050" s="426" t="s">
        <v>187</v>
      </c>
      <c r="M1050" s="426" t="s">
        <v>187</v>
      </c>
      <c r="N1050" s="426" t="s">
        <v>187</v>
      </c>
      <c r="O1050" s="426" t="s">
        <v>186</v>
      </c>
      <c r="P1050" s="426" t="s">
        <v>186</v>
      </c>
      <c r="Q1050" s="426" t="s">
        <v>187</v>
      </c>
      <c r="R1050" s="426">
        <v>0.33333299999999999</v>
      </c>
    </row>
    <row r="1051" spans="1:18">
      <c r="A1051" s="428">
        <v>42774.509060416669</v>
      </c>
      <c r="B1051" s="426" t="s">
        <v>189</v>
      </c>
      <c r="C1051" s="426">
        <v>2</v>
      </c>
      <c r="D1051" s="426" t="s">
        <v>28</v>
      </c>
      <c r="E1051" s="426" t="s">
        <v>28</v>
      </c>
      <c r="F1051" s="426" t="s">
        <v>187</v>
      </c>
      <c r="G1051" s="426" t="s">
        <v>186</v>
      </c>
      <c r="H1051" s="426" t="s">
        <v>186</v>
      </c>
      <c r="I1051" s="426" t="s">
        <v>187</v>
      </c>
      <c r="J1051" s="426" t="s">
        <v>186</v>
      </c>
      <c r="K1051" s="426" t="s">
        <v>186</v>
      </c>
      <c r="L1051" s="426" t="s">
        <v>186</v>
      </c>
      <c r="M1051" s="426" t="s">
        <v>186</v>
      </c>
      <c r="N1051" s="426" t="s">
        <v>186</v>
      </c>
      <c r="O1051" s="426" t="s">
        <v>186</v>
      </c>
      <c r="P1051" s="426" t="s">
        <v>186</v>
      </c>
      <c r="Q1051" s="426" t="s">
        <v>187</v>
      </c>
      <c r="R1051" s="426">
        <v>1.5999950000000001</v>
      </c>
    </row>
    <row r="1052" spans="1:18">
      <c r="A1052" s="428">
        <v>42774.509060416669</v>
      </c>
      <c r="B1052" s="426" t="s">
        <v>189</v>
      </c>
      <c r="C1052" s="426">
        <v>2</v>
      </c>
      <c r="D1052" s="426" t="s">
        <v>28</v>
      </c>
      <c r="E1052" s="426" t="s">
        <v>28</v>
      </c>
      <c r="F1052" s="426" t="s">
        <v>187</v>
      </c>
      <c r="G1052" s="426" t="s">
        <v>186</v>
      </c>
      <c r="H1052" s="426" t="s">
        <v>186</v>
      </c>
      <c r="I1052" s="426" t="s">
        <v>187</v>
      </c>
      <c r="J1052" s="426" t="s">
        <v>186</v>
      </c>
      <c r="K1052" s="426" t="s">
        <v>186</v>
      </c>
      <c r="L1052" s="426" t="s">
        <v>187</v>
      </c>
      <c r="M1052" s="426" t="s">
        <v>187</v>
      </c>
      <c r="N1052" s="426" t="s">
        <v>186</v>
      </c>
      <c r="O1052" s="426" t="s">
        <v>186</v>
      </c>
      <c r="P1052" s="426" t="s">
        <v>186</v>
      </c>
      <c r="Q1052" s="426" t="s">
        <v>187</v>
      </c>
      <c r="R1052" s="426">
        <v>1.3333330000000001</v>
      </c>
    </row>
    <row r="1053" spans="1:18">
      <c r="A1053" s="428">
        <v>42774.509060416669</v>
      </c>
      <c r="B1053" s="426" t="s">
        <v>189</v>
      </c>
      <c r="C1053" s="426">
        <v>2</v>
      </c>
      <c r="D1053" s="426" t="s">
        <v>28</v>
      </c>
      <c r="E1053" s="426" t="s">
        <v>28</v>
      </c>
      <c r="F1053" s="426" t="s">
        <v>187</v>
      </c>
      <c r="G1053" s="426" t="s">
        <v>186</v>
      </c>
      <c r="H1053" s="426" t="s">
        <v>186</v>
      </c>
      <c r="I1053" s="426" t="s">
        <v>187</v>
      </c>
      <c r="J1053" s="426" t="s">
        <v>187</v>
      </c>
      <c r="K1053" s="426" t="s">
        <v>186</v>
      </c>
      <c r="L1053" s="426" t="s">
        <v>186</v>
      </c>
      <c r="M1053" s="426" t="s">
        <v>186</v>
      </c>
      <c r="N1053" s="426" t="s">
        <v>186</v>
      </c>
      <c r="O1053" s="426" t="s">
        <v>186</v>
      </c>
      <c r="P1053" s="426" t="s">
        <v>186</v>
      </c>
      <c r="Q1053" s="426" t="s">
        <v>187</v>
      </c>
      <c r="R1053" s="426">
        <v>0.19999800000000001</v>
      </c>
    </row>
    <row r="1054" spans="1:18">
      <c r="A1054" s="428">
        <v>42774.509060416669</v>
      </c>
      <c r="B1054" s="426" t="s">
        <v>189</v>
      </c>
      <c r="C1054" s="426">
        <v>2</v>
      </c>
      <c r="D1054" s="426" t="s">
        <v>28</v>
      </c>
      <c r="E1054" s="426" t="s">
        <v>28</v>
      </c>
      <c r="F1054" s="426" t="s">
        <v>187</v>
      </c>
      <c r="G1054" s="426" t="s">
        <v>186</v>
      </c>
      <c r="H1054" s="426" t="s">
        <v>186</v>
      </c>
      <c r="I1054" s="426" t="s">
        <v>187</v>
      </c>
      <c r="J1054" s="426" t="s">
        <v>187</v>
      </c>
      <c r="K1054" s="426" t="s">
        <v>186</v>
      </c>
      <c r="L1054" s="426" t="s">
        <v>187</v>
      </c>
      <c r="M1054" s="426" t="s">
        <v>187</v>
      </c>
      <c r="N1054" s="426" t="s">
        <v>186</v>
      </c>
      <c r="O1054" s="426" t="s">
        <v>186</v>
      </c>
      <c r="P1054" s="426" t="s">
        <v>186</v>
      </c>
      <c r="Q1054" s="426" t="s">
        <v>187</v>
      </c>
      <c r="R1054" s="426">
        <v>0.73333300000000001</v>
      </c>
    </row>
    <row r="1055" spans="1:18">
      <c r="A1055" s="428">
        <v>42774.509060416669</v>
      </c>
      <c r="B1055" s="426" t="s">
        <v>189</v>
      </c>
      <c r="C1055" s="426">
        <v>2</v>
      </c>
      <c r="D1055" s="426" t="s">
        <v>29</v>
      </c>
      <c r="E1055" s="426" t="s">
        <v>29</v>
      </c>
      <c r="F1055" s="426" t="s">
        <v>186</v>
      </c>
      <c r="G1055" s="426" t="s">
        <v>186</v>
      </c>
      <c r="H1055" s="426" t="s">
        <v>186</v>
      </c>
      <c r="I1055" s="426" t="s">
        <v>186</v>
      </c>
      <c r="J1055" s="426" t="s">
        <v>186</v>
      </c>
      <c r="K1055" s="426" t="s">
        <v>186</v>
      </c>
      <c r="L1055" s="426" t="s">
        <v>186</v>
      </c>
      <c r="M1055" s="426" t="s">
        <v>186</v>
      </c>
      <c r="N1055" s="426" t="s">
        <v>186</v>
      </c>
      <c r="O1055" s="426" t="s">
        <v>186</v>
      </c>
      <c r="P1055" s="426" t="s">
        <v>186</v>
      </c>
      <c r="Q1055" s="426" t="s">
        <v>186</v>
      </c>
      <c r="R1055" s="426">
        <v>558.55942099999402</v>
      </c>
    </row>
    <row r="1056" spans="1:18">
      <c r="A1056" s="428">
        <v>42774.509060416669</v>
      </c>
      <c r="B1056" s="426" t="s">
        <v>189</v>
      </c>
      <c r="C1056" s="426">
        <v>2</v>
      </c>
      <c r="D1056" s="426" t="s">
        <v>29</v>
      </c>
      <c r="E1056" s="426" t="s">
        <v>29</v>
      </c>
      <c r="F1056" s="426" t="s">
        <v>187</v>
      </c>
      <c r="G1056" s="426" t="s">
        <v>186</v>
      </c>
      <c r="H1056" s="426" t="s">
        <v>186</v>
      </c>
      <c r="I1056" s="426" t="s">
        <v>186</v>
      </c>
      <c r="J1056" s="426" t="s">
        <v>186</v>
      </c>
      <c r="K1056" s="426" t="s">
        <v>186</v>
      </c>
      <c r="L1056" s="426" t="s">
        <v>186</v>
      </c>
      <c r="M1056" s="426" t="s">
        <v>186</v>
      </c>
      <c r="N1056" s="426" t="s">
        <v>186</v>
      </c>
      <c r="O1056" s="426" t="s">
        <v>186</v>
      </c>
      <c r="P1056" s="426" t="s">
        <v>186</v>
      </c>
      <c r="Q1056" s="426" t="s">
        <v>187</v>
      </c>
      <c r="R1056" s="426">
        <v>2376.9174850002</v>
      </c>
    </row>
    <row r="1057" spans="1:18">
      <c r="A1057" s="428">
        <v>42774.509060416669</v>
      </c>
      <c r="B1057" s="426" t="s">
        <v>189</v>
      </c>
      <c r="C1057" s="426">
        <v>2</v>
      </c>
      <c r="D1057" s="426" t="s">
        <v>29</v>
      </c>
      <c r="E1057" s="426" t="s">
        <v>29</v>
      </c>
      <c r="F1057" s="426" t="s">
        <v>187</v>
      </c>
      <c r="G1057" s="426" t="s">
        <v>186</v>
      </c>
      <c r="H1057" s="426" t="s">
        <v>186</v>
      </c>
      <c r="I1057" s="426" t="s">
        <v>186</v>
      </c>
      <c r="J1057" s="426" t="s">
        <v>186</v>
      </c>
      <c r="K1057" s="426" t="s">
        <v>186</v>
      </c>
      <c r="L1057" s="426" t="s">
        <v>187</v>
      </c>
      <c r="M1057" s="426" t="s">
        <v>186</v>
      </c>
      <c r="N1057" s="426" t="s">
        <v>186</v>
      </c>
      <c r="O1057" s="426" t="s">
        <v>186</v>
      </c>
      <c r="P1057" s="426" t="s">
        <v>187</v>
      </c>
      <c r="Q1057" s="426" t="s">
        <v>187</v>
      </c>
      <c r="R1057" s="426">
        <v>730.36573399999304</v>
      </c>
    </row>
    <row r="1058" spans="1:18">
      <c r="A1058" s="428">
        <v>42774.509060416669</v>
      </c>
      <c r="B1058" s="426" t="s">
        <v>189</v>
      </c>
      <c r="C1058" s="426">
        <v>2</v>
      </c>
      <c r="D1058" s="426" t="s">
        <v>29</v>
      </c>
      <c r="E1058" s="426" t="s">
        <v>29</v>
      </c>
      <c r="F1058" s="426" t="s">
        <v>187</v>
      </c>
      <c r="G1058" s="426" t="s">
        <v>186</v>
      </c>
      <c r="H1058" s="426" t="s">
        <v>186</v>
      </c>
      <c r="I1058" s="426" t="s">
        <v>186</v>
      </c>
      <c r="J1058" s="426" t="s">
        <v>186</v>
      </c>
      <c r="K1058" s="426" t="s">
        <v>186</v>
      </c>
      <c r="L1058" s="426" t="s">
        <v>187</v>
      </c>
      <c r="M1058" s="426" t="s">
        <v>186</v>
      </c>
      <c r="N1058" s="426" t="s">
        <v>186</v>
      </c>
      <c r="O1058" s="426" t="s">
        <v>187</v>
      </c>
      <c r="P1058" s="426" t="s">
        <v>186</v>
      </c>
      <c r="Q1058" s="426" t="s">
        <v>187</v>
      </c>
      <c r="R1058" s="426">
        <v>39.333294000000002</v>
      </c>
    </row>
    <row r="1059" spans="1:18">
      <c r="A1059" s="428">
        <v>42774.509060416669</v>
      </c>
      <c r="B1059" s="426" t="s">
        <v>189</v>
      </c>
      <c r="C1059" s="426">
        <v>2</v>
      </c>
      <c r="D1059" s="426" t="s">
        <v>29</v>
      </c>
      <c r="E1059" s="426" t="s">
        <v>29</v>
      </c>
      <c r="F1059" s="426" t="s">
        <v>187</v>
      </c>
      <c r="G1059" s="426" t="s">
        <v>186</v>
      </c>
      <c r="H1059" s="426" t="s">
        <v>186</v>
      </c>
      <c r="I1059" s="426" t="s">
        <v>186</v>
      </c>
      <c r="J1059" s="426" t="s">
        <v>186</v>
      </c>
      <c r="K1059" s="426" t="s">
        <v>186</v>
      </c>
      <c r="L1059" s="426" t="s">
        <v>187</v>
      </c>
      <c r="M1059" s="426" t="s">
        <v>186</v>
      </c>
      <c r="N1059" s="426" t="s">
        <v>187</v>
      </c>
      <c r="O1059" s="426" t="s">
        <v>186</v>
      </c>
      <c r="P1059" s="426" t="s">
        <v>186</v>
      </c>
      <c r="Q1059" s="426" t="s">
        <v>187</v>
      </c>
      <c r="R1059" s="426">
        <v>98.6665619999999</v>
      </c>
    </row>
    <row r="1060" spans="1:18">
      <c r="A1060" s="428">
        <v>42774.509060416669</v>
      </c>
      <c r="B1060" s="426" t="s">
        <v>189</v>
      </c>
      <c r="C1060" s="426">
        <v>2</v>
      </c>
      <c r="D1060" s="426" t="s">
        <v>29</v>
      </c>
      <c r="E1060" s="426" t="s">
        <v>29</v>
      </c>
      <c r="F1060" s="426" t="s">
        <v>187</v>
      </c>
      <c r="G1060" s="426" t="s">
        <v>186</v>
      </c>
      <c r="H1060" s="426" t="s">
        <v>186</v>
      </c>
      <c r="I1060" s="426" t="s">
        <v>186</v>
      </c>
      <c r="J1060" s="426" t="s">
        <v>186</v>
      </c>
      <c r="K1060" s="426" t="s">
        <v>186</v>
      </c>
      <c r="L1060" s="426" t="s">
        <v>187</v>
      </c>
      <c r="M1060" s="426" t="s">
        <v>187</v>
      </c>
      <c r="N1060" s="426" t="s">
        <v>186</v>
      </c>
      <c r="O1060" s="426" t="s">
        <v>186</v>
      </c>
      <c r="P1060" s="426" t="s">
        <v>186</v>
      </c>
      <c r="Q1060" s="426" t="s">
        <v>187</v>
      </c>
      <c r="R1060" s="426">
        <v>266.45972799999998</v>
      </c>
    </row>
    <row r="1061" spans="1:18">
      <c r="A1061" s="428">
        <v>42774.509060416669</v>
      </c>
      <c r="B1061" s="426" t="s">
        <v>189</v>
      </c>
      <c r="C1061" s="426">
        <v>2</v>
      </c>
      <c r="D1061" s="426" t="s">
        <v>29</v>
      </c>
      <c r="E1061" s="426" t="s">
        <v>29</v>
      </c>
      <c r="F1061" s="426" t="s">
        <v>187</v>
      </c>
      <c r="G1061" s="426" t="s">
        <v>186</v>
      </c>
      <c r="H1061" s="426" t="s">
        <v>186</v>
      </c>
      <c r="I1061" s="426" t="s">
        <v>186</v>
      </c>
      <c r="J1061" s="426" t="s">
        <v>186</v>
      </c>
      <c r="K1061" s="426" t="s">
        <v>186</v>
      </c>
      <c r="L1061" s="426" t="s">
        <v>187</v>
      </c>
      <c r="M1061" s="426" t="s">
        <v>187</v>
      </c>
      <c r="N1061" s="426" t="s">
        <v>186</v>
      </c>
      <c r="O1061" s="426" t="s">
        <v>187</v>
      </c>
      <c r="P1061" s="426" t="s">
        <v>186</v>
      </c>
      <c r="Q1061" s="426" t="s">
        <v>187</v>
      </c>
      <c r="R1061" s="426">
        <v>47.466604000000103</v>
      </c>
    </row>
    <row r="1062" spans="1:18">
      <c r="A1062" s="428">
        <v>42774.509060416669</v>
      </c>
      <c r="B1062" s="426" t="s">
        <v>189</v>
      </c>
      <c r="C1062" s="426">
        <v>2</v>
      </c>
      <c r="D1062" s="426" t="s">
        <v>29</v>
      </c>
      <c r="E1062" s="426" t="s">
        <v>29</v>
      </c>
      <c r="F1062" s="426" t="s">
        <v>187</v>
      </c>
      <c r="G1062" s="426" t="s">
        <v>186</v>
      </c>
      <c r="H1062" s="426" t="s">
        <v>186</v>
      </c>
      <c r="I1062" s="426" t="s">
        <v>186</v>
      </c>
      <c r="J1062" s="426" t="s">
        <v>186</v>
      </c>
      <c r="K1062" s="426" t="s">
        <v>186</v>
      </c>
      <c r="L1062" s="426" t="s">
        <v>187</v>
      </c>
      <c r="M1062" s="426" t="s">
        <v>187</v>
      </c>
      <c r="N1062" s="426" t="s">
        <v>187</v>
      </c>
      <c r="O1062" s="426" t="s">
        <v>186</v>
      </c>
      <c r="P1062" s="426" t="s">
        <v>186</v>
      </c>
      <c r="Q1062" s="426" t="s">
        <v>187</v>
      </c>
      <c r="R1062" s="426">
        <v>2.1333280000000001</v>
      </c>
    </row>
    <row r="1063" spans="1:18">
      <c r="A1063" s="428">
        <v>42774.509060416669</v>
      </c>
      <c r="B1063" s="426" t="s">
        <v>189</v>
      </c>
      <c r="C1063" s="426">
        <v>2</v>
      </c>
      <c r="D1063" s="426" t="s">
        <v>29</v>
      </c>
      <c r="E1063" s="426" t="s">
        <v>29</v>
      </c>
      <c r="F1063" s="426" t="s">
        <v>187</v>
      </c>
      <c r="G1063" s="426" t="s">
        <v>186</v>
      </c>
      <c r="H1063" s="426" t="s">
        <v>186</v>
      </c>
      <c r="I1063" s="426" t="s">
        <v>186</v>
      </c>
      <c r="J1063" s="426" t="s">
        <v>187</v>
      </c>
      <c r="K1063" s="426" t="s">
        <v>186</v>
      </c>
      <c r="L1063" s="426" t="s">
        <v>186</v>
      </c>
      <c r="M1063" s="426" t="s">
        <v>186</v>
      </c>
      <c r="N1063" s="426" t="s">
        <v>186</v>
      </c>
      <c r="O1063" s="426" t="s">
        <v>186</v>
      </c>
      <c r="P1063" s="426" t="s">
        <v>186</v>
      </c>
      <c r="Q1063" s="426" t="s">
        <v>187</v>
      </c>
      <c r="R1063" s="426">
        <v>68.733262000000195</v>
      </c>
    </row>
    <row r="1064" spans="1:18">
      <c r="A1064" s="428">
        <v>42774.509060416669</v>
      </c>
      <c r="B1064" s="426" t="s">
        <v>189</v>
      </c>
      <c r="C1064" s="426">
        <v>2</v>
      </c>
      <c r="D1064" s="426" t="s">
        <v>29</v>
      </c>
      <c r="E1064" s="426" t="s">
        <v>29</v>
      </c>
      <c r="F1064" s="426" t="s">
        <v>187</v>
      </c>
      <c r="G1064" s="426" t="s">
        <v>186</v>
      </c>
      <c r="H1064" s="426" t="s">
        <v>186</v>
      </c>
      <c r="I1064" s="426" t="s">
        <v>186</v>
      </c>
      <c r="J1064" s="426" t="s">
        <v>187</v>
      </c>
      <c r="K1064" s="426" t="s">
        <v>186</v>
      </c>
      <c r="L1064" s="426" t="s">
        <v>187</v>
      </c>
      <c r="M1064" s="426" t="s">
        <v>186</v>
      </c>
      <c r="N1064" s="426" t="s">
        <v>186</v>
      </c>
      <c r="O1064" s="426" t="s">
        <v>186</v>
      </c>
      <c r="P1064" s="426" t="s">
        <v>187</v>
      </c>
      <c r="Q1064" s="426" t="s">
        <v>187</v>
      </c>
      <c r="R1064" s="426">
        <v>4.2066559999999997</v>
      </c>
    </row>
    <row r="1065" spans="1:18">
      <c r="A1065" s="428">
        <v>42774.509060416669</v>
      </c>
      <c r="B1065" s="426" t="s">
        <v>189</v>
      </c>
      <c r="C1065" s="426">
        <v>2</v>
      </c>
      <c r="D1065" s="426" t="s">
        <v>29</v>
      </c>
      <c r="E1065" s="426" t="s">
        <v>29</v>
      </c>
      <c r="F1065" s="426" t="s">
        <v>187</v>
      </c>
      <c r="G1065" s="426" t="s">
        <v>186</v>
      </c>
      <c r="H1065" s="426" t="s">
        <v>186</v>
      </c>
      <c r="I1065" s="426" t="s">
        <v>186</v>
      </c>
      <c r="J1065" s="426" t="s">
        <v>187</v>
      </c>
      <c r="K1065" s="426" t="s">
        <v>186</v>
      </c>
      <c r="L1065" s="426" t="s">
        <v>187</v>
      </c>
      <c r="M1065" s="426" t="s">
        <v>186</v>
      </c>
      <c r="N1065" s="426" t="s">
        <v>186</v>
      </c>
      <c r="O1065" s="426" t="s">
        <v>187</v>
      </c>
      <c r="P1065" s="426" t="s">
        <v>186</v>
      </c>
      <c r="Q1065" s="426" t="s">
        <v>187</v>
      </c>
      <c r="R1065" s="426">
        <v>2.999997</v>
      </c>
    </row>
    <row r="1066" spans="1:18">
      <c r="A1066" s="428">
        <v>42774.509060416669</v>
      </c>
      <c r="B1066" s="426" t="s">
        <v>189</v>
      </c>
      <c r="C1066" s="426">
        <v>2</v>
      </c>
      <c r="D1066" s="426" t="s">
        <v>29</v>
      </c>
      <c r="E1066" s="426" t="s">
        <v>29</v>
      </c>
      <c r="F1066" s="426" t="s">
        <v>187</v>
      </c>
      <c r="G1066" s="426" t="s">
        <v>186</v>
      </c>
      <c r="H1066" s="426" t="s">
        <v>186</v>
      </c>
      <c r="I1066" s="426" t="s">
        <v>186</v>
      </c>
      <c r="J1066" s="426" t="s">
        <v>187</v>
      </c>
      <c r="K1066" s="426" t="s">
        <v>186</v>
      </c>
      <c r="L1066" s="426" t="s">
        <v>187</v>
      </c>
      <c r="M1066" s="426" t="s">
        <v>187</v>
      </c>
      <c r="N1066" s="426" t="s">
        <v>186</v>
      </c>
      <c r="O1066" s="426" t="s">
        <v>186</v>
      </c>
      <c r="P1066" s="426" t="s">
        <v>186</v>
      </c>
      <c r="Q1066" s="426" t="s">
        <v>187</v>
      </c>
      <c r="R1066" s="426">
        <v>40.439965000000001</v>
      </c>
    </row>
    <row r="1067" spans="1:18">
      <c r="A1067" s="428">
        <v>42774.509060416669</v>
      </c>
      <c r="B1067" s="426" t="s">
        <v>189</v>
      </c>
      <c r="C1067" s="426">
        <v>2</v>
      </c>
      <c r="D1067" s="426" t="s">
        <v>29</v>
      </c>
      <c r="E1067" s="426" t="s">
        <v>29</v>
      </c>
      <c r="F1067" s="426" t="s">
        <v>187</v>
      </c>
      <c r="G1067" s="426" t="s">
        <v>186</v>
      </c>
      <c r="H1067" s="426" t="s">
        <v>186</v>
      </c>
      <c r="I1067" s="426" t="s">
        <v>186</v>
      </c>
      <c r="J1067" s="426" t="s">
        <v>187</v>
      </c>
      <c r="K1067" s="426" t="s">
        <v>186</v>
      </c>
      <c r="L1067" s="426" t="s">
        <v>187</v>
      </c>
      <c r="M1067" s="426" t="s">
        <v>187</v>
      </c>
      <c r="N1067" s="426" t="s">
        <v>186</v>
      </c>
      <c r="O1067" s="426" t="s">
        <v>187</v>
      </c>
      <c r="P1067" s="426" t="s">
        <v>186</v>
      </c>
      <c r="Q1067" s="426" t="s">
        <v>187</v>
      </c>
      <c r="R1067" s="426">
        <v>5.3999930000000003</v>
      </c>
    </row>
    <row r="1068" spans="1:18">
      <c r="A1068" s="428">
        <v>42774.509060416669</v>
      </c>
      <c r="B1068" s="426" t="s">
        <v>189</v>
      </c>
      <c r="C1068" s="426">
        <v>2</v>
      </c>
      <c r="D1068" s="426" t="s">
        <v>29</v>
      </c>
      <c r="E1068" s="426" t="s">
        <v>29</v>
      </c>
      <c r="F1068" s="426" t="s">
        <v>187</v>
      </c>
      <c r="G1068" s="426" t="s">
        <v>186</v>
      </c>
      <c r="H1068" s="426" t="s">
        <v>187</v>
      </c>
      <c r="I1068" s="426" t="s">
        <v>186</v>
      </c>
      <c r="J1068" s="426" t="s">
        <v>186</v>
      </c>
      <c r="K1068" s="426" t="s">
        <v>186</v>
      </c>
      <c r="L1068" s="426" t="s">
        <v>187</v>
      </c>
      <c r="M1068" s="426" t="s">
        <v>187</v>
      </c>
      <c r="N1068" s="426" t="s">
        <v>186</v>
      </c>
      <c r="O1068" s="426" t="s">
        <v>186</v>
      </c>
      <c r="P1068" s="426" t="s">
        <v>186</v>
      </c>
      <c r="Q1068" s="426" t="s">
        <v>187</v>
      </c>
      <c r="R1068" s="426">
        <v>1.333332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H28" sqref="H28"/>
    </sheetView>
  </sheetViews>
  <sheetFormatPr defaultRowHeight="12.75"/>
  <cols>
    <col min="1" max="1" width="18" bestFit="1" customWidth="1"/>
    <col min="2" max="3" width="10.5703125" bestFit="1" customWidth="1"/>
    <col min="4" max="4" width="9.7109375" bestFit="1" customWidth="1"/>
    <col min="6" max="6" width="18" bestFit="1" customWidth="1"/>
    <col min="7" max="8" width="10.5703125" bestFit="1" customWidth="1"/>
  </cols>
  <sheetData>
    <row r="1" spans="1:9">
      <c r="A1" s="478" t="s">
        <v>192</v>
      </c>
      <c r="B1" s="478"/>
      <c r="C1" s="478"/>
      <c r="D1" s="478"/>
      <c r="E1" s="478"/>
      <c r="F1" s="438"/>
      <c r="G1" s="438"/>
      <c r="H1" s="438"/>
      <c r="I1" s="438"/>
    </row>
    <row r="2" spans="1:9" ht="15">
      <c r="A2" s="479" t="s">
        <v>193</v>
      </c>
      <c r="B2" s="479"/>
      <c r="C2" s="479"/>
      <c r="D2" s="479"/>
      <c r="E2" s="439"/>
      <c r="F2" s="480" t="s">
        <v>194</v>
      </c>
      <c r="G2" s="480"/>
      <c r="H2" s="480"/>
      <c r="I2" s="438"/>
    </row>
    <row r="3" spans="1:9" ht="45">
      <c r="A3" s="440" t="s">
        <v>0</v>
      </c>
      <c r="B3" s="441" t="s">
        <v>196</v>
      </c>
      <c r="C3" s="441" t="s">
        <v>197</v>
      </c>
      <c r="D3" s="442" t="s">
        <v>195</v>
      </c>
      <c r="E3" s="439"/>
      <c r="F3" s="440" t="s">
        <v>0</v>
      </c>
      <c r="G3" s="441" t="s">
        <v>198</v>
      </c>
      <c r="H3" s="441" t="s">
        <v>197</v>
      </c>
      <c r="I3" s="438"/>
    </row>
    <row r="4" spans="1:9" ht="15">
      <c r="A4" s="443" t="s">
        <v>1</v>
      </c>
      <c r="B4" s="444">
        <v>1952.646</v>
      </c>
      <c r="C4" s="444">
        <v>2707.0143683905926</v>
      </c>
      <c r="D4" s="445">
        <f>(C4-B4)/B4</f>
        <v>0.38633135160730242</v>
      </c>
      <c r="E4" s="439"/>
      <c r="F4" s="443" t="s">
        <v>1</v>
      </c>
      <c r="G4" s="444">
        <v>1917.63782200008</v>
      </c>
      <c r="H4" s="446">
        <f>G4+(G4*D4)</f>
        <v>2658.4814336666545</v>
      </c>
      <c r="I4" s="438"/>
    </row>
    <row r="5" spans="1:9" ht="15">
      <c r="A5" s="443" t="s">
        <v>2</v>
      </c>
      <c r="B5" s="444">
        <v>7094.2129999999997</v>
      </c>
      <c r="C5" s="444">
        <v>7245.5031065494168</v>
      </c>
      <c r="D5" s="445">
        <f t="shared" ref="D5:D33" si="0">(C5-B5)/B5</f>
        <v>2.1325847778945604E-2</v>
      </c>
      <c r="E5" s="439"/>
      <c r="F5" s="443" t="s">
        <v>2</v>
      </c>
      <c r="G5" s="444">
        <v>6873.7338009971299</v>
      </c>
      <c r="H5" s="446">
        <f t="shared" ref="H5:H32" si="1">G5+(G5*D5)</f>
        <v>7020.3220017101876</v>
      </c>
      <c r="I5" s="446"/>
    </row>
    <row r="6" spans="1:9" ht="15">
      <c r="A6" s="443" t="s">
        <v>3</v>
      </c>
      <c r="B6" s="444">
        <v>2091.9760000000001</v>
      </c>
      <c r="C6" s="444">
        <v>2117.0792810423854</v>
      </c>
      <c r="D6" s="445">
        <f t="shared" si="0"/>
        <v>1.1999793994952778E-2</v>
      </c>
      <c r="E6" s="439"/>
      <c r="F6" s="443" t="s">
        <v>3</v>
      </c>
      <c r="G6" s="444">
        <v>2013.2176910001101</v>
      </c>
      <c r="H6" s="446">
        <f t="shared" si="1"/>
        <v>2037.375888559106</v>
      </c>
      <c r="I6" s="438"/>
    </row>
    <row r="7" spans="1:9" ht="15">
      <c r="A7" s="443" t="s">
        <v>4</v>
      </c>
      <c r="B7" s="444">
        <v>1535.6120000000001</v>
      </c>
      <c r="C7" s="444">
        <v>1629.2069165110697</v>
      </c>
      <c r="D7" s="445">
        <f t="shared" si="0"/>
        <v>6.0949586556415053E-2</v>
      </c>
      <c r="E7" s="439"/>
      <c r="F7" s="443" t="s">
        <v>4</v>
      </c>
      <c r="G7" s="444">
        <v>1549.9316410000999</v>
      </c>
      <c r="H7" s="446">
        <f t="shared" si="1"/>
        <v>1644.399333709762</v>
      </c>
      <c r="I7" s="438"/>
    </row>
    <row r="8" spans="1:9" ht="15">
      <c r="A8" s="443" t="s">
        <v>5</v>
      </c>
      <c r="B8" s="444">
        <v>1820.1510000000001</v>
      </c>
      <c r="C8" s="444">
        <v>1840.5789502324001</v>
      </c>
      <c r="D8" s="445">
        <f t="shared" si="0"/>
        <v>1.1223217322299087E-2</v>
      </c>
      <c r="E8" s="439"/>
      <c r="F8" s="443" t="s">
        <v>5</v>
      </c>
      <c r="G8" s="444">
        <v>1821.5316290001299</v>
      </c>
      <c r="H8" s="446">
        <f t="shared" si="1"/>
        <v>1841.9750743318398</v>
      </c>
      <c r="I8" s="438"/>
    </row>
    <row r="9" spans="1:9" ht="15">
      <c r="A9" s="443" t="s">
        <v>6</v>
      </c>
      <c r="B9" s="444">
        <v>1743.473</v>
      </c>
      <c r="C9" s="444">
        <v>1823.1388063356433</v>
      </c>
      <c r="D9" s="445">
        <f t="shared" si="0"/>
        <v>4.5693742510290271E-2</v>
      </c>
      <c r="E9" s="439"/>
      <c r="F9" s="443" t="s">
        <v>6</v>
      </c>
      <c r="G9" s="444">
        <v>1761.7312910001001</v>
      </c>
      <c r="H9" s="446">
        <f t="shared" si="1"/>
        <v>1842.2313869833799</v>
      </c>
      <c r="I9" s="438"/>
    </row>
    <row r="10" spans="1:9" ht="15">
      <c r="A10" s="443" t="s">
        <v>7</v>
      </c>
      <c r="B10" s="444">
        <v>5924.7529999999997</v>
      </c>
      <c r="C10" s="444">
        <v>5971.9732536333795</v>
      </c>
      <c r="D10" s="445">
        <f t="shared" si="0"/>
        <v>7.9699953117673937E-3</v>
      </c>
      <c r="E10" s="439"/>
      <c r="F10" s="443" t="s">
        <v>7</v>
      </c>
      <c r="G10" s="444">
        <v>5848.9263879986602</v>
      </c>
      <c r="H10" s="446">
        <f t="shared" si="1"/>
        <v>5895.5423038898825</v>
      </c>
      <c r="I10" s="438"/>
    </row>
    <row r="11" spans="1:9" ht="15">
      <c r="A11" s="443" t="s">
        <v>8</v>
      </c>
      <c r="B11" s="444">
        <v>3114.6219999999998</v>
      </c>
      <c r="C11" s="444">
        <v>3429.2886517119241</v>
      </c>
      <c r="D11" s="445">
        <f t="shared" si="0"/>
        <v>0.1010288412885815</v>
      </c>
      <c r="E11" s="439"/>
      <c r="F11" s="443" t="s">
        <v>8</v>
      </c>
      <c r="G11" s="444">
        <v>3288.21636000015</v>
      </c>
      <c r="H11" s="446">
        <f t="shared" si="1"/>
        <v>3620.4210487571222</v>
      </c>
      <c r="I11" s="438"/>
    </row>
    <row r="12" spans="1:9" ht="15">
      <c r="A12" s="443" t="s">
        <v>9</v>
      </c>
      <c r="B12" s="444">
        <v>4372.0200000000004</v>
      </c>
      <c r="C12" s="444">
        <v>4436.2979333162475</v>
      </c>
      <c r="D12" s="445">
        <f t="shared" si="0"/>
        <v>1.4702113283161346E-2</v>
      </c>
      <c r="E12" s="439"/>
      <c r="F12" s="443" t="s">
        <v>9</v>
      </c>
      <c r="G12" s="444">
        <v>4356.20177899999</v>
      </c>
      <c r="H12" s="446">
        <f t="shared" si="1"/>
        <v>4420.247151039157</v>
      </c>
      <c r="I12" s="438"/>
    </row>
    <row r="13" spans="1:9" ht="15">
      <c r="A13" s="443" t="s">
        <v>10</v>
      </c>
      <c r="B13" s="444">
        <v>4063.7809999999999</v>
      </c>
      <c r="C13" s="444">
        <v>4182.7939235289814</v>
      </c>
      <c r="D13" s="445">
        <f t="shared" si="0"/>
        <v>2.9286254236874833E-2</v>
      </c>
      <c r="E13" s="439"/>
      <c r="F13" s="443" t="s">
        <v>10</v>
      </c>
      <c r="G13" s="444">
        <v>4043.4356140003802</v>
      </c>
      <c r="H13" s="446">
        <f t="shared" si="1"/>
        <v>4161.8526973824291</v>
      </c>
      <c r="I13" s="438"/>
    </row>
    <row r="14" spans="1:9" ht="15">
      <c r="A14" s="443" t="s">
        <v>11</v>
      </c>
      <c r="B14" s="444">
        <v>4691.4719999999998</v>
      </c>
      <c r="C14" s="444">
        <v>4770.679666421388</v>
      </c>
      <c r="D14" s="445">
        <f t="shared" si="0"/>
        <v>1.6883329245360144E-2</v>
      </c>
      <c r="E14" s="439"/>
      <c r="F14" s="443" t="s">
        <v>11</v>
      </c>
      <c r="G14" s="444">
        <v>4535.9352209998397</v>
      </c>
      <c r="H14" s="446">
        <f t="shared" si="1"/>
        <v>4612.5169087716058</v>
      </c>
      <c r="I14" s="438"/>
    </row>
    <row r="15" spans="1:9" ht="15">
      <c r="A15" s="443" t="s">
        <v>12</v>
      </c>
      <c r="B15" s="444">
        <v>1420.6969999999999</v>
      </c>
      <c r="C15" s="444">
        <v>1579.5686756814766</v>
      </c>
      <c r="D15" s="445">
        <f t="shared" si="0"/>
        <v>0.11182657222579956</v>
      </c>
      <c r="E15" s="439"/>
      <c r="F15" s="443" t="s">
        <v>12</v>
      </c>
      <c r="G15" s="444">
        <v>1483.1316750000699</v>
      </c>
      <c r="H15" s="446">
        <f t="shared" si="1"/>
        <v>1648.9852063748363</v>
      </c>
      <c r="I15" s="438"/>
    </row>
    <row r="16" spans="1:9" ht="15">
      <c r="A16" s="443" t="s">
        <v>13</v>
      </c>
      <c r="B16" s="444">
        <v>4654.8329999999996</v>
      </c>
      <c r="C16" s="444">
        <v>4510.0608238138911</v>
      </c>
      <c r="D16" s="445">
        <f t="shared" si="0"/>
        <v>-3.1101475860918854E-2</v>
      </c>
      <c r="E16" s="439"/>
      <c r="F16" s="443" t="s">
        <v>13</v>
      </c>
      <c r="G16" s="444">
        <v>4568.2556610000402</v>
      </c>
      <c r="H16" s="446">
        <f t="shared" si="1"/>
        <v>4426.1761678329412</v>
      </c>
      <c r="I16" s="438"/>
    </row>
    <row r="17" spans="1:8" ht="15">
      <c r="A17" s="443" t="s">
        <v>14</v>
      </c>
      <c r="B17" s="444">
        <v>4473.5810000000001</v>
      </c>
      <c r="C17" s="444">
        <v>4879.5742757872331</v>
      </c>
      <c r="D17" s="445">
        <f t="shared" si="0"/>
        <v>9.0753531854510502E-2</v>
      </c>
      <c r="E17" s="439"/>
      <c r="F17" s="443" t="s">
        <v>14</v>
      </c>
      <c r="G17" s="444">
        <v>4621.6159209996003</v>
      </c>
      <c r="H17" s="446">
        <f t="shared" si="1"/>
        <v>5041.0438887053506</v>
      </c>
    </row>
    <row r="18" spans="1:8" ht="15">
      <c r="A18" s="443" t="s">
        <v>15</v>
      </c>
      <c r="B18" s="444">
        <v>2496.4140000000002</v>
      </c>
      <c r="C18" s="444">
        <v>2609.9497557143982</v>
      </c>
      <c r="D18" s="445">
        <f t="shared" si="0"/>
        <v>4.54795381352604E-2</v>
      </c>
      <c r="E18" s="439"/>
      <c r="F18" s="443" t="s">
        <v>15</v>
      </c>
      <c r="G18" s="444">
        <v>2532.9576110001499</v>
      </c>
      <c r="H18" s="446">
        <f t="shared" si="1"/>
        <v>2648.1553532646294</v>
      </c>
    </row>
    <row r="19" spans="1:8" ht="15">
      <c r="A19" s="443" t="s">
        <v>16</v>
      </c>
      <c r="B19" s="444">
        <v>2377.8310000000001</v>
      </c>
      <c r="C19" s="444">
        <v>2495.3448641700561</v>
      </c>
      <c r="D19" s="445">
        <f t="shared" si="0"/>
        <v>4.9420612385849105E-2</v>
      </c>
      <c r="E19" s="439"/>
      <c r="F19" s="443" t="s">
        <v>16</v>
      </c>
      <c r="G19" s="444">
        <v>2137.0441510001201</v>
      </c>
      <c r="H19" s="446">
        <f t="shared" si="1"/>
        <v>2242.6581816381431</v>
      </c>
    </row>
    <row r="20" spans="1:8" ht="15">
      <c r="A20" s="443" t="s">
        <v>17</v>
      </c>
      <c r="B20" s="444">
        <v>4619.4179999999997</v>
      </c>
      <c r="C20" s="444">
        <v>4649.1380810525661</v>
      </c>
      <c r="D20" s="445">
        <f t="shared" si="0"/>
        <v>6.4337284594220435E-3</v>
      </c>
      <c r="E20" s="439"/>
      <c r="F20" s="443" t="s">
        <v>17</v>
      </c>
      <c r="G20" s="444">
        <v>4299.9348070002497</v>
      </c>
      <c r="H20" s="446">
        <f t="shared" si="1"/>
        <v>4327.5994199417064</v>
      </c>
    </row>
    <row r="21" spans="1:8" ht="15">
      <c r="A21" s="443" t="s">
        <v>18</v>
      </c>
      <c r="B21" s="444">
        <v>1367.596</v>
      </c>
      <c r="C21" s="444">
        <v>1491.5626903973512</v>
      </c>
      <c r="D21" s="445">
        <f t="shared" si="0"/>
        <v>9.0645695364238527E-2</v>
      </c>
      <c r="E21" s="439"/>
      <c r="F21" s="443" t="s">
        <v>18</v>
      </c>
      <c r="G21" s="444">
        <v>1197.9520480000599</v>
      </c>
      <c r="H21" s="446">
        <f t="shared" si="1"/>
        <v>1306.5412444040389</v>
      </c>
    </row>
    <row r="22" spans="1:8" ht="15">
      <c r="A22" s="443" t="s">
        <v>40</v>
      </c>
      <c r="B22" s="444">
        <v>4696.1120000000001</v>
      </c>
      <c r="C22" s="444">
        <v>4741.9406597306233</v>
      </c>
      <c r="D22" s="445">
        <f t="shared" si="0"/>
        <v>9.7588515202838549E-3</v>
      </c>
      <c r="E22" s="439"/>
      <c r="F22" s="443" t="s">
        <v>40</v>
      </c>
      <c r="G22" s="444">
        <v>4923.06097999953</v>
      </c>
      <c r="H22" s="446">
        <f t="shared" si="1"/>
        <v>4971.1044011286485</v>
      </c>
    </row>
    <row r="23" spans="1:8" ht="15">
      <c r="A23" s="443" t="s">
        <v>19</v>
      </c>
      <c r="B23" s="444">
        <v>2758.9560000000001</v>
      </c>
      <c r="C23" s="444">
        <v>3339.3732550809696</v>
      </c>
      <c r="D23" s="445">
        <f t="shared" si="0"/>
        <v>0.21037568380248522</v>
      </c>
      <c r="E23" s="439"/>
      <c r="F23" s="443" t="s">
        <v>19</v>
      </c>
      <c r="G23" s="444">
        <v>2695.7236720001501</v>
      </c>
      <c r="H23" s="446">
        <f t="shared" si="1"/>
        <v>3262.8383828397282</v>
      </c>
    </row>
    <row r="24" spans="1:8" ht="15">
      <c r="A24" s="443" t="s">
        <v>39</v>
      </c>
      <c r="B24" s="444">
        <v>11268.386</v>
      </c>
      <c r="C24" s="444">
        <v>11990.075905710728</v>
      </c>
      <c r="D24" s="445">
        <f t="shared" si="0"/>
        <v>6.4045543497598278E-2</v>
      </c>
      <c r="E24" s="439"/>
      <c r="F24" s="443" t="s">
        <v>39</v>
      </c>
      <c r="G24" s="444">
        <v>11022.2559000001</v>
      </c>
      <c r="H24" s="446">
        <f t="shared" si="1"/>
        <v>11728.182269685216</v>
      </c>
    </row>
    <row r="25" spans="1:8" ht="15">
      <c r="A25" s="443" t="s">
        <v>21</v>
      </c>
      <c r="B25" s="444">
        <v>4493.8130000000001</v>
      </c>
      <c r="C25" s="444">
        <v>4478.6978760417342</v>
      </c>
      <c r="D25" s="445">
        <f t="shared" si="0"/>
        <v>-3.3635409302224949E-3</v>
      </c>
      <c r="E25" s="439"/>
      <c r="F25" s="443" t="s">
        <v>21</v>
      </c>
      <c r="G25" s="444">
        <v>3496.7961640003</v>
      </c>
      <c r="H25" s="446">
        <f t="shared" si="1"/>
        <v>3485.03454697804</v>
      </c>
    </row>
    <row r="26" spans="1:8" ht="15">
      <c r="A26" s="443" t="s">
        <v>22</v>
      </c>
      <c r="B26" s="444">
        <v>3279.6379999999999</v>
      </c>
      <c r="C26" s="444">
        <v>3599.5653236603666</v>
      </c>
      <c r="D26" s="445">
        <f t="shared" si="0"/>
        <v>9.7549584332285069E-2</v>
      </c>
      <c r="E26" s="439"/>
      <c r="F26" s="443" t="s">
        <v>22</v>
      </c>
      <c r="G26" s="444">
        <v>2955.81634000022</v>
      </c>
      <c r="H26" s="446">
        <f t="shared" si="1"/>
        <v>3244.1549953298177</v>
      </c>
    </row>
    <row r="27" spans="1:8" ht="15">
      <c r="A27" s="443" t="s">
        <v>23</v>
      </c>
      <c r="B27" s="444">
        <v>3198.2260000000001</v>
      </c>
      <c r="C27" s="444">
        <v>3204.7444541112768</v>
      </c>
      <c r="D27" s="445">
        <f t="shared" si="0"/>
        <v>2.0381468074103259E-3</v>
      </c>
      <c r="E27" s="439"/>
      <c r="F27" s="443" t="s">
        <v>23</v>
      </c>
      <c r="G27" s="444">
        <v>3144.5766840002302</v>
      </c>
      <c r="H27" s="446">
        <f>G27+(G27*D27)</f>
        <v>3150.9857929293821</v>
      </c>
    </row>
    <row r="28" spans="1:8" ht="15">
      <c r="A28" s="443" t="s">
        <v>38</v>
      </c>
      <c r="B28" s="444">
        <v>11775.128000000001</v>
      </c>
      <c r="C28" s="444">
        <v>12024.290214393126</v>
      </c>
      <c r="D28" s="445">
        <f t="shared" si="0"/>
        <v>2.1160042964554218E-2</v>
      </c>
      <c r="E28" s="439"/>
      <c r="F28" s="443" t="s">
        <v>38</v>
      </c>
      <c r="G28" s="444">
        <v>11337.9970000008</v>
      </c>
      <c r="H28" s="446">
        <f>G28+(G28*D28)</f>
        <v>11577.909503652803</v>
      </c>
    </row>
    <row r="29" spans="1:8" ht="15">
      <c r="A29" s="443" t="s">
        <v>25</v>
      </c>
      <c r="B29" s="444">
        <v>5108.7389999999996</v>
      </c>
      <c r="C29" s="444">
        <v>5107.4479865093399</v>
      </c>
      <c r="D29" s="445">
        <f t="shared" si="0"/>
        <v>-2.5270687945884093E-4</v>
      </c>
      <c r="E29" s="439"/>
      <c r="F29" s="443" t="s">
        <v>25</v>
      </c>
      <c r="G29" s="447">
        <v>4758.4229999998597</v>
      </c>
      <c r="H29" s="446">
        <f>G29+(G29*D29)</f>
        <v>4757.2205137723849</v>
      </c>
    </row>
    <row r="30" spans="1:8" ht="15">
      <c r="A30" s="443" t="s">
        <v>26</v>
      </c>
      <c r="B30" s="444">
        <v>2765.3330000000001</v>
      </c>
      <c r="C30" s="444">
        <v>2865.6909880918629</v>
      </c>
      <c r="D30" s="445">
        <f t="shared" si="0"/>
        <v>3.6291465834987255E-2</v>
      </c>
      <c r="E30" s="439"/>
      <c r="F30" s="443" t="s">
        <v>26</v>
      </c>
      <c r="G30" s="444">
        <v>2592.2961920002099</v>
      </c>
      <c r="H30" s="446">
        <f t="shared" si="1"/>
        <v>2686.374420686353</v>
      </c>
    </row>
    <row r="31" spans="1:8" ht="15">
      <c r="A31" s="443" t="s">
        <v>27</v>
      </c>
      <c r="B31" s="444">
        <v>2311.7289999999998</v>
      </c>
      <c r="C31" s="444">
        <v>2609.0650168118286</v>
      </c>
      <c r="D31" s="445">
        <f t="shared" si="0"/>
        <v>0.12862061980960088</v>
      </c>
      <c r="E31" s="439"/>
      <c r="F31" s="443" t="s">
        <v>27</v>
      </c>
      <c r="G31" s="444">
        <v>2259.96426200017</v>
      </c>
      <c r="H31" s="446">
        <f t="shared" si="1"/>
        <v>2550.642266126179</v>
      </c>
    </row>
    <row r="32" spans="1:8" ht="15">
      <c r="A32" s="443" t="s">
        <v>28</v>
      </c>
      <c r="B32" s="444">
        <v>2371.556</v>
      </c>
      <c r="C32" s="444">
        <v>2365.2632809670217</v>
      </c>
      <c r="D32" s="445">
        <f t="shared" si="0"/>
        <v>-2.6534136377038163E-3</v>
      </c>
      <c r="E32" s="439"/>
      <c r="F32" s="443" t="s">
        <v>28</v>
      </c>
      <c r="G32" s="444">
        <v>2210.9844670001698</v>
      </c>
      <c r="H32" s="446">
        <f t="shared" si="1"/>
        <v>2205.1178106626803</v>
      </c>
    </row>
    <row r="33" spans="1:8" ht="15">
      <c r="A33" s="443" t="s">
        <v>29</v>
      </c>
      <c r="B33" s="448">
        <v>3472.7890000000002</v>
      </c>
      <c r="C33" s="448">
        <v>3604.6195990793885</v>
      </c>
      <c r="D33" s="445">
        <f t="shared" si="0"/>
        <v>3.7961016082286692E-2</v>
      </c>
      <c r="E33" s="449"/>
      <c r="F33" s="450" t="s">
        <v>29</v>
      </c>
      <c r="G33" s="448">
        <v>3462.76278100013</v>
      </c>
      <c r="H33" s="446">
        <f>G33+(G33*D33)</f>
        <v>3594.2127746188198</v>
      </c>
    </row>
    <row r="34" spans="1:8" ht="15">
      <c r="A34" s="438"/>
      <c r="B34" s="451">
        <v>117315.49399999999</v>
      </c>
      <c r="C34" s="451">
        <v>122299.5285844787</v>
      </c>
      <c r="D34" s="452">
        <f>(C4-B4)/B4</f>
        <v>0.38633135160730242</v>
      </c>
      <c r="E34" s="439"/>
      <c r="F34" s="439"/>
      <c r="G34" s="453">
        <f>SUM(G4:G33)</f>
        <v>113712.04855299885</v>
      </c>
      <c r="H34" s="453">
        <f>SUM(H4:H33)</f>
        <v>118610.30236937282</v>
      </c>
    </row>
    <row r="35" spans="1:8" ht="15">
      <c r="A35" s="438"/>
      <c r="B35" s="446"/>
      <c r="C35" s="446"/>
      <c r="D35" s="445"/>
      <c r="E35" s="439"/>
      <c r="F35" s="439"/>
      <c r="G35" s="446"/>
      <c r="H35" s="446"/>
    </row>
    <row r="36" spans="1:8">
      <c r="A36" s="438"/>
      <c r="B36" s="438"/>
      <c r="C36" s="438"/>
      <c r="D36" s="438"/>
      <c r="E36" s="438"/>
      <c r="F36" s="438"/>
      <c r="G36" s="438"/>
      <c r="H36" s="454"/>
    </row>
    <row r="37" spans="1:8">
      <c r="A37" s="438"/>
      <c r="B37" s="438"/>
      <c r="C37" s="438"/>
      <c r="D37" s="438"/>
      <c r="E37" s="438"/>
      <c r="F37" s="438"/>
      <c r="G37" s="438"/>
      <c r="H37" s="454"/>
    </row>
  </sheetData>
  <mergeCells count="3">
    <mergeCell ref="A1:E1"/>
    <mergeCell ref="A2:D2"/>
    <mergeCell ref="F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workbookViewId="0">
      <selection activeCell="O1" sqref="O1"/>
    </sheetView>
  </sheetViews>
  <sheetFormatPr defaultRowHeight="12"/>
  <cols>
    <col min="1" max="1" width="18.85546875" style="371" customWidth="1"/>
    <col min="2" max="4" width="9.140625" style="371"/>
    <col min="5" max="5" width="15.5703125" style="371" bestFit="1" customWidth="1"/>
    <col min="6" max="6" width="18.28515625" style="371" bestFit="1" customWidth="1"/>
    <col min="7" max="9" width="9.140625" style="371"/>
    <col min="10" max="10" width="15.5703125" style="371" bestFit="1" customWidth="1"/>
    <col min="11" max="11" width="18.28515625" style="371" bestFit="1" customWidth="1"/>
    <col min="12" max="15" width="8.7109375" style="371" customWidth="1"/>
    <col min="16" max="16384" width="9.140625" style="371"/>
  </cols>
  <sheetData>
    <row r="1" spans="1:15" s="422" customFormat="1" ht="15">
      <c r="A1" s="425" t="s">
        <v>166</v>
      </c>
      <c r="B1" s="425"/>
      <c r="C1" s="425"/>
      <c r="D1" s="424"/>
      <c r="E1" s="424"/>
      <c r="F1" s="424"/>
      <c r="G1" s="423"/>
      <c r="H1" s="423"/>
      <c r="I1" s="423"/>
      <c r="J1" s="423"/>
      <c r="K1" s="423"/>
      <c r="L1" s="423"/>
      <c r="M1" s="423"/>
      <c r="N1" s="423"/>
      <c r="O1" s="423"/>
    </row>
    <row r="2" spans="1:15">
      <c r="A2" s="421" t="s">
        <v>199</v>
      </c>
      <c r="B2" s="421"/>
      <c r="C2" s="421"/>
      <c r="D2" s="419"/>
      <c r="E2" s="421"/>
      <c r="F2" s="419"/>
      <c r="G2" s="418"/>
      <c r="H2" s="418"/>
      <c r="I2" s="418"/>
      <c r="J2" s="418"/>
      <c r="K2" s="418"/>
      <c r="L2" s="418"/>
      <c r="M2" s="418"/>
      <c r="N2" s="418"/>
      <c r="O2" s="418"/>
    </row>
    <row r="3" spans="1:15" ht="12.75" thickBot="1">
      <c r="A3" s="420" t="s">
        <v>200</v>
      </c>
      <c r="B3" s="420"/>
      <c r="C3" s="420"/>
      <c r="D3" s="420"/>
      <c r="E3" s="420"/>
      <c r="F3" s="419"/>
      <c r="G3" s="418"/>
      <c r="H3" s="418"/>
      <c r="I3" s="418"/>
      <c r="J3" s="418"/>
      <c r="K3" s="418"/>
      <c r="L3" s="418"/>
      <c r="M3" s="418"/>
      <c r="N3" s="418"/>
      <c r="O3" s="418"/>
    </row>
    <row r="4" spans="1:15" ht="12.75" customHeight="1">
      <c r="A4" s="417"/>
      <c r="B4" s="416"/>
      <c r="C4" s="416"/>
      <c r="D4" s="416"/>
      <c r="E4" s="414" t="s">
        <v>161</v>
      </c>
      <c r="F4" s="414" t="s">
        <v>206</v>
      </c>
      <c r="G4" s="415"/>
      <c r="H4" s="415"/>
      <c r="I4" s="415"/>
      <c r="J4" s="414" t="s">
        <v>204</v>
      </c>
      <c r="K4" s="414" t="s">
        <v>205</v>
      </c>
      <c r="L4" s="413" t="s">
        <v>160</v>
      </c>
      <c r="M4" s="413"/>
      <c r="N4" s="413" t="s">
        <v>159</v>
      </c>
      <c r="O4" s="383"/>
    </row>
    <row r="5" spans="1:15" ht="12.75" thickBot="1">
      <c r="A5" s="412" t="s">
        <v>0</v>
      </c>
      <c r="B5" s="411" t="s">
        <v>58</v>
      </c>
      <c r="C5" s="411" t="s">
        <v>59</v>
      </c>
      <c r="D5" s="410" t="s">
        <v>60</v>
      </c>
      <c r="E5" s="409" t="s">
        <v>158</v>
      </c>
      <c r="F5" s="409" t="s">
        <v>158</v>
      </c>
      <c r="G5" s="411" t="s">
        <v>201</v>
      </c>
      <c r="H5" s="411" t="s">
        <v>202</v>
      </c>
      <c r="I5" s="410" t="s">
        <v>203</v>
      </c>
      <c r="J5" s="409" t="s">
        <v>158</v>
      </c>
      <c r="K5" s="409" t="s">
        <v>158</v>
      </c>
      <c r="L5" s="408" t="s">
        <v>157</v>
      </c>
      <c r="M5" s="408" t="s">
        <v>156</v>
      </c>
      <c r="N5" s="408" t="s">
        <v>157</v>
      </c>
      <c r="O5" s="407" t="s">
        <v>156</v>
      </c>
    </row>
    <row r="6" spans="1:15">
      <c r="A6" s="406" t="s">
        <v>1</v>
      </c>
      <c r="B6" s="405">
        <v>2635</v>
      </c>
      <c r="C6" s="405">
        <v>2460</v>
      </c>
      <c r="D6" s="405">
        <v>2438</v>
      </c>
      <c r="E6" s="404">
        <v>0.93358633776091082</v>
      </c>
      <c r="F6" s="404">
        <v>0.99105691056910572</v>
      </c>
      <c r="G6" s="405">
        <f>'Total Allocation'!D6</f>
        <v>2712.69</v>
      </c>
      <c r="H6" s="405">
        <f>'Total Allocation'!E6</f>
        <v>2456.1460000000002</v>
      </c>
      <c r="I6" s="405">
        <f>'Total Allocation'!F6</f>
        <v>2615.5</v>
      </c>
      <c r="J6" s="404">
        <f>H6/G6</f>
        <v>0.90542819120504003</v>
      </c>
      <c r="K6" s="404">
        <f>I6/H6</f>
        <v>1.0648796936338474</v>
      </c>
      <c r="L6" s="403">
        <f>J6-E6</f>
        <v>-2.8158146555870789E-2</v>
      </c>
      <c r="M6" s="403">
        <f>AVERAGE(J6,E6)</f>
        <v>0.91950726448297537</v>
      </c>
      <c r="N6" s="403">
        <f>K6-F6</f>
        <v>7.3822783064741659E-2</v>
      </c>
      <c r="O6" s="402">
        <f>AVERAGE(K6,F6)</f>
        <v>1.0279683021014765</v>
      </c>
    </row>
    <row r="7" spans="1:15">
      <c r="A7" s="401" t="s">
        <v>2</v>
      </c>
      <c r="B7" s="399">
        <v>7677</v>
      </c>
      <c r="C7" s="399">
        <v>7198</v>
      </c>
      <c r="D7" s="399">
        <v>6944</v>
      </c>
      <c r="E7" s="398">
        <v>0.93760583561286959</v>
      </c>
      <c r="F7" s="398">
        <v>0.96471242011669911</v>
      </c>
      <c r="G7" s="399">
        <f>'Total Allocation'!D7</f>
        <v>7269.7730000000001</v>
      </c>
      <c r="H7" s="399">
        <f>'Total Allocation'!E7</f>
        <v>6984.116</v>
      </c>
      <c r="I7" s="399">
        <f>'Total Allocation'!F7</f>
        <v>6705.84</v>
      </c>
      <c r="J7" s="398">
        <f t="shared" ref="J7:J36" si="0">H7/G7</f>
        <v>0.96070620086761993</v>
      </c>
      <c r="K7" s="398">
        <f t="shared" ref="K7:K36" si="1">I7/H7</f>
        <v>0.96015587369969224</v>
      </c>
      <c r="L7" s="397">
        <f t="shared" ref="L7:L36" si="2">J7-E7</f>
        <v>2.3100365254750344E-2</v>
      </c>
      <c r="M7" s="397">
        <f t="shared" ref="M7:M36" si="3">AVERAGE(J7,E7)</f>
        <v>0.94915601824024476</v>
      </c>
      <c r="N7" s="397">
        <f t="shared" ref="N7:N36" si="4">K7-F7</f>
        <v>-4.5565464170068681E-3</v>
      </c>
      <c r="O7" s="396">
        <f t="shared" ref="O7:O36" si="5">AVERAGE(K7,F7)</f>
        <v>0.96243414690819562</v>
      </c>
    </row>
    <row r="8" spans="1:15">
      <c r="A8" s="401" t="s">
        <v>3</v>
      </c>
      <c r="B8" s="399">
        <v>1965</v>
      </c>
      <c r="C8" s="399">
        <v>1883</v>
      </c>
      <c r="D8" s="399">
        <v>1831</v>
      </c>
      <c r="E8" s="398">
        <v>0.95826972010178113</v>
      </c>
      <c r="F8" s="398">
        <v>0.97238449283058948</v>
      </c>
      <c r="G8" s="399">
        <f>'Total Allocation'!D8</f>
        <v>2105.1779999999999</v>
      </c>
      <c r="H8" s="399">
        <f>'Total Allocation'!E8</f>
        <v>1948.816</v>
      </c>
      <c r="I8" s="399">
        <f>'Total Allocation'!F8</f>
        <v>1833.99</v>
      </c>
      <c r="J8" s="398">
        <f t="shared" si="0"/>
        <v>0.92572504557809365</v>
      </c>
      <c r="K8" s="398">
        <f t="shared" si="1"/>
        <v>0.94107909623073704</v>
      </c>
      <c r="L8" s="397">
        <f t="shared" si="2"/>
        <v>-3.2544674523687478E-2</v>
      </c>
      <c r="M8" s="397">
        <f t="shared" si="3"/>
        <v>0.94199738283993739</v>
      </c>
      <c r="N8" s="397">
        <f t="shared" si="4"/>
        <v>-3.1305396599852431E-2</v>
      </c>
      <c r="O8" s="396">
        <f t="shared" si="5"/>
        <v>0.95673179453066326</v>
      </c>
    </row>
    <row r="9" spans="1:15">
      <c r="A9" s="401" t="s">
        <v>4</v>
      </c>
      <c r="B9" s="399">
        <v>1591</v>
      </c>
      <c r="C9" s="399">
        <v>1620</v>
      </c>
      <c r="D9" s="399">
        <v>1496</v>
      </c>
      <c r="E9" s="398">
        <v>1.0182275298554369</v>
      </c>
      <c r="F9" s="398">
        <v>0.92345679012345683</v>
      </c>
      <c r="G9" s="399">
        <f>'Total Allocation'!D9</f>
        <v>1640.4960000000001</v>
      </c>
      <c r="H9" s="399">
        <f>'Total Allocation'!E9</f>
        <v>1669.019</v>
      </c>
      <c r="I9" s="399">
        <f>'Total Allocation'!F9</f>
        <v>1505.07</v>
      </c>
      <c r="J9" s="398">
        <f t="shared" si="0"/>
        <v>1.0173868147194507</v>
      </c>
      <c r="K9" s="398">
        <f t="shared" si="1"/>
        <v>0.90176924289058413</v>
      </c>
      <c r="L9" s="397">
        <f t="shared" si="2"/>
        <v>-8.4071513598615866E-4</v>
      </c>
      <c r="M9" s="397">
        <f t="shared" si="3"/>
        <v>1.0178071722874438</v>
      </c>
      <c r="N9" s="397">
        <f t="shared" si="4"/>
        <v>-2.1687547232872695E-2</v>
      </c>
      <c r="O9" s="396">
        <f t="shared" si="5"/>
        <v>0.91261301650702054</v>
      </c>
    </row>
    <row r="10" spans="1:15">
      <c r="A10" s="401" t="s">
        <v>5</v>
      </c>
      <c r="B10" s="399">
        <v>1784</v>
      </c>
      <c r="C10" s="399">
        <v>1656</v>
      </c>
      <c r="D10" s="399">
        <v>1551</v>
      </c>
      <c r="E10" s="398">
        <v>0.9282511210762332</v>
      </c>
      <c r="F10" s="398">
        <v>0.93659420289855078</v>
      </c>
      <c r="G10" s="399">
        <f>'Total Allocation'!D10</f>
        <v>1824.41</v>
      </c>
      <c r="H10" s="399">
        <f>'Total Allocation'!E10</f>
        <v>1691.135</v>
      </c>
      <c r="I10" s="399">
        <f>'Total Allocation'!F10</f>
        <v>1590.67</v>
      </c>
      <c r="J10" s="398">
        <f t="shared" si="0"/>
        <v>0.9269489862476088</v>
      </c>
      <c r="K10" s="398">
        <f t="shared" si="1"/>
        <v>0.94059315193642146</v>
      </c>
      <c r="L10" s="397">
        <f t="shared" si="2"/>
        <v>-1.3021348286244017E-3</v>
      </c>
      <c r="M10" s="397">
        <f t="shared" si="3"/>
        <v>0.927600053661921</v>
      </c>
      <c r="N10" s="397">
        <f t="shared" si="4"/>
        <v>3.9989490378706805E-3</v>
      </c>
      <c r="O10" s="396">
        <f t="shared" si="5"/>
        <v>0.93859367741748612</v>
      </c>
    </row>
    <row r="11" spans="1:15">
      <c r="A11" s="401" t="s">
        <v>6</v>
      </c>
      <c r="B11" s="399">
        <v>2007</v>
      </c>
      <c r="C11" s="399">
        <v>1982</v>
      </c>
      <c r="D11" s="399">
        <v>1801</v>
      </c>
      <c r="E11" s="398">
        <v>0.98754359740906827</v>
      </c>
      <c r="F11" s="398">
        <v>0.90867810292633699</v>
      </c>
      <c r="G11" s="399">
        <f>'Total Allocation'!D11</f>
        <v>1838.34</v>
      </c>
      <c r="H11" s="399">
        <f>'Total Allocation'!E11</f>
        <v>1845.8230000000001</v>
      </c>
      <c r="I11" s="399">
        <f>'Total Allocation'!F11</f>
        <v>1707.37</v>
      </c>
      <c r="J11" s="398">
        <f t="shared" si="0"/>
        <v>1.0040705201431728</v>
      </c>
      <c r="K11" s="398">
        <f t="shared" si="1"/>
        <v>0.92499118279488324</v>
      </c>
      <c r="L11" s="397">
        <f t="shared" si="2"/>
        <v>1.6526922734104499E-2</v>
      </c>
      <c r="M11" s="397">
        <f t="shared" si="3"/>
        <v>0.99580705877612052</v>
      </c>
      <c r="N11" s="397">
        <f t="shared" si="4"/>
        <v>1.6313079868546243E-2</v>
      </c>
      <c r="O11" s="396">
        <f t="shared" si="5"/>
        <v>0.91683464286061012</v>
      </c>
    </row>
    <row r="12" spans="1:15">
      <c r="A12" s="401" t="s">
        <v>165</v>
      </c>
      <c r="B12" s="399">
        <v>6676</v>
      </c>
      <c r="C12" s="399">
        <v>6348</v>
      </c>
      <c r="D12" s="399">
        <v>6141</v>
      </c>
      <c r="E12" s="398">
        <v>0.95086878370281602</v>
      </c>
      <c r="F12" s="398">
        <v>0.96739130434782605</v>
      </c>
      <c r="G12" s="399">
        <f>'Total Allocation'!D12</f>
        <v>6005.86</v>
      </c>
      <c r="H12" s="399">
        <f>'Total Allocation'!E12</f>
        <v>5789.2870000000003</v>
      </c>
      <c r="I12" s="399">
        <f>'Total Allocation'!F12</f>
        <v>5497.79</v>
      </c>
      <c r="J12" s="398">
        <f t="shared" si="0"/>
        <v>0.96393971887456598</v>
      </c>
      <c r="K12" s="398">
        <f t="shared" si="1"/>
        <v>0.94964889458753721</v>
      </c>
      <c r="L12" s="397">
        <f t="shared" si="2"/>
        <v>1.3070935171749953E-2</v>
      </c>
      <c r="M12" s="397">
        <f t="shared" si="3"/>
        <v>0.957404251288691</v>
      </c>
      <c r="N12" s="397">
        <f t="shared" si="4"/>
        <v>-1.7742409760288846E-2</v>
      </c>
      <c r="O12" s="396">
        <f t="shared" si="5"/>
        <v>0.95852009946768169</v>
      </c>
    </row>
    <row r="13" spans="1:15">
      <c r="A13" s="401" t="s">
        <v>8</v>
      </c>
      <c r="B13" s="399">
        <v>3264</v>
      </c>
      <c r="C13" s="399">
        <v>3341</v>
      </c>
      <c r="D13" s="399">
        <v>3309</v>
      </c>
      <c r="E13" s="398">
        <v>1.0235906862745099</v>
      </c>
      <c r="F13" s="398">
        <v>0.9904220293325352</v>
      </c>
      <c r="G13" s="399">
        <f>'Total Allocation'!D13</f>
        <v>3328.3960000000002</v>
      </c>
      <c r="H13" s="399">
        <f>'Total Allocation'!E13</f>
        <v>3266.6979999999999</v>
      </c>
      <c r="I13" s="399">
        <f>'Total Allocation'!F13</f>
        <v>3288.56</v>
      </c>
      <c r="J13" s="398">
        <f t="shared" si="0"/>
        <v>0.98146314320771921</v>
      </c>
      <c r="K13" s="398">
        <f t="shared" si="1"/>
        <v>1.0066923847873297</v>
      </c>
      <c r="L13" s="397">
        <f t="shared" si="2"/>
        <v>-4.2127543066790674E-2</v>
      </c>
      <c r="M13" s="397">
        <f t="shared" si="3"/>
        <v>1.0025269147411144</v>
      </c>
      <c r="N13" s="397">
        <f t="shared" si="4"/>
        <v>1.6270355454794494E-2</v>
      </c>
      <c r="O13" s="396">
        <f t="shared" si="5"/>
        <v>0.99855720705993245</v>
      </c>
    </row>
    <row r="14" spans="1:15">
      <c r="A14" s="401" t="s">
        <v>9</v>
      </c>
      <c r="B14" s="399">
        <v>4355</v>
      </c>
      <c r="C14" s="399">
        <v>4565</v>
      </c>
      <c r="D14" s="399">
        <v>4336</v>
      </c>
      <c r="E14" s="398">
        <v>1.0482204362801377</v>
      </c>
      <c r="F14" s="398">
        <v>0.94983570646221249</v>
      </c>
      <c r="G14" s="399">
        <f>'Total Allocation'!D14</f>
        <v>4427.2190000000001</v>
      </c>
      <c r="H14" s="399">
        <f>'Total Allocation'!E14</f>
        <v>4359.491</v>
      </c>
      <c r="I14" s="399">
        <f>'Total Allocation'!F14</f>
        <v>4136.95</v>
      </c>
      <c r="J14" s="398">
        <f t="shared" si="0"/>
        <v>0.98470190880550523</v>
      </c>
      <c r="K14" s="398">
        <f t="shared" si="1"/>
        <v>0.94895252679727971</v>
      </c>
      <c r="L14" s="397">
        <f t="shared" si="2"/>
        <v>-6.3518527474632491E-2</v>
      </c>
      <c r="M14" s="397">
        <f t="shared" si="3"/>
        <v>1.0164611725428214</v>
      </c>
      <c r="N14" s="397">
        <f t="shared" si="4"/>
        <v>-8.8317966493278721E-4</v>
      </c>
      <c r="O14" s="396">
        <f t="shared" si="5"/>
        <v>0.94939411662974615</v>
      </c>
    </row>
    <row r="15" spans="1:15">
      <c r="A15" s="401" t="s">
        <v>164</v>
      </c>
      <c r="B15" s="399">
        <v>4265</v>
      </c>
      <c r="C15" s="399">
        <v>4218</v>
      </c>
      <c r="D15" s="399">
        <v>4356</v>
      </c>
      <c r="E15" s="398">
        <v>0.98898007033997659</v>
      </c>
      <c r="F15" s="398">
        <v>1.0327169274537695</v>
      </c>
      <c r="G15" s="399">
        <f>'Total Allocation'!D15</f>
        <v>4102.7730000000001</v>
      </c>
      <c r="H15" s="399">
        <f>'Total Allocation'!E15</f>
        <v>4114.8410000000003</v>
      </c>
      <c r="I15" s="399">
        <f>'Total Allocation'!F15</f>
        <v>4286.51</v>
      </c>
      <c r="J15" s="398">
        <f t="shared" si="0"/>
        <v>1.0029414252263043</v>
      </c>
      <c r="K15" s="398">
        <f t="shared" si="1"/>
        <v>1.0417194734863389</v>
      </c>
      <c r="L15" s="397">
        <f t="shared" si="2"/>
        <v>1.3961354886327659E-2</v>
      </c>
      <c r="M15" s="397">
        <f t="shared" si="3"/>
        <v>0.99596074778314048</v>
      </c>
      <c r="N15" s="397">
        <f t="shared" si="4"/>
        <v>9.0025460325693363E-3</v>
      </c>
      <c r="O15" s="396">
        <f t="shared" si="5"/>
        <v>1.0372182004700541</v>
      </c>
    </row>
    <row r="16" spans="1:15">
      <c r="A16" s="401" t="s">
        <v>11</v>
      </c>
      <c r="B16" s="399">
        <v>4975</v>
      </c>
      <c r="C16" s="399">
        <v>4800</v>
      </c>
      <c r="D16" s="399">
        <v>4639</v>
      </c>
      <c r="E16" s="398">
        <v>0.96482412060301503</v>
      </c>
      <c r="F16" s="398">
        <v>0.96645833333333331</v>
      </c>
      <c r="G16" s="399">
        <f>'Total Allocation'!D16</f>
        <v>4779.7190000000001</v>
      </c>
      <c r="H16" s="399">
        <f>'Total Allocation'!E16</f>
        <v>4660.0770000000002</v>
      </c>
      <c r="I16" s="399">
        <f>'Total Allocation'!F16</f>
        <v>4662.6499999999996</v>
      </c>
      <c r="J16" s="398">
        <f t="shared" si="0"/>
        <v>0.97496882138887253</v>
      </c>
      <c r="K16" s="398">
        <f t="shared" si="1"/>
        <v>1.0005521367994561</v>
      </c>
      <c r="L16" s="397">
        <f t="shared" si="2"/>
        <v>1.0144700785857497E-2</v>
      </c>
      <c r="M16" s="397">
        <f t="shared" si="3"/>
        <v>0.96989647099594378</v>
      </c>
      <c r="N16" s="397">
        <f t="shared" si="4"/>
        <v>3.4093803466122785E-2</v>
      </c>
      <c r="O16" s="396">
        <f t="shared" si="5"/>
        <v>0.98350523506639465</v>
      </c>
    </row>
    <row r="17" spans="1:15">
      <c r="A17" s="400" t="s">
        <v>12</v>
      </c>
      <c r="B17" s="399">
        <v>1554</v>
      </c>
      <c r="C17" s="399">
        <v>1587</v>
      </c>
      <c r="D17" s="399">
        <v>1448</v>
      </c>
      <c r="E17" s="398">
        <v>1.0212355212355213</v>
      </c>
      <c r="F17" s="398">
        <v>0.91241335853812222</v>
      </c>
      <c r="G17" s="399">
        <f>'Total Allocation'!D17</f>
        <v>1565.5419999999999</v>
      </c>
      <c r="H17" s="399">
        <f>'Total Allocation'!E17</f>
        <v>1641</v>
      </c>
      <c r="I17" s="399">
        <f>'Total Allocation'!F17</f>
        <v>1457.39</v>
      </c>
      <c r="J17" s="398">
        <f t="shared" si="0"/>
        <v>1.0481992817822838</v>
      </c>
      <c r="K17" s="398">
        <f t="shared" si="1"/>
        <v>0.88811090798293735</v>
      </c>
      <c r="L17" s="397">
        <f t="shared" si="2"/>
        <v>2.6963760546762527E-2</v>
      </c>
      <c r="M17" s="397">
        <f t="shared" si="3"/>
        <v>1.0347174015089027</v>
      </c>
      <c r="N17" s="397">
        <f t="shared" si="4"/>
        <v>-2.4302450555184874E-2</v>
      </c>
      <c r="O17" s="396">
        <f t="shared" si="5"/>
        <v>0.90026213326052984</v>
      </c>
    </row>
    <row r="18" spans="1:15">
      <c r="A18" s="400" t="s">
        <v>13</v>
      </c>
      <c r="B18" s="399">
        <v>4648</v>
      </c>
      <c r="C18" s="399">
        <v>4497</v>
      </c>
      <c r="D18" s="399">
        <v>4342</v>
      </c>
      <c r="E18" s="398">
        <v>0.96751290877796903</v>
      </c>
      <c r="F18" s="398">
        <v>0.96553257727373809</v>
      </c>
      <c r="G18" s="399">
        <f>'Total Allocation'!D18</f>
        <v>4478.5249999999996</v>
      </c>
      <c r="H18" s="399">
        <f>'Total Allocation'!E18</f>
        <v>4424.0280000000002</v>
      </c>
      <c r="I18" s="399">
        <f>'Total Allocation'!F18</f>
        <v>4254.74</v>
      </c>
      <c r="J18" s="398">
        <f t="shared" si="0"/>
        <v>0.98783148469641247</v>
      </c>
      <c r="K18" s="398">
        <f t="shared" si="1"/>
        <v>0.96173441940240878</v>
      </c>
      <c r="L18" s="397">
        <f t="shared" si="2"/>
        <v>2.0318575918443438E-2</v>
      </c>
      <c r="M18" s="397">
        <f t="shared" si="3"/>
        <v>0.97767219673719075</v>
      </c>
      <c r="N18" s="397">
        <f t="shared" si="4"/>
        <v>-3.7981578713293107E-3</v>
      </c>
      <c r="O18" s="396">
        <f t="shared" si="5"/>
        <v>0.96363349833807344</v>
      </c>
    </row>
    <row r="19" spans="1:15">
      <c r="A19" s="400" t="s">
        <v>14</v>
      </c>
      <c r="B19" s="399">
        <v>5227</v>
      </c>
      <c r="C19" s="399">
        <v>5203</v>
      </c>
      <c r="D19" s="399">
        <v>5086</v>
      </c>
      <c r="E19" s="398">
        <v>0.99540845609336137</v>
      </c>
      <c r="F19" s="398">
        <v>0.97751297328464348</v>
      </c>
      <c r="G19" s="399">
        <f>'Total Allocation'!D19</f>
        <v>5241.009</v>
      </c>
      <c r="H19" s="399">
        <f>'Total Allocation'!E19</f>
        <v>5003.799</v>
      </c>
      <c r="I19" s="399">
        <f>'Total Allocation'!F19</f>
        <v>5130.34</v>
      </c>
      <c r="J19" s="398">
        <f t="shared" si="0"/>
        <v>0.95473963124276262</v>
      </c>
      <c r="K19" s="398">
        <f t="shared" si="1"/>
        <v>1.0252889854288711</v>
      </c>
      <c r="L19" s="397">
        <f t="shared" si="2"/>
        <v>-4.066882485059875E-2</v>
      </c>
      <c r="M19" s="397">
        <f t="shared" si="3"/>
        <v>0.97507404366806205</v>
      </c>
      <c r="N19" s="397">
        <f t="shared" si="4"/>
        <v>4.7776012144227664E-2</v>
      </c>
      <c r="O19" s="396">
        <f t="shared" si="5"/>
        <v>1.0014009793567573</v>
      </c>
    </row>
    <row r="20" spans="1:15">
      <c r="A20" s="400" t="s">
        <v>15</v>
      </c>
      <c r="B20" s="399">
        <v>2662</v>
      </c>
      <c r="C20" s="399">
        <v>2581</v>
      </c>
      <c r="D20" s="399">
        <v>2534</v>
      </c>
      <c r="E20" s="398">
        <v>0.9695717505634861</v>
      </c>
      <c r="F20" s="398">
        <v>0.98179000387446724</v>
      </c>
      <c r="G20" s="399">
        <f>'Total Allocation'!D20</f>
        <v>2638.8960000000002</v>
      </c>
      <c r="H20" s="399">
        <f>'Total Allocation'!E20</f>
        <v>2492.0650000000001</v>
      </c>
      <c r="I20" s="399">
        <f>'Total Allocation'!F20</f>
        <v>2400.5700000000002</v>
      </c>
      <c r="J20" s="398">
        <f t="shared" si="0"/>
        <v>0.94435892888541262</v>
      </c>
      <c r="K20" s="398">
        <f t="shared" si="1"/>
        <v>0.96328546807567228</v>
      </c>
      <c r="L20" s="397">
        <f t="shared" si="2"/>
        <v>-2.5212821678073483E-2</v>
      </c>
      <c r="M20" s="397">
        <f t="shared" si="3"/>
        <v>0.9569653397244493</v>
      </c>
      <c r="N20" s="397">
        <f t="shared" si="4"/>
        <v>-1.8504535798794963E-2</v>
      </c>
      <c r="O20" s="396">
        <f t="shared" si="5"/>
        <v>0.97253773597506976</v>
      </c>
    </row>
    <row r="21" spans="1:15">
      <c r="A21" s="400" t="s">
        <v>16</v>
      </c>
      <c r="B21" s="399">
        <v>2735</v>
      </c>
      <c r="C21" s="399">
        <v>2536</v>
      </c>
      <c r="D21" s="399">
        <v>2372</v>
      </c>
      <c r="E21" s="398">
        <v>0.92723948811700185</v>
      </c>
      <c r="F21" s="398">
        <v>0.93533123028391163</v>
      </c>
      <c r="G21" s="399">
        <f>'Total Allocation'!D21</f>
        <v>2533.8649999999998</v>
      </c>
      <c r="H21" s="399">
        <f>'Total Allocation'!E21</f>
        <v>2336.4140000000002</v>
      </c>
      <c r="I21" s="399">
        <f>'Total Allocation'!F21</f>
        <v>2238.9499999999998</v>
      </c>
      <c r="J21" s="398">
        <f t="shared" si="0"/>
        <v>0.92207516975055914</v>
      </c>
      <c r="K21" s="398">
        <f t="shared" si="1"/>
        <v>0.9582847902811743</v>
      </c>
      <c r="L21" s="397">
        <f t="shared" si="2"/>
        <v>-5.1643183664427106E-3</v>
      </c>
      <c r="M21" s="397">
        <f t="shared" si="3"/>
        <v>0.9246573289337805</v>
      </c>
      <c r="N21" s="397">
        <f t="shared" si="4"/>
        <v>2.2953559997262674E-2</v>
      </c>
      <c r="O21" s="396">
        <f t="shared" si="5"/>
        <v>0.94680801028254291</v>
      </c>
    </row>
    <row r="22" spans="1:15">
      <c r="A22" s="400" t="s">
        <v>17</v>
      </c>
      <c r="B22" s="399">
        <v>4901</v>
      </c>
      <c r="C22" s="399">
        <v>4831</v>
      </c>
      <c r="D22" s="399">
        <v>4602</v>
      </c>
      <c r="E22" s="398">
        <v>0.98571720057131196</v>
      </c>
      <c r="F22" s="398">
        <v>0.9525978058373008</v>
      </c>
      <c r="G22" s="399">
        <f>'Total Allocation'!D22</f>
        <v>4605.616</v>
      </c>
      <c r="H22" s="399">
        <f>'Total Allocation'!E22</f>
        <v>4473.8040000000001</v>
      </c>
      <c r="I22" s="399">
        <f>'Total Allocation'!F22</f>
        <v>4597.99</v>
      </c>
      <c r="J22" s="398">
        <f t="shared" si="0"/>
        <v>0.97138015848477166</v>
      </c>
      <c r="K22" s="398">
        <f t="shared" si="1"/>
        <v>1.0277584802552815</v>
      </c>
      <c r="L22" s="397">
        <f t="shared" si="2"/>
        <v>-1.4337042086540297E-2</v>
      </c>
      <c r="M22" s="397">
        <f t="shared" si="3"/>
        <v>0.97854867952804181</v>
      </c>
      <c r="N22" s="397">
        <f t="shared" si="4"/>
        <v>7.5160674417980688E-2</v>
      </c>
      <c r="O22" s="396">
        <f t="shared" si="5"/>
        <v>0.99017814304629115</v>
      </c>
    </row>
    <row r="23" spans="1:15">
      <c r="A23" s="400" t="s">
        <v>18</v>
      </c>
      <c r="B23" s="399">
        <v>1581</v>
      </c>
      <c r="C23" s="399">
        <v>1610</v>
      </c>
      <c r="D23" s="399">
        <v>1451</v>
      </c>
      <c r="E23" s="398">
        <v>1.0183428209993675</v>
      </c>
      <c r="F23" s="398">
        <v>0.90124223602484477</v>
      </c>
      <c r="G23" s="399">
        <f>'Total Allocation'!D23</f>
        <v>1532.23</v>
      </c>
      <c r="H23" s="399">
        <f>'Total Allocation'!E23</f>
        <v>1500.0840000000001</v>
      </c>
      <c r="I23" s="399">
        <f>'Total Allocation'!F23</f>
        <v>1343.01</v>
      </c>
      <c r="J23" s="398">
        <f t="shared" si="0"/>
        <v>0.97902012100011093</v>
      </c>
      <c r="K23" s="398">
        <f t="shared" si="1"/>
        <v>0.89528986376762898</v>
      </c>
      <c r="L23" s="397">
        <f t="shared" si="2"/>
        <v>-3.9322699999256527E-2</v>
      </c>
      <c r="M23" s="397">
        <f t="shared" si="3"/>
        <v>0.99868147099973914</v>
      </c>
      <c r="N23" s="397">
        <f t="shared" si="4"/>
        <v>-5.9523722572157878E-3</v>
      </c>
      <c r="O23" s="396">
        <f t="shared" si="5"/>
        <v>0.89826604989623693</v>
      </c>
    </row>
    <row r="24" spans="1:15">
      <c r="A24" s="400" t="s">
        <v>163</v>
      </c>
      <c r="B24" s="399">
        <v>5101</v>
      </c>
      <c r="C24" s="399">
        <v>4669</v>
      </c>
      <c r="D24" s="399">
        <v>5091</v>
      </c>
      <c r="E24" s="398">
        <v>0.91531072338757102</v>
      </c>
      <c r="F24" s="398">
        <v>1.0903833797387021</v>
      </c>
      <c r="G24" s="399">
        <f>'Total Allocation'!D24</f>
        <v>5177.6629999999996</v>
      </c>
      <c r="H24" s="399">
        <f>'Total Allocation'!E24</f>
        <v>4650.6279999999997</v>
      </c>
      <c r="I24" s="399">
        <f>'Total Allocation'!F24</f>
        <v>4435.84</v>
      </c>
      <c r="J24" s="398">
        <f t="shared" si="0"/>
        <v>0.89820986804278302</v>
      </c>
      <c r="K24" s="398">
        <f t="shared" si="1"/>
        <v>0.95381526967970787</v>
      </c>
      <c r="L24" s="397">
        <f t="shared" si="2"/>
        <v>-1.7100855344788002E-2</v>
      </c>
      <c r="M24" s="397">
        <f t="shared" si="3"/>
        <v>0.90676029571517702</v>
      </c>
      <c r="N24" s="397">
        <f t="shared" si="4"/>
        <v>-0.13656811005899427</v>
      </c>
      <c r="O24" s="396">
        <f t="shared" si="5"/>
        <v>1.0220993247092049</v>
      </c>
    </row>
    <row r="25" spans="1:15">
      <c r="A25" s="400" t="s">
        <v>19</v>
      </c>
      <c r="B25" s="399">
        <v>3341</v>
      </c>
      <c r="C25" s="399">
        <v>3433</v>
      </c>
      <c r="D25" s="399">
        <v>3357</v>
      </c>
      <c r="E25" s="398">
        <v>1.0275366656689613</v>
      </c>
      <c r="F25" s="398">
        <v>0.97786192834255758</v>
      </c>
      <c r="G25" s="399">
        <f>'Total Allocation'!D25</f>
        <v>3550.14</v>
      </c>
      <c r="H25" s="399">
        <f>'Total Allocation'!E25</f>
        <v>3381.3130000000001</v>
      </c>
      <c r="I25" s="399">
        <f>'Total Allocation'!F25</f>
        <v>3262.77</v>
      </c>
      <c r="J25" s="398">
        <f t="shared" si="0"/>
        <v>0.95244497400102535</v>
      </c>
      <c r="K25" s="398">
        <f t="shared" si="1"/>
        <v>0.96494172530020139</v>
      </c>
      <c r="L25" s="397">
        <f t="shared" si="2"/>
        <v>-7.5091691667935945E-2</v>
      </c>
      <c r="M25" s="397">
        <f t="shared" si="3"/>
        <v>0.98999081983499337</v>
      </c>
      <c r="N25" s="397">
        <f t="shared" si="4"/>
        <v>-1.2920203042356193E-2</v>
      </c>
      <c r="O25" s="396">
        <f t="shared" si="5"/>
        <v>0.97140182682137954</v>
      </c>
    </row>
    <row r="26" spans="1:15">
      <c r="A26" s="400" t="s">
        <v>20</v>
      </c>
      <c r="B26" s="399">
        <v>11962</v>
      </c>
      <c r="C26" s="399">
        <v>12136</v>
      </c>
      <c r="D26" s="399">
        <v>11803</v>
      </c>
      <c r="E26" s="398">
        <v>1.0145460625313494</v>
      </c>
      <c r="F26" s="398">
        <v>0.97256097560975607</v>
      </c>
      <c r="G26" s="399">
        <f>'Total Allocation'!D26</f>
        <v>12036.651</v>
      </c>
      <c r="H26" s="399">
        <f>'Total Allocation'!E26</f>
        <v>11784.021000000001</v>
      </c>
      <c r="I26" s="399">
        <f>'Total Allocation'!F26</f>
        <v>11484.57</v>
      </c>
      <c r="J26" s="398">
        <f t="shared" si="0"/>
        <v>0.97901160380906627</v>
      </c>
      <c r="K26" s="398">
        <f t="shared" si="1"/>
        <v>0.97458838540766335</v>
      </c>
      <c r="L26" s="397">
        <f t="shared" si="2"/>
        <v>-3.5534458722283113E-2</v>
      </c>
      <c r="M26" s="397">
        <f t="shared" si="3"/>
        <v>0.99677883317020788</v>
      </c>
      <c r="N26" s="397">
        <f t="shared" si="4"/>
        <v>2.0274097979072758E-3</v>
      </c>
      <c r="O26" s="396">
        <f t="shared" si="5"/>
        <v>0.97357468050870977</v>
      </c>
    </row>
    <row r="27" spans="1:15">
      <c r="A27" s="400" t="s">
        <v>162</v>
      </c>
      <c r="B27" s="399">
        <v>4652</v>
      </c>
      <c r="C27" s="399">
        <v>4364</v>
      </c>
      <c r="D27" s="399">
        <v>4073</v>
      </c>
      <c r="E27" s="398">
        <v>0.93809114359415302</v>
      </c>
      <c r="F27" s="398">
        <v>0.93331805682859759</v>
      </c>
      <c r="G27" s="399">
        <f>'Total Allocation'!D27</f>
        <v>4468.018</v>
      </c>
      <c r="H27" s="399">
        <f>'Total Allocation'!E27</f>
        <v>4273.6729999999998</v>
      </c>
      <c r="I27" s="399">
        <f>'Total Allocation'!F27</f>
        <v>4082.08</v>
      </c>
      <c r="J27" s="398">
        <f t="shared" si="0"/>
        <v>0.95650308481299762</v>
      </c>
      <c r="K27" s="398">
        <f t="shared" si="1"/>
        <v>0.95516900801722548</v>
      </c>
      <c r="L27" s="397">
        <f t="shared" si="2"/>
        <v>1.8411941218844596E-2</v>
      </c>
      <c r="M27" s="397">
        <f t="shared" si="3"/>
        <v>0.94729711420357532</v>
      </c>
      <c r="N27" s="397">
        <f t="shared" si="4"/>
        <v>2.1850951188627898E-2</v>
      </c>
      <c r="O27" s="396">
        <f t="shared" si="5"/>
        <v>0.94424353242291148</v>
      </c>
    </row>
    <row r="28" spans="1:15">
      <c r="A28" s="400" t="s">
        <v>22</v>
      </c>
      <c r="B28" s="399">
        <v>3525</v>
      </c>
      <c r="C28" s="399">
        <v>3559</v>
      </c>
      <c r="D28" s="399">
        <v>3410</v>
      </c>
      <c r="E28" s="398">
        <v>1.0096453900709219</v>
      </c>
      <c r="F28" s="398">
        <v>0.95813430738971617</v>
      </c>
      <c r="G28" s="399">
        <f>'Total Allocation'!D28</f>
        <v>3581.1849999999999</v>
      </c>
      <c r="H28" s="399">
        <f>'Total Allocation'!E28</f>
        <v>3654.1460000000002</v>
      </c>
      <c r="I28" s="399">
        <f>'Total Allocation'!F28</f>
        <v>3446.41</v>
      </c>
      <c r="J28" s="398">
        <f t="shared" si="0"/>
        <v>1.020373423880643</v>
      </c>
      <c r="K28" s="398">
        <f t="shared" si="1"/>
        <v>0.94315060208322266</v>
      </c>
      <c r="L28" s="397">
        <f t="shared" si="2"/>
        <v>1.0728033809721094E-2</v>
      </c>
      <c r="M28" s="397">
        <f t="shared" si="3"/>
        <v>1.0150094069757825</v>
      </c>
      <c r="N28" s="397">
        <f t="shared" si="4"/>
        <v>-1.4983705306493511E-2</v>
      </c>
      <c r="O28" s="396">
        <f t="shared" si="5"/>
        <v>0.95064245473646936</v>
      </c>
    </row>
    <row r="29" spans="1:15">
      <c r="A29" s="400" t="s">
        <v>23</v>
      </c>
      <c r="B29" s="399">
        <v>3294</v>
      </c>
      <c r="C29" s="399">
        <v>3286</v>
      </c>
      <c r="D29" s="399">
        <v>2958</v>
      </c>
      <c r="E29" s="398">
        <v>0.99757134183363694</v>
      </c>
      <c r="F29" s="398">
        <v>0.90018259281801583</v>
      </c>
      <c r="G29" s="399">
        <f>'Total Allocation'!D29</f>
        <v>3150.2339999999999</v>
      </c>
      <c r="H29" s="399">
        <f>'Total Allocation'!E29</f>
        <v>3159.8620000000001</v>
      </c>
      <c r="I29" s="399">
        <f>'Total Allocation'!F29</f>
        <v>2967.39</v>
      </c>
      <c r="J29" s="398">
        <f t="shared" si="0"/>
        <v>1.0030562808984984</v>
      </c>
      <c r="K29" s="398">
        <f t="shared" si="1"/>
        <v>0.93908847918041982</v>
      </c>
      <c r="L29" s="397">
        <f t="shared" si="2"/>
        <v>5.4849390648614715E-3</v>
      </c>
      <c r="M29" s="397">
        <f t="shared" si="3"/>
        <v>1.0003138113660677</v>
      </c>
      <c r="N29" s="397">
        <f t="shared" si="4"/>
        <v>3.8905886362403996E-2</v>
      </c>
      <c r="O29" s="396">
        <f t="shared" si="5"/>
        <v>0.91963553599921788</v>
      </c>
    </row>
    <row r="30" spans="1:15">
      <c r="A30" s="400" t="s">
        <v>24</v>
      </c>
      <c r="B30" s="399">
        <v>12130</v>
      </c>
      <c r="C30" s="399">
        <v>12355</v>
      </c>
      <c r="D30" s="399">
        <v>10980</v>
      </c>
      <c r="E30" s="398">
        <v>1.0185490519373455</v>
      </c>
      <c r="F30" s="398">
        <v>0.88870902468636181</v>
      </c>
      <c r="G30" s="399">
        <f>'Total Allocation'!D30</f>
        <v>12500.879000000001</v>
      </c>
      <c r="H30" s="399">
        <f>'Total Allocation'!E30</f>
        <v>11972.019</v>
      </c>
      <c r="I30" s="399">
        <f>'Total Allocation'!F30</f>
        <v>10690.57</v>
      </c>
      <c r="J30" s="398">
        <f t="shared" si="0"/>
        <v>0.95769417494561782</v>
      </c>
      <c r="K30" s="398">
        <f t="shared" si="1"/>
        <v>0.89296299980813587</v>
      </c>
      <c r="L30" s="397">
        <f t="shared" si="2"/>
        <v>-6.0854876991727647E-2</v>
      </c>
      <c r="M30" s="397">
        <f t="shared" si="3"/>
        <v>0.98812161344148164</v>
      </c>
      <c r="N30" s="397">
        <f t="shared" si="4"/>
        <v>4.2539751217740562E-3</v>
      </c>
      <c r="O30" s="396">
        <f t="shared" si="5"/>
        <v>0.89083601224724884</v>
      </c>
    </row>
    <row r="31" spans="1:15">
      <c r="A31" s="400" t="s">
        <v>25</v>
      </c>
      <c r="B31" s="399">
        <v>5143</v>
      </c>
      <c r="C31" s="399">
        <v>5279</v>
      </c>
      <c r="D31" s="399">
        <v>5232</v>
      </c>
      <c r="E31" s="398">
        <v>1.0264437098969472</v>
      </c>
      <c r="F31" s="398">
        <v>0.99109679863610534</v>
      </c>
      <c r="G31" s="399">
        <f>'Total Allocation'!D31</f>
        <v>5102.7950000000001</v>
      </c>
      <c r="H31" s="399">
        <f>'Total Allocation'!E31</f>
        <v>4902.9049999999997</v>
      </c>
      <c r="I31" s="399">
        <f>'Total Allocation'!F31</f>
        <v>4858.92</v>
      </c>
      <c r="J31" s="398">
        <f t="shared" si="0"/>
        <v>0.96082735050104884</v>
      </c>
      <c r="K31" s="398">
        <f t="shared" si="1"/>
        <v>0.99102878803484884</v>
      </c>
      <c r="L31" s="397">
        <f t="shared" si="2"/>
        <v>-6.5616359395898383E-2</v>
      </c>
      <c r="M31" s="397">
        <f t="shared" si="3"/>
        <v>0.99363553019899808</v>
      </c>
      <c r="N31" s="397">
        <f t="shared" si="4"/>
        <v>-6.8010601256496273E-5</v>
      </c>
      <c r="O31" s="396">
        <f t="shared" si="5"/>
        <v>0.99106279333547709</v>
      </c>
    </row>
    <row r="32" spans="1:15">
      <c r="A32" s="400" t="s">
        <v>26</v>
      </c>
      <c r="B32" s="399">
        <v>2924</v>
      </c>
      <c r="C32" s="399">
        <v>3017</v>
      </c>
      <c r="D32" s="399">
        <v>2759</v>
      </c>
      <c r="E32" s="398">
        <v>1.0318057455540355</v>
      </c>
      <c r="F32" s="398">
        <v>0.91448458733841564</v>
      </c>
      <c r="G32" s="399">
        <f>'Total Allocation'!D32</f>
        <v>2900.703</v>
      </c>
      <c r="H32" s="399">
        <f>'Total Allocation'!E32</f>
        <v>2979.6550000000002</v>
      </c>
      <c r="I32" s="399">
        <f>'Total Allocation'!F32</f>
        <v>2635.29</v>
      </c>
      <c r="J32" s="398">
        <f t="shared" si="0"/>
        <v>1.0272182295119494</v>
      </c>
      <c r="K32" s="398">
        <f t="shared" si="1"/>
        <v>0.88442789517578368</v>
      </c>
      <c r="L32" s="397">
        <f t="shared" si="2"/>
        <v>-4.5875160420860706E-3</v>
      </c>
      <c r="M32" s="397">
        <f t="shared" si="3"/>
        <v>1.0295119875329926</v>
      </c>
      <c r="N32" s="397">
        <f t="shared" si="4"/>
        <v>-3.0056692162631959E-2</v>
      </c>
      <c r="O32" s="396">
        <f t="shared" si="5"/>
        <v>0.89945624125709966</v>
      </c>
    </row>
    <row r="33" spans="1:15">
      <c r="A33" s="400" t="s">
        <v>27</v>
      </c>
      <c r="B33" s="399">
        <v>2786</v>
      </c>
      <c r="C33" s="399">
        <v>2419</v>
      </c>
      <c r="D33" s="399">
        <v>2281</v>
      </c>
      <c r="E33" s="398">
        <v>0.86826992103374012</v>
      </c>
      <c r="F33" s="398">
        <v>0.94295163290615958</v>
      </c>
      <c r="G33" s="399">
        <f>'Total Allocation'!D33</f>
        <v>2528.076</v>
      </c>
      <c r="H33" s="399">
        <f>'Total Allocation'!E33</f>
        <v>2288.7370000000001</v>
      </c>
      <c r="I33" s="399">
        <f>'Total Allocation'!F33</f>
        <v>2235.3000000000002</v>
      </c>
      <c r="J33" s="398">
        <f t="shared" si="0"/>
        <v>0.90532760882188668</v>
      </c>
      <c r="K33" s="398">
        <f t="shared" si="1"/>
        <v>0.9766521885214422</v>
      </c>
      <c r="L33" s="397">
        <f t="shared" si="2"/>
        <v>3.7057687788146554E-2</v>
      </c>
      <c r="M33" s="397">
        <f t="shared" si="3"/>
        <v>0.8867987649278134</v>
      </c>
      <c r="N33" s="397">
        <f t="shared" si="4"/>
        <v>3.3700555615282624E-2</v>
      </c>
      <c r="O33" s="396">
        <f t="shared" si="5"/>
        <v>0.95980191071380094</v>
      </c>
    </row>
    <row r="34" spans="1:15">
      <c r="A34" s="400" t="s">
        <v>28</v>
      </c>
      <c r="B34" s="399">
        <v>2368</v>
      </c>
      <c r="C34" s="399">
        <v>2320</v>
      </c>
      <c r="D34" s="399">
        <v>2077</v>
      </c>
      <c r="E34" s="398">
        <v>0.97972972972972971</v>
      </c>
      <c r="F34" s="398">
        <v>0.89525862068965523</v>
      </c>
      <c r="G34" s="399">
        <f>'Total Allocation'!D34</f>
        <v>2360.1329999999998</v>
      </c>
      <c r="H34" s="399">
        <f>'Total Allocation'!E34</f>
        <v>2264.0929999999998</v>
      </c>
      <c r="I34" s="399">
        <f>'Total Allocation'!F34</f>
        <v>2221.44</v>
      </c>
      <c r="J34" s="398">
        <f t="shared" si="0"/>
        <v>0.95930737801640842</v>
      </c>
      <c r="K34" s="398">
        <f t="shared" si="1"/>
        <v>0.9811611095480619</v>
      </c>
      <c r="L34" s="397">
        <f t="shared" si="2"/>
        <v>-2.0422351713321296E-2</v>
      </c>
      <c r="M34" s="397">
        <f t="shared" si="3"/>
        <v>0.96951855387306907</v>
      </c>
      <c r="N34" s="397">
        <f t="shared" si="4"/>
        <v>8.5902488858406678E-2</v>
      </c>
      <c r="O34" s="396">
        <f t="shared" si="5"/>
        <v>0.93820986511885862</v>
      </c>
    </row>
    <row r="35" spans="1:15" ht="12.75" thickBot="1">
      <c r="A35" s="395" t="s">
        <v>29</v>
      </c>
      <c r="B35" s="394">
        <v>3653</v>
      </c>
      <c r="C35" s="394">
        <v>3881</v>
      </c>
      <c r="D35" s="394">
        <v>3525</v>
      </c>
      <c r="E35" s="393">
        <v>1.0624144538735285</v>
      </c>
      <c r="F35" s="393">
        <v>0.90827106415872194</v>
      </c>
      <c r="G35" s="394">
        <f>'Total Allocation'!D35</f>
        <v>3531.502</v>
      </c>
      <c r="H35" s="394">
        <f>'Total Allocation'!E35</f>
        <v>3673.7150000000001</v>
      </c>
      <c r="I35" s="394">
        <f>'Total Allocation'!F35</f>
        <v>3429.92</v>
      </c>
      <c r="J35" s="393">
        <f t="shared" si="0"/>
        <v>1.0402698341951953</v>
      </c>
      <c r="K35" s="393">
        <f t="shared" si="1"/>
        <v>0.93363802036902699</v>
      </c>
      <c r="L35" s="392">
        <f t="shared" si="2"/>
        <v>-2.2144619678333255E-2</v>
      </c>
      <c r="M35" s="392">
        <f t="shared" si="3"/>
        <v>1.0513421440343618</v>
      </c>
      <c r="N35" s="392">
        <f t="shared" si="4"/>
        <v>2.5366956210305047E-2</v>
      </c>
      <c r="O35" s="391">
        <f t="shared" si="5"/>
        <v>0.92095454226387452</v>
      </c>
    </row>
    <row r="36" spans="1:15" ht="12.75" thickBot="1">
      <c r="A36" s="390" t="s">
        <v>32</v>
      </c>
      <c r="B36" s="389">
        <v>125381</v>
      </c>
      <c r="C36" s="389">
        <v>123634</v>
      </c>
      <c r="D36" s="389">
        <v>118223</v>
      </c>
      <c r="E36" s="388">
        <v>0.98606646940126497</v>
      </c>
      <c r="F36" s="388">
        <v>0.95623372211527569</v>
      </c>
      <c r="G36" s="389">
        <f>'Total Allocation'!D36</f>
        <v>123518.51599999997</v>
      </c>
      <c r="H36" s="389">
        <f>'Total Allocation'!E36</f>
        <v>119641.40999999995</v>
      </c>
      <c r="I36" s="389">
        <f>'Total Allocation'!F36</f>
        <v>115004.39000000001</v>
      </c>
      <c r="J36" s="388">
        <f t="shared" si="0"/>
        <v>0.96861113519207087</v>
      </c>
      <c r="K36" s="388">
        <f t="shared" si="1"/>
        <v>0.96124234911641437</v>
      </c>
      <c r="L36" s="387">
        <f t="shared" si="2"/>
        <v>-1.7455334209194096E-2</v>
      </c>
      <c r="M36" s="387">
        <f t="shared" si="3"/>
        <v>0.97733880229666792</v>
      </c>
      <c r="N36" s="387">
        <f t="shared" si="4"/>
        <v>5.008627001138688E-3</v>
      </c>
      <c r="O36" s="386">
        <f t="shared" si="5"/>
        <v>0.95873803561584503</v>
      </c>
    </row>
    <row r="37" spans="1:15" ht="12.75" thickTop="1">
      <c r="A37" s="118" t="s">
        <v>96</v>
      </c>
      <c r="B37" s="385"/>
      <c r="C37" s="385"/>
      <c r="D37" s="385"/>
      <c r="E37" s="385"/>
      <c r="F37" s="385"/>
      <c r="G37" s="385"/>
      <c r="H37" s="385"/>
      <c r="I37" s="385"/>
      <c r="J37" s="385"/>
      <c r="K37" s="385"/>
      <c r="L37" s="385"/>
      <c r="M37" s="385"/>
      <c r="N37" s="385"/>
      <c r="O37" s="133" t="s">
        <v>64</v>
      </c>
    </row>
    <row r="38" spans="1:15">
      <c r="O38" s="120">
        <v>42682</v>
      </c>
    </row>
    <row r="44" spans="1:15" s="139" customFormat="1" ht="12" customHeight="1">
      <c r="A44" s="52" t="s">
        <v>120</v>
      </c>
      <c r="H44" s="235"/>
      <c r="J44" s="372"/>
    </row>
    <row r="45" spans="1:15" s="139" customFormat="1" ht="12" customHeight="1" thickBot="1">
      <c r="A45" s="52" t="s">
        <v>123</v>
      </c>
      <c r="H45" s="235"/>
      <c r="J45" s="372"/>
    </row>
    <row r="46" spans="1:15" s="139" customFormat="1" ht="12" customHeight="1">
      <c r="A46" s="295"/>
      <c r="B46" s="170"/>
      <c r="C46" s="170"/>
      <c r="D46" s="170"/>
      <c r="E46" s="147" t="s">
        <v>161</v>
      </c>
      <c r="F46" s="147" t="s">
        <v>206</v>
      </c>
      <c r="G46" s="170"/>
      <c r="H46" s="170"/>
      <c r="I46" s="170"/>
      <c r="J46" s="147" t="s">
        <v>204</v>
      </c>
      <c r="K46" s="147" t="s">
        <v>205</v>
      </c>
      <c r="L46" s="384" t="s">
        <v>160</v>
      </c>
      <c r="M46" s="170"/>
      <c r="N46" s="384" t="s">
        <v>159</v>
      </c>
      <c r="O46" s="383"/>
    </row>
    <row r="47" spans="1:15" s="139" customFormat="1" ht="12" customHeight="1" thickBot="1">
      <c r="A47" s="190" t="s">
        <v>37</v>
      </c>
      <c r="B47" s="179" t="s">
        <v>58</v>
      </c>
      <c r="C47" s="179" t="s">
        <v>59</v>
      </c>
      <c r="D47" s="179" t="s">
        <v>60</v>
      </c>
      <c r="E47" s="148" t="s">
        <v>158</v>
      </c>
      <c r="F47" s="148" t="s">
        <v>158</v>
      </c>
      <c r="G47" s="179" t="s">
        <v>201</v>
      </c>
      <c r="H47" s="179" t="s">
        <v>202</v>
      </c>
      <c r="I47" s="179" t="s">
        <v>203</v>
      </c>
      <c r="J47" s="148" t="s">
        <v>158</v>
      </c>
      <c r="K47" s="148" t="s">
        <v>158</v>
      </c>
      <c r="L47" s="179" t="s">
        <v>157</v>
      </c>
      <c r="M47" s="148" t="s">
        <v>156</v>
      </c>
      <c r="N47" s="179" t="s">
        <v>157</v>
      </c>
      <c r="O47" s="143" t="s">
        <v>156</v>
      </c>
    </row>
    <row r="48" spans="1:15" s="15" customFormat="1" ht="12.75">
      <c r="A48" s="53" t="s">
        <v>126</v>
      </c>
      <c r="B48" s="197">
        <v>2985</v>
      </c>
      <c r="C48" s="197">
        <v>2673</v>
      </c>
      <c r="D48" s="213">
        <v>2868</v>
      </c>
      <c r="E48" s="379">
        <v>0.89547738693467338</v>
      </c>
      <c r="F48" s="379">
        <v>1.0729517396184063</v>
      </c>
      <c r="G48" s="197">
        <v>2985</v>
      </c>
      <c r="H48" s="197">
        <v>2673</v>
      </c>
      <c r="I48" s="213">
        <v>2868</v>
      </c>
      <c r="J48" s="379">
        <f t="shared" ref="J48:J58" si="6">H48/G48</f>
        <v>0.89547738693467338</v>
      </c>
      <c r="K48" s="379">
        <f t="shared" ref="K48:K58" si="7">I48/H48</f>
        <v>1.0729517396184063</v>
      </c>
      <c r="L48" s="381">
        <f t="shared" ref="L48:L58" si="8">J48-E48</f>
        <v>0</v>
      </c>
      <c r="M48" s="379">
        <f t="shared" ref="M48:M58" si="9">AVERAGE(E48,J48)</f>
        <v>0.89547738693467338</v>
      </c>
      <c r="N48" s="381">
        <f t="shared" ref="N48:N58" si="10">K48-F48</f>
        <v>0</v>
      </c>
      <c r="O48" s="377">
        <f t="shared" ref="O48:O58" si="11">AVERAGE(F48,K48)</f>
        <v>1.0729517396184063</v>
      </c>
    </row>
    <row r="49" spans="1:15" s="15" customFormat="1" ht="12.75">
      <c r="A49" s="62" t="s">
        <v>124</v>
      </c>
      <c r="B49" s="215">
        <v>2116</v>
      </c>
      <c r="C49" s="215">
        <v>1996</v>
      </c>
      <c r="D49" s="213">
        <v>2223</v>
      </c>
      <c r="E49" s="379">
        <v>0.94328922495274103</v>
      </c>
      <c r="F49" s="379">
        <v>1.1137274549098197</v>
      </c>
      <c r="G49" s="215">
        <v>2116</v>
      </c>
      <c r="H49" s="215">
        <v>1996</v>
      </c>
      <c r="I49" s="213">
        <v>2223</v>
      </c>
      <c r="J49" s="379">
        <f t="shared" si="6"/>
        <v>0.94328922495274103</v>
      </c>
      <c r="K49" s="379">
        <f t="shared" si="7"/>
        <v>1.1137274549098197</v>
      </c>
      <c r="L49" s="380">
        <f t="shared" si="8"/>
        <v>0</v>
      </c>
      <c r="M49" s="379">
        <f t="shared" si="9"/>
        <v>0.94328922495274103</v>
      </c>
      <c r="N49" s="378">
        <f t="shared" si="10"/>
        <v>0</v>
      </c>
      <c r="O49" s="377">
        <f t="shared" si="11"/>
        <v>1.1137274549098197</v>
      </c>
    </row>
    <row r="50" spans="1:15" s="15" customFormat="1" ht="12.75">
      <c r="A50" s="59" t="s">
        <v>125</v>
      </c>
      <c r="B50" s="216">
        <v>5101</v>
      </c>
      <c r="C50" s="216">
        <v>4669</v>
      </c>
      <c r="D50" s="216">
        <v>5091</v>
      </c>
      <c r="E50" s="379">
        <v>0.91531072338757102</v>
      </c>
      <c r="F50" s="379">
        <v>1.0903833797387021</v>
      </c>
      <c r="G50" s="216">
        <v>5101</v>
      </c>
      <c r="H50" s="216">
        <v>4669</v>
      </c>
      <c r="I50" s="216">
        <v>5091</v>
      </c>
      <c r="J50" s="379">
        <f t="shared" si="6"/>
        <v>0.91531072338757102</v>
      </c>
      <c r="K50" s="379">
        <f t="shared" si="7"/>
        <v>1.0903833797387021</v>
      </c>
      <c r="L50" s="382">
        <f t="shared" si="8"/>
        <v>0</v>
      </c>
      <c r="M50" s="379">
        <f t="shared" si="9"/>
        <v>0.91531072338757102</v>
      </c>
      <c r="N50" s="382">
        <f t="shared" si="10"/>
        <v>0</v>
      </c>
      <c r="O50" s="377">
        <f t="shared" si="11"/>
        <v>1.0903833797387021</v>
      </c>
    </row>
    <row r="51" spans="1:15" s="15" customFormat="1" ht="12.75">
      <c r="A51" s="62" t="s">
        <v>127</v>
      </c>
      <c r="B51" s="215">
        <v>4318</v>
      </c>
      <c r="C51" s="215">
        <v>4368</v>
      </c>
      <c r="D51" s="213">
        <v>4328</v>
      </c>
      <c r="E51" s="379">
        <v>1.0115794349235758</v>
      </c>
      <c r="F51" s="379">
        <v>0.99084249084249088</v>
      </c>
      <c r="G51" s="215">
        <v>4318</v>
      </c>
      <c r="H51" s="215">
        <v>4368</v>
      </c>
      <c r="I51" s="213">
        <v>4328</v>
      </c>
      <c r="J51" s="379">
        <f t="shared" si="6"/>
        <v>1.0115794349235758</v>
      </c>
      <c r="K51" s="379">
        <f t="shared" si="7"/>
        <v>0.99084249084249088</v>
      </c>
      <c r="L51" s="380">
        <f t="shared" si="8"/>
        <v>0</v>
      </c>
      <c r="M51" s="379">
        <f t="shared" si="9"/>
        <v>1.0115794349235758</v>
      </c>
      <c r="N51" s="378">
        <f t="shared" si="10"/>
        <v>0</v>
      </c>
      <c r="O51" s="377">
        <f t="shared" si="11"/>
        <v>0.99084249084249088</v>
      </c>
    </row>
    <row r="52" spans="1:15" s="15" customFormat="1" ht="12.75">
      <c r="A52" s="62" t="s">
        <v>73</v>
      </c>
      <c r="B52" s="197">
        <v>3433</v>
      </c>
      <c r="C52" s="197">
        <v>3446</v>
      </c>
      <c r="D52" s="213">
        <v>3392</v>
      </c>
      <c r="E52" s="379">
        <v>1.0037867754150889</v>
      </c>
      <c r="F52" s="379">
        <v>0.98432965757399882</v>
      </c>
      <c r="G52" s="197">
        <v>3433</v>
      </c>
      <c r="H52" s="197">
        <v>3446</v>
      </c>
      <c r="I52" s="213">
        <v>3392</v>
      </c>
      <c r="J52" s="379">
        <f t="shared" si="6"/>
        <v>1.0037867754150889</v>
      </c>
      <c r="K52" s="379">
        <f t="shared" si="7"/>
        <v>0.98432965757399882</v>
      </c>
      <c r="L52" s="381">
        <f t="shared" si="8"/>
        <v>0</v>
      </c>
      <c r="M52" s="379">
        <f t="shared" si="9"/>
        <v>1.0037867754150889</v>
      </c>
      <c r="N52" s="378">
        <f t="shared" si="10"/>
        <v>0</v>
      </c>
      <c r="O52" s="377">
        <f t="shared" si="11"/>
        <v>0.98432965757399882</v>
      </c>
    </row>
    <row r="53" spans="1:15" s="15" customFormat="1" ht="12.75">
      <c r="A53" s="62" t="s">
        <v>44</v>
      </c>
      <c r="B53" s="215">
        <v>3901</v>
      </c>
      <c r="C53" s="215">
        <v>4058</v>
      </c>
      <c r="D53" s="213">
        <v>3783</v>
      </c>
      <c r="E53" s="379">
        <v>1.0402460907459625</v>
      </c>
      <c r="F53" s="379">
        <v>0.93223262690980779</v>
      </c>
      <c r="G53" s="215">
        <v>3901</v>
      </c>
      <c r="H53" s="215">
        <v>4058</v>
      </c>
      <c r="I53" s="213">
        <v>3783</v>
      </c>
      <c r="J53" s="379">
        <f t="shared" si="6"/>
        <v>1.0402460907459625</v>
      </c>
      <c r="K53" s="379">
        <f t="shared" si="7"/>
        <v>0.93223262690980779</v>
      </c>
      <c r="L53" s="380">
        <f t="shared" si="8"/>
        <v>0</v>
      </c>
      <c r="M53" s="379">
        <f t="shared" si="9"/>
        <v>1.0402460907459625</v>
      </c>
      <c r="N53" s="378">
        <f t="shared" si="10"/>
        <v>0</v>
      </c>
      <c r="O53" s="377">
        <f t="shared" si="11"/>
        <v>0.93223262690980779</v>
      </c>
    </row>
    <row r="54" spans="1:15" s="15" customFormat="1" ht="12.75">
      <c r="A54" s="62" t="s">
        <v>128</v>
      </c>
      <c r="B54" s="197">
        <v>310</v>
      </c>
      <c r="C54" s="197">
        <v>264</v>
      </c>
      <c r="D54" s="213">
        <v>301</v>
      </c>
      <c r="E54" s="379">
        <v>0.85161290322580641</v>
      </c>
      <c r="F54" s="379">
        <v>1.1401515151515151</v>
      </c>
      <c r="G54" s="197">
        <v>310</v>
      </c>
      <c r="H54" s="197">
        <v>264</v>
      </c>
      <c r="I54" s="213">
        <v>301</v>
      </c>
      <c r="J54" s="379">
        <f t="shared" si="6"/>
        <v>0.85161290322580641</v>
      </c>
      <c r="K54" s="379">
        <f t="shared" si="7"/>
        <v>1.1401515151515151</v>
      </c>
      <c r="L54" s="381">
        <f t="shared" si="8"/>
        <v>0</v>
      </c>
      <c r="M54" s="379">
        <f t="shared" si="9"/>
        <v>0.85161290322580641</v>
      </c>
      <c r="N54" s="378">
        <f t="shared" si="10"/>
        <v>0</v>
      </c>
      <c r="O54" s="377">
        <f t="shared" si="11"/>
        <v>1.1401515151515151</v>
      </c>
    </row>
    <row r="55" spans="1:15" s="15" customFormat="1" ht="12.75">
      <c r="A55" s="59" t="s">
        <v>129</v>
      </c>
      <c r="B55" s="216">
        <v>11962</v>
      </c>
      <c r="C55" s="216">
        <v>12136</v>
      </c>
      <c r="D55" s="216">
        <v>11803</v>
      </c>
      <c r="E55" s="379">
        <v>1.0145460625313494</v>
      </c>
      <c r="F55" s="379">
        <v>0.97256097560975607</v>
      </c>
      <c r="G55" s="216">
        <v>11962</v>
      </c>
      <c r="H55" s="216">
        <v>12136</v>
      </c>
      <c r="I55" s="216">
        <v>11803</v>
      </c>
      <c r="J55" s="379">
        <f t="shared" si="6"/>
        <v>1.0145460625313494</v>
      </c>
      <c r="K55" s="379">
        <f t="shared" si="7"/>
        <v>0.97256097560975607</v>
      </c>
      <c r="L55" s="382">
        <f t="shared" si="8"/>
        <v>0</v>
      </c>
      <c r="M55" s="379">
        <f t="shared" si="9"/>
        <v>1.0145460625313494</v>
      </c>
      <c r="N55" s="382">
        <f t="shared" si="10"/>
        <v>0</v>
      </c>
      <c r="O55" s="377">
        <f t="shared" si="11"/>
        <v>0.97256097560975607</v>
      </c>
    </row>
    <row r="56" spans="1:15" s="15" customFormat="1" ht="12.75">
      <c r="A56" s="62" t="s">
        <v>38</v>
      </c>
      <c r="B56" s="197">
        <v>7788</v>
      </c>
      <c r="C56" s="197">
        <v>8181</v>
      </c>
      <c r="D56" s="213">
        <v>7077</v>
      </c>
      <c r="E56" s="379">
        <v>1.050462249614792</v>
      </c>
      <c r="F56" s="379">
        <v>0.865053171983865</v>
      </c>
      <c r="G56" s="197">
        <v>7788</v>
      </c>
      <c r="H56" s="197">
        <v>8181</v>
      </c>
      <c r="I56" s="213">
        <v>7077</v>
      </c>
      <c r="J56" s="379">
        <f t="shared" si="6"/>
        <v>1.050462249614792</v>
      </c>
      <c r="K56" s="379">
        <f t="shared" si="7"/>
        <v>0.865053171983865</v>
      </c>
      <c r="L56" s="381">
        <f t="shared" si="8"/>
        <v>0</v>
      </c>
      <c r="M56" s="379">
        <f t="shared" si="9"/>
        <v>1.050462249614792</v>
      </c>
      <c r="N56" s="378">
        <f t="shared" si="10"/>
        <v>0</v>
      </c>
      <c r="O56" s="377">
        <f t="shared" si="11"/>
        <v>0.865053171983865</v>
      </c>
    </row>
    <row r="57" spans="1:15" s="15" customFormat="1" ht="12.75">
      <c r="A57" s="62" t="s">
        <v>130</v>
      </c>
      <c r="B57" s="215">
        <v>4342</v>
      </c>
      <c r="C57" s="215">
        <v>4175</v>
      </c>
      <c r="D57" s="213">
        <v>3903</v>
      </c>
      <c r="E57" s="379">
        <v>0.96153846153846156</v>
      </c>
      <c r="F57" s="379">
        <v>0.93485029940119757</v>
      </c>
      <c r="G57" s="215">
        <v>4342</v>
      </c>
      <c r="H57" s="215">
        <v>4175</v>
      </c>
      <c r="I57" s="213">
        <v>3903</v>
      </c>
      <c r="J57" s="379">
        <f t="shared" si="6"/>
        <v>0.96153846153846156</v>
      </c>
      <c r="K57" s="379">
        <f t="shared" si="7"/>
        <v>0.93485029940119757</v>
      </c>
      <c r="L57" s="380">
        <f t="shared" si="8"/>
        <v>0</v>
      </c>
      <c r="M57" s="379">
        <f t="shared" si="9"/>
        <v>0.96153846153846156</v>
      </c>
      <c r="N57" s="378">
        <f t="shared" si="10"/>
        <v>0</v>
      </c>
      <c r="O57" s="377">
        <f t="shared" si="11"/>
        <v>0.93485029940119757</v>
      </c>
    </row>
    <row r="58" spans="1:15" s="15" customFormat="1" ht="13.5" thickBot="1">
      <c r="A58" s="376" t="s">
        <v>131</v>
      </c>
      <c r="B58" s="218">
        <v>12130</v>
      </c>
      <c r="C58" s="218">
        <v>12355</v>
      </c>
      <c r="D58" s="218">
        <v>10980</v>
      </c>
      <c r="E58" s="375">
        <v>1.0185490519373455</v>
      </c>
      <c r="F58" s="375">
        <v>0.88870902468636181</v>
      </c>
      <c r="G58" s="218">
        <v>12130</v>
      </c>
      <c r="H58" s="218">
        <v>12355</v>
      </c>
      <c r="I58" s="218">
        <v>10980</v>
      </c>
      <c r="J58" s="375">
        <f t="shared" si="6"/>
        <v>1.0185490519373455</v>
      </c>
      <c r="K58" s="375">
        <f t="shared" si="7"/>
        <v>0.88870902468636181</v>
      </c>
      <c r="L58" s="374">
        <f t="shared" si="8"/>
        <v>0</v>
      </c>
      <c r="M58" s="375">
        <f t="shared" si="9"/>
        <v>1.0185490519373455</v>
      </c>
      <c r="N58" s="374">
        <f t="shared" si="10"/>
        <v>0</v>
      </c>
      <c r="O58" s="373">
        <f t="shared" si="11"/>
        <v>0.88870902468636181</v>
      </c>
    </row>
    <row r="59" spans="1:15" s="139" customFormat="1" ht="12" customHeight="1">
      <c r="A59" s="139" t="s">
        <v>145</v>
      </c>
      <c r="H59" s="235"/>
      <c r="J59" s="372"/>
    </row>
  </sheetData>
  <pageMargins left="0.7" right="0.7" top="0.75" bottom="0.75" header="0.3" footer="0.3"/>
  <pageSetup scale="7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W84"/>
  <sheetViews>
    <sheetView showGridLines="0" zoomScale="90" zoomScaleNormal="90" workbookViewId="0">
      <selection activeCell="E1" sqref="E1"/>
    </sheetView>
  </sheetViews>
  <sheetFormatPr defaultColWidth="9.140625" defaultRowHeight="12"/>
  <cols>
    <col min="1" max="1" width="22.7109375" style="139" customWidth="1"/>
    <col min="2" max="2" width="8" style="139" customWidth="1"/>
    <col min="3" max="3" width="8.85546875" style="139" customWidth="1"/>
    <col min="4" max="4" width="7.5703125" style="139" bestFit="1" customWidth="1"/>
    <col min="5" max="5" width="9.7109375" style="139" customWidth="1"/>
    <col min="6" max="6" width="7.5703125" style="139" customWidth="1"/>
    <col min="7" max="7" width="8.85546875" style="139" bestFit="1" customWidth="1"/>
    <col min="8" max="8" width="8.7109375" style="139" bestFit="1" customWidth="1"/>
    <col min="9" max="9" width="7.5703125" style="139" bestFit="1" customWidth="1"/>
    <col min="10" max="10" width="8.7109375" style="139" customWidth="1"/>
    <col min="11" max="11" width="7.85546875" style="139" bestFit="1" customWidth="1"/>
    <col min="12" max="12" width="7.5703125" style="139" customWidth="1"/>
    <col min="13" max="13" width="10.42578125" style="139" bestFit="1" customWidth="1"/>
    <col min="14" max="14" width="7.5703125" style="139" customWidth="1"/>
    <col min="15" max="15" width="8.85546875" style="139" bestFit="1" customWidth="1"/>
    <col min="16" max="16" width="8.7109375" style="139" bestFit="1" customWidth="1"/>
    <col min="17" max="17" width="7.5703125" style="139" bestFit="1" customWidth="1"/>
    <col min="18" max="18" width="9.42578125" style="139" customWidth="1"/>
    <col min="19" max="19" width="10.85546875" style="139" bestFit="1" customWidth="1"/>
    <col min="20" max="16384" width="9.140625" style="139"/>
  </cols>
  <sheetData>
    <row r="1" spans="1:19" s="357" customFormat="1" ht="15">
      <c r="A1" s="356" t="s">
        <v>62</v>
      </c>
      <c r="B1" s="356"/>
      <c r="C1" s="356"/>
      <c r="D1" s="356"/>
      <c r="E1" s="356"/>
      <c r="F1" s="356"/>
      <c r="G1" s="356"/>
      <c r="H1" s="356"/>
      <c r="I1" s="356"/>
      <c r="J1" s="356"/>
      <c r="K1" s="356"/>
      <c r="L1" s="356"/>
      <c r="M1" s="356"/>
      <c r="N1" s="356"/>
      <c r="O1" s="356"/>
      <c r="P1" s="356"/>
      <c r="Q1" s="356"/>
      <c r="R1" s="356"/>
      <c r="S1" s="356"/>
    </row>
    <row r="2" spans="1:19">
      <c r="A2" s="77" t="s">
        <v>47</v>
      </c>
      <c r="B2" s="77"/>
      <c r="C2" s="77"/>
      <c r="D2" s="77"/>
      <c r="E2" s="77"/>
      <c r="F2" s="77"/>
      <c r="G2" s="77"/>
      <c r="H2" s="77"/>
      <c r="I2" s="77"/>
      <c r="J2" s="77"/>
      <c r="K2" s="77"/>
      <c r="L2" s="77"/>
      <c r="M2" s="77"/>
      <c r="N2" s="77"/>
      <c r="O2" s="77"/>
      <c r="P2" s="77"/>
      <c r="Q2" s="77"/>
      <c r="R2" s="77"/>
      <c r="S2" s="77"/>
    </row>
    <row r="3" spans="1:19" ht="12.75" thickBot="1">
      <c r="A3" s="128" t="str">
        <f>CONCATENATE("For Academic Year ",Data!$U$3)</f>
        <v>For Academic Year 2016-17</v>
      </c>
      <c r="B3" s="94"/>
      <c r="C3" s="94"/>
      <c r="D3" s="94"/>
      <c r="E3" s="94"/>
      <c r="F3" s="94"/>
      <c r="G3" s="94"/>
      <c r="H3" s="94"/>
      <c r="I3" s="94"/>
      <c r="J3" s="94"/>
      <c r="K3" s="94"/>
      <c r="L3" s="94"/>
      <c r="M3" s="94"/>
      <c r="N3" s="94"/>
      <c r="O3" s="94"/>
      <c r="P3" s="94"/>
      <c r="Q3" s="94"/>
      <c r="R3" s="94"/>
      <c r="S3" s="94"/>
    </row>
    <row r="4" spans="1:19" ht="12" customHeight="1">
      <c r="A4" s="141"/>
      <c r="B4" s="168" t="s">
        <v>55</v>
      </c>
      <c r="C4" s="158" t="str">
        <f>Data!$U$4</f>
        <v>2015-16</v>
      </c>
      <c r="D4" s="158" t="str">
        <f>Data!$U$4</f>
        <v>2015-16</v>
      </c>
      <c r="E4" s="49" t="str">
        <f>CONCATENATE("Summer ",MID(Data!$U$4,3,2))</f>
        <v>Summer 15</v>
      </c>
      <c r="F4" s="49" t="str">
        <f>CONCATENATE("Fall ",MID(Data!$U$4,3,2))</f>
        <v>Fall 15</v>
      </c>
      <c r="G4" s="49" t="str">
        <f>CONCATENATE("Winter ",MID(Data!$U$4,6,2))</f>
        <v>Winter 16</v>
      </c>
      <c r="H4" s="49" t="str">
        <f>CONCATENATE("Spring ",MID(Data!$U$4,6,2))</f>
        <v>Spring 16</v>
      </c>
      <c r="I4" s="49" t="str">
        <f>Data!$U$4</f>
        <v>2015-16</v>
      </c>
      <c r="J4" s="172" t="str">
        <f>Data!$U$4</f>
        <v>2015-16</v>
      </c>
      <c r="K4" s="158" t="str">
        <f>Data!$U$3</f>
        <v>2016-17</v>
      </c>
      <c r="L4" s="158" t="str">
        <f>Data!$U$3</f>
        <v>2016-17</v>
      </c>
      <c r="M4" s="49" t="str">
        <f>CONCATENATE("Summer ",MID(Data!$U$3,3,2))</f>
        <v>Summer 16</v>
      </c>
      <c r="N4" s="49" t="str">
        <f>CONCATENATE("Fall ",MID(Data!$U$3,3,2))</f>
        <v>Fall 16</v>
      </c>
      <c r="O4" s="49" t="str">
        <f>CONCATENATE("Winter ",MID(Data!$U$3,6,2))</f>
        <v>Winter 17</v>
      </c>
      <c r="P4" s="49" t="str">
        <f>CONCATENATE("Spring ",MID(Data!$U$3,6,2))</f>
        <v>Spring 17</v>
      </c>
      <c r="Q4" s="49" t="str">
        <f>Data!$U$3</f>
        <v>2016-17</v>
      </c>
      <c r="R4" s="172" t="str">
        <f>Data!$U$3</f>
        <v>2016-17</v>
      </c>
      <c r="S4" s="173" t="s">
        <v>103</v>
      </c>
    </row>
    <row r="5" spans="1:19" ht="12" customHeight="1" thickBot="1">
      <c r="A5" s="191" t="s">
        <v>0</v>
      </c>
      <c r="B5" s="177" t="s">
        <v>85</v>
      </c>
      <c r="C5" s="177" t="s">
        <v>147</v>
      </c>
      <c r="D5" s="178" t="s">
        <v>84</v>
      </c>
      <c r="E5" s="179" t="s">
        <v>33</v>
      </c>
      <c r="F5" s="179" t="s">
        <v>33</v>
      </c>
      <c r="G5" s="179" t="s">
        <v>33</v>
      </c>
      <c r="H5" s="179" t="s">
        <v>33</v>
      </c>
      <c r="I5" s="180" t="s">
        <v>31</v>
      </c>
      <c r="J5" s="181" t="s">
        <v>148</v>
      </c>
      <c r="K5" s="177" t="s">
        <v>169</v>
      </c>
      <c r="L5" s="178" t="s">
        <v>84</v>
      </c>
      <c r="M5" s="179" t="s">
        <v>33</v>
      </c>
      <c r="N5" s="179" t="s">
        <v>33</v>
      </c>
      <c r="O5" s="179" t="s">
        <v>33</v>
      </c>
      <c r="P5" s="179" t="s">
        <v>33</v>
      </c>
      <c r="Q5" s="180" t="s">
        <v>31</v>
      </c>
      <c r="R5" s="181" t="s">
        <v>148</v>
      </c>
      <c r="S5" s="182" t="s">
        <v>101</v>
      </c>
    </row>
    <row r="6" spans="1:19" ht="12" customHeight="1">
      <c r="A6" s="56" t="s">
        <v>1</v>
      </c>
      <c r="B6" s="192">
        <v>117</v>
      </c>
      <c r="C6" s="193">
        <v>62</v>
      </c>
      <c r="D6" s="193">
        <v>179</v>
      </c>
      <c r="E6" s="194">
        <v>66.513247000000206</v>
      </c>
      <c r="F6" s="194">
        <v>93.333208999999897</v>
      </c>
      <c r="G6" s="194">
        <v>78.159903000000099</v>
      </c>
      <c r="H6" s="194">
        <v>95.12</v>
      </c>
      <c r="I6" s="194">
        <v>111.04211966666674</v>
      </c>
      <c r="J6" s="195">
        <f t="shared" ref="J6:J35" si="0">IF($I6-$B6&gt;$C6,$C6,IF($I6-$B6&gt;0,$I6-$B6,0))</f>
        <v>0</v>
      </c>
      <c r="K6" s="193">
        <v>62</v>
      </c>
      <c r="L6" s="193">
        <f>$B6+K6</f>
        <v>179</v>
      </c>
      <c r="M6" s="194">
        <f>SUMIFS(Data!$R:$R,Data!$B:$B,Data!$V$3,Data!$D:$D,$A6,Data!$G:$G,"Y",Data!$C:$C,1)</f>
        <v>76.573235000000096</v>
      </c>
      <c r="N6" s="194">
        <f>SUMIFS(Data!$R:$R,Data!$B:$B,Data!$V$3,Data!$D:$D,$A6,Data!$G:$G,"Y",Data!$C:$C,2)</f>
        <v>90.279893000000186</v>
      </c>
      <c r="O6" s="194"/>
      <c r="P6" s="194"/>
      <c r="Q6" s="194">
        <f>(M6+N6+O6+P6)/3</f>
        <v>55.61770933333343</v>
      </c>
      <c r="R6" s="195">
        <f>IF($Q6-$B6&gt;$K6,$K6,IF($Q6-$B6&gt;0,$Q6-$B6,0))</f>
        <v>0</v>
      </c>
      <c r="S6" s="174">
        <f>Q6/L6</f>
        <v>0.31071345996275657</v>
      </c>
    </row>
    <row r="7" spans="1:19" ht="12" customHeight="1">
      <c r="A7" s="62" t="s">
        <v>2</v>
      </c>
      <c r="B7" s="196"/>
      <c r="C7" s="193"/>
      <c r="D7" s="193"/>
      <c r="E7" s="197"/>
      <c r="F7" s="197"/>
      <c r="G7" s="197"/>
      <c r="H7" s="197"/>
      <c r="I7" s="197"/>
      <c r="J7" s="195">
        <f t="shared" si="0"/>
        <v>0</v>
      </c>
      <c r="K7" s="193"/>
      <c r="L7" s="193"/>
      <c r="M7" s="197">
        <f>SUMIFS(Data!$R:$R,Data!$B:$B,Data!$V$3,Data!$D:$D,$A7,Data!$G:$G,"Y",Data!$C:$C,1)</f>
        <v>0</v>
      </c>
      <c r="N7" s="197">
        <f>SUMIFS(Data!$R:$R,Data!$B:$B,Data!$V$3,Data!$D:$D,$A7,Data!$G:$G,"Y",Data!$C:$C,2)</f>
        <v>0</v>
      </c>
      <c r="O7" s="197"/>
      <c r="P7" s="197"/>
      <c r="Q7" s="197"/>
      <c r="R7" s="195">
        <f t="shared" ref="R7:R34" si="1">IF($Q7-$B7&gt;$K7,$K7,IF($Q7-$B7&gt;0,$Q7-$B7,0))</f>
        <v>0</v>
      </c>
      <c r="S7" s="175"/>
    </row>
    <row r="8" spans="1:19" ht="12" customHeight="1">
      <c r="A8" s="59" t="s">
        <v>3</v>
      </c>
      <c r="B8" s="192">
        <v>47.22215133333335</v>
      </c>
      <c r="C8" s="193">
        <v>77</v>
      </c>
      <c r="D8" s="193">
        <v>124.22215133333336</v>
      </c>
      <c r="E8" s="194">
        <v>15.999984</v>
      </c>
      <c r="F8" s="194">
        <v>155.48647299999999</v>
      </c>
      <c r="G8" s="194">
        <v>153.82647900000001</v>
      </c>
      <c r="H8" s="194">
        <v>148.91999999999999</v>
      </c>
      <c r="I8" s="194">
        <v>158.07764533333332</v>
      </c>
      <c r="J8" s="195">
        <f t="shared" si="0"/>
        <v>77</v>
      </c>
      <c r="K8" s="193">
        <v>77</v>
      </c>
      <c r="L8" s="193">
        <f t="shared" ref="L8:L33" si="2">$B8+K8</f>
        <v>124.22215133333336</v>
      </c>
      <c r="M8" s="194">
        <f>SUMIFS(Data!$R:$R,Data!$B:$B,Data!$V$3,Data!$D:$D,$A8,Data!$G:$G,"Y",Data!$C:$C,1)</f>
        <v>21.599978999999998</v>
      </c>
      <c r="N8" s="194">
        <f>SUMIFS(Data!$R:$R,Data!$B:$B,Data!$V$3,Data!$D:$D,$A8,Data!$G:$G,"Y",Data!$C:$C,2)</f>
        <v>210.37976100000009</v>
      </c>
      <c r="O8" s="194"/>
      <c r="P8" s="194"/>
      <c r="Q8" s="194">
        <f t="shared" ref="Q8:Q33" si="3">(M8+N8+O8+P8)/3</f>
        <v>77.326580000000021</v>
      </c>
      <c r="R8" s="195">
        <f t="shared" si="1"/>
        <v>30.104428666666671</v>
      </c>
      <c r="S8" s="174">
        <f>Q8/L8</f>
        <v>0.62248624073901759</v>
      </c>
    </row>
    <row r="9" spans="1:19" ht="12" customHeight="1">
      <c r="A9" s="59" t="s">
        <v>4</v>
      </c>
      <c r="B9" s="192">
        <v>38</v>
      </c>
      <c r="C9" s="193">
        <v>42</v>
      </c>
      <c r="D9" s="193">
        <v>80</v>
      </c>
      <c r="E9" s="194">
        <v>10.993323999999999</v>
      </c>
      <c r="F9" s="194">
        <v>51.199961999999999</v>
      </c>
      <c r="G9" s="194">
        <v>56.033295000000003</v>
      </c>
      <c r="H9" s="194">
        <v>47.79</v>
      </c>
      <c r="I9" s="194">
        <v>55.338860333333336</v>
      </c>
      <c r="J9" s="195">
        <f t="shared" si="0"/>
        <v>17.338860333333336</v>
      </c>
      <c r="K9" s="193">
        <v>42</v>
      </c>
      <c r="L9" s="193">
        <f t="shared" si="2"/>
        <v>80</v>
      </c>
      <c r="M9" s="194">
        <f>SUMIFS(Data!$R:$R,Data!$B:$B,Data!$V$3,Data!$D:$D,$A9,Data!$G:$G,"Y",Data!$C:$C,1)</f>
        <v>10.479995000000001</v>
      </c>
      <c r="N9" s="194">
        <f>SUMIFS(Data!$R:$R,Data!$B:$B,Data!$V$3,Data!$D:$D,$A9,Data!$G:$G,"Y",Data!$C:$C,2)</f>
        <v>39.226632000000002</v>
      </c>
      <c r="O9" s="194"/>
      <c r="P9" s="194"/>
      <c r="Q9" s="194">
        <f t="shared" si="3"/>
        <v>16.568875666666667</v>
      </c>
      <c r="R9" s="195">
        <f t="shared" si="1"/>
        <v>0</v>
      </c>
      <c r="S9" s="174">
        <f>Q9/L9</f>
        <v>0.20711094583333334</v>
      </c>
    </row>
    <row r="10" spans="1:19" ht="12" customHeight="1">
      <c r="A10" s="62" t="s">
        <v>5</v>
      </c>
      <c r="B10" s="198"/>
      <c r="C10" s="193"/>
      <c r="D10" s="193"/>
      <c r="E10" s="197"/>
      <c r="F10" s="197"/>
      <c r="G10" s="197"/>
      <c r="H10" s="197"/>
      <c r="I10" s="197"/>
      <c r="J10" s="195">
        <f t="shared" si="0"/>
        <v>0</v>
      </c>
      <c r="K10" s="193"/>
      <c r="L10" s="193"/>
      <c r="M10" s="197">
        <f>SUMIFS(Data!$R:$R,Data!$B:$B,Data!$V$3,Data!$D:$D,$A10,Data!$G:$G,"Y",Data!$C:$C,1)</f>
        <v>0</v>
      </c>
      <c r="N10" s="197">
        <f>SUMIFS(Data!$R:$R,Data!$B:$B,Data!$V$3,Data!$D:$D,$A10,Data!$G:$G,"Y",Data!$C:$C,2)</f>
        <v>0</v>
      </c>
      <c r="O10" s="197"/>
      <c r="P10" s="197"/>
      <c r="Q10" s="197"/>
      <c r="R10" s="195">
        <f t="shared" si="1"/>
        <v>0</v>
      </c>
      <c r="S10" s="176"/>
    </row>
    <row r="11" spans="1:19" ht="12" customHeight="1">
      <c r="A11" s="62" t="s">
        <v>6</v>
      </c>
      <c r="B11" s="196"/>
      <c r="C11" s="193"/>
      <c r="D11" s="193"/>
      <c r="E11" s="197"/>
      <c r="F11" s="197"/>
      <c r="G11" s="197"/>
      <c r="H11" s="197"/>
      <c r="I11" s="197"/>
      <c r="J11" s="195">
        <f t="shared" si="0"/>
        <v>0</v>
      </c>
      <c r="K11" s="193"/>
      <c r="L11" s="193"/>
      <c r="M11" s="197">
        <f>SUMIFS(Data!$R:$R,Data!$B:$B,Data!$V$3,Data!$D:$D,$A11,Data!$G:$G,"Y",Data!$C:$C,1)</f>
        <v>0</v>
      </c>
      <c r="N11" s="197">
        <f>SUMIFS(Data!$R:$R,Data!$B:$B,Data!$V$3,Data!$D:$D,$A11,Data!$G:$G,"Y",Data!$C:$C,2)</f>
        <v>0</v>
      </c>
      <c r="O11" s="197"/>
      <c r="P11" s="197"/>
      <c r="Q11" s="197"/>
      <c r="R11" s="195">
        <f t="shared" si="1"/>
        <v>0</v>
      </c>
      <c r="S11" s="175"/>
    </row>
    <row r="12" spans="1:19" ht="12" customHeight="1">
      <c r="A12" s="59" t="s">
        <v>7</v>
      </c>
      <c r="B12" s="192">
        <v>48.584386999999985</v>
      </c>
      <c r="C12" s="193">
        <v>40</v>
      </c>
      <c r="D12" s="193">
        <v>88.584386999999992</v>
      </c>
      <c r="E12" s="194">
        <v>18.87331</v>
      </c>
      <c r="F12" s="194">
        <v>53.199943000000196</v>
      </c>
      <c r="G12" s="194">
        <v>53.779943000000202</v>
      </c>
      <c r="H12" s="194">
        <v>61.99</v>
      </c>
      <c r="I12" s="194">
        <v>62.614398666666801</v>
      </c>
      <c r="J12" s="195">
        <f t="shared" si="0"/>
        <v>14.030011666666816</v>
      </c>
      <c r="K12" s="193">
        <v>40</v>
      </c>
      <c r="L12" s="193">
        <f t="shared" si="2"/>
        <v>88.584386999999992</v>
      </c>
      <c r="M12" s="194">
        <f>SUMIFS(Data!$R:$R,Data!$B:$B,Data!$V$3,Data!$D:$D,$A12,Data!$G:$G,"Y",Data!$C:$C,1)</f>
        <v>24.553297000000001</v>
      </c>
      <c r="N12" s="194">
        <f>SUMIFS(Data!$R:$R,Data!$B:$B,Data!$V$3,Data!$D:$D,$A12,Data!$G:$G,"Y",Data!$C:$C,2)</f>
        <v>55.286604000000004</v>
      </c>
      <c r="O12" s="194"/>
      <c r="P12" s="194"/>
      <c r="Q12" s="194">
        <f t="shared" si="3"/>
        <v>26.613300333333331</v>
      </c>
      <c r="R12" s="195">
        <f>IF($Q12-$B12&gt;$K12,$K12,IF($Q12-$B12&gt;0,$Q12-$B12,0))</f>
        <v>0</v>
      </c>
      <c r="S12" s="174">
        <f>Q12/L12</f>
        <v>0.3004287915130387</v>
      </c>
    </row>
    <row r="13" spans="1:19" ht="12" customHeight="1">
      <c r="A13" s="59" t="s">
        <v>8</v>
      </c>
      <c r="B13" s="192">
        <v>47</v>
      </c>
      <c r="C13" s="193">
        <v>77</v>
      </c>
      <c r="D13" s="193">
        <v>124</v>
      </c>
      <c r="E13" s="194">
        <v>95.266530000000202</v>
      </c>
      <c r="F13" s="194">
        <v>117.533191</v>
      </c>
      <c r="G13" s="194">
        <v>128.89317</v>
      </c>
      <c r="H13" s="194">
        <v>130.55000000000001</v>
      </c>
      <c r="I13" s="194">
        <v>157.41429700000006</v>
      </c>
      <c r="J13" s="195">
        <f t="shared" si="0"/>
        <v>77</v>
      </c>
      <c r="K13" s="193">
        <v>77</v>
      </c>
      <c r="L13" s="193">
        <f t="shared" si="2"/>
        <v>124</v>
      </c>
      <c r="M13" s="194">
        <f>SUMIFS(Data!$R:$R,Data!$B:$B,Data!$V$3,Data!$D:$D,$A13,Data!$G:$G,"Y",Data!$C:$C,1)</f>
        <v>73.046581000000117</v>
      </c>
      <c r="N13" s="194">
        <f>SUMIFS(Data!$R:$R,Data!$B:$B,Data!$V$3,Data!$D:$D,$A13,Data!$G:$G,"Y",Data!$C:$C,2)</f>
        <v>93.333243000000195</v>
      </c>
      <c r="O13" s="194"/>
      <c r="P13" s="194"/>
      <c r="Q13" s="194">
        <f t="shared" si="3"/>
        <v>55.45994133333344</v>
      </c>
      <c r="R13" s="195">
        <f t="shared" si="1"/>
        <v>8.4599413333334397</v>
      </c>
      <c r="S13" s="174">
        <f>Q13/L13</f>
        <v>0.44725759139785032</v>
      </c>
    </row>
    <row r="14" spans="1:19" ht="12" customHeight="1">
      <c r="A14" s="62" t="s">
        <v>9</v>
      </c>
      <c r="B14" s="198"/>
      <c r="C14" s="193"/>
      <c r="D14" s="193"/>
      <c r="E14" s="197"/>
      <c r="F14" s="197"/>
      <c r="G14" s="197"/>
      <c r="H14" s="197"/>
      <c r="I14" s="197"/>
      <c r="J14" s="195">
        <f t="shared" si="0"/>
        <v>0</v>
      </c>
      <c r="K14" s="193"/>
      <c r="L14" s="193"/>
      <c r="M14" s="197">
        <f>SUMIFS(Data!$R:$R,Data!$B:$B,Data!$V$3,Data!$D:$D,$A14,Data!$G:$G,"Y",Data!$C:$C,1)</f>
        <v>0</v>
      </c>
      <c r="N14" s="197">
        <f>SUMIFS(Data!$R:$R,Data!$B:$B,Data!$V$3,Data!$D:$D,$A14,Data!$G:$G,"Y",Data!$C:$C,2)</f>
        <v>0</v>
      </c>
      <c r="O14" s="197"/>
      <c r="P14" s="197"/>
      <c r="Q14" s="197"/>
      <c r="R14" s="195">
        <f t="shared" si="1"/>
        <v>0</v>
      </c>
      <c r="S14" s="176"/>
    </row>
    <row r="15" spans="1:19" ht="12" customHeight="1">
      <c r="A15" s="59" t="s">
        <v>10</v>
      </c>
      <c r="B15" s="192">
        <v>326.57512700000018</v>
      </c>
      <c r="C15" s="193">
        <v>65</v>
      </c>
      <c r="D15" s="193">
        <v>391.57512700000018</v>
      </c>
      <c r="E15" s="194">
        <v>130.699873</v>
      </c>
      <c r="F15" s="194">
        <v>414.086264999994</v>
      </c>
      <c r="G15" s="194">
        <v>428.96624799999398</v>
      </c>
      <c r="H15" s="194">
        <v>424.53</v>
      </c>
      <c r="I15" s="194">
        <v>466.0941286666627</v>
      </c>
      <c r="J15" s="195">
        <f t="shared" si="0"/>
        <v>65</v>
      </c>
      <c r="K15" s="193">
        <v>65</v>
      </c>
      <c r="L15" s="193">
        <f t="shared" si="2"/>
        <v>391.57512700000018</v>
      </c>
      <c r="M15" s="194">
        <f>SUMIFS(Data!$R:$R,Data!$B:$B,Data!$V$3,Data!$D:$D,$A15,Data!$G:$G,"Y",Data!$C:$C,1)</f>
        <v>150.3465190000004</v>
      </c>
      <c r="N15" s="194">
        <f>SUMIFS(Data!$R:$R,Data!$B:$B,Data!$V$3,Data!$D:$D,$A15,Data!$G:$G,"Y",Data!$C:$C,2)</f>
        <v>399.11961200000206</v>
      </c>
      <c r="O15" s="194"/>
      <c r="P15" s="194"/>
      <c r="Q15" s="194">
        <f t="shared" si="3"/>
        <v>183.15537700000081</v>
      </c>
      <c r="R15" s="195">
        <f t="shared" si="1"/>
        <v>0</v>
      </c>
      <c r="S15" s="174">
        <f>Q15/L15</f>
        <v>0.46774006920005601</v>
      </c>
    </row>
    <row r="16" spans="1:19" ht="12" customHeight="1">
      <c r="A16" s="59" t="s">
        <v>11</v>
      </c>
      <c r="B16" s="192">
        <v>260</v>
      </c>
      <c r="C16" s="193">
        <v>143</v>
      </c>
      <c r="D16" s="193">
        <v>403</v>
      </c>
      <c r="E16" s="194">
        <v>179.106517</v>
      </c>
      <c r="F16" s="194">
        <v>425.06619899999401</v>
      </c>
      <c r="G16" s="194">
        <v>443.95950799999298</v>
      </c>
      <c r="H16" s="194">
        <v>456.77</v>
      </c>
      <c r="I16" s="194">
        <v>501.63407466666234</v>
      </c>
      <c r="J16" s="195">
        <f t="shared" si="0"/>
        <v>143</v>
      </c>
      <c r="K16" s="193">
        <v>143</v>
      </c>
      <c r="L16" s="193">
        <f t="shared" si="2"/>
        <v>403</v>
      </c>
      <c r="M16" s="194">
        <f>SUMIFS(Data!$R:$R,Data!$B:$B,Data!$V$3,Data!$D:$D,$A16,Data!$G:$G,"Y",Data!$C:$C,1)</f>
        <v>174.93316799999999</v>
      </c>
      <c r="N16" s="194">
        <f>SUMIFS(Data!$R:$R,Data!$B:$B,Data!$V$3,Data!$D:$D,$A16,Data!$G:$G,"Y",Data!$C:$C,2)</f>
        <v>398.25956800000012</v>
      </c>
      <c r="O16" s="194"/>
      <c r="P16" s="194"/>
      <c r="Q16" s="194">
        <f t="shared" si="3"/>
        <v>191.06424533333336</v>
      </c>
      <c r="R16" s="195">
        <f t="shared" si="1"/>
        <v>0</v>
      </c>
      <c r="S16" s="174">
        <f>Q16/L16</f>
        <v>0.47410482712985946</v>
      </c>
    </row>
    <row r="17" spans="1:179" ht="12" customHeight="1">
      <c r="A17" s="62" t="s">
        <v>12</v>
      </c>
      <c r="B17" s="196"/>
      <c r="C17" s="193"/>
      <c r="D17" s="193"/>
      <c r="E17" s="197"/>
      <c r="F17" s="197"/>
      <c r="G17" s="197"/>
      <c r="H17" s="197"/>
      <c r="I17" s="197"/>
      <c r="J17" s="195">
        <f t="shared" si="0"/>
        <v>0</v>
      </c>
      <c r="K17" s="193"/>
      <c r="L17" s="193"/>
      <c r="M17" s="197">
        <f>SUMIFS(Data!$R:$R,Data!$B:$B,Data!$V$3,Data!$D:$D,$A17,Data!$G:$G,"Y",Data!$C:$C,1)</f>
        <v>0</v>
      </c>
      <c r="N17" s="197">
        <f>SUMIFS(Data!$R:$R,Data!$B:$B,Data!$V$3,Data!$D:$D,$A17,Data!$G:$G,"Y",Data!$C:$C,2)</f>
        <v>0</v>
      </c>
      <c r="O17" s="197"/>
      <c r="P17" s="197"/>
      <c r="Q17" s="197"/>
      <c r="R17" s="195">
        <f t="shared" si="1"/>
        <v>0</v>
      </c>
      <c r="S17" s="175"/>
    </row>
    <row r="18" spans="1:179" ht="12" customHeight="1">
      <c r="A18" s="59" t="s">
        <v>13</v>
      </c>
      <c r="B18" s="192">
        <v>166.98660299999997</v>
      </c>
      <c r="C18" s="193">
        <v>39</v>
      </c>
      <c r="D18" s="193">
        <v>205.98660299999997</v>
      </c>
      <c r="E18" s="194">
        <v>66.213276000000207</v>
      </c>
      <c r="F18" s="194">
        <v>149.706535</v>
      </c>
      <c r="G18" s="194">
        <v>169.05317600000001</v>
      </c>
      <c r="H18" s="194">
        <v>154.38999999999999</v>
      </c>
      <c r="I18" s="194">
        <v>179.7876623333334</v>
      </c>
      <c r="J18" s="195">
        <f t="shared" si="0"/>
        <v>12.801059333333427</v>
      </c>
      <c r="K18" s="193">
        <v>39</v>
      </c>
      <c r="L18" s="193">
        <f t="shared" si="2"/>
        <v>205.98660299999997</v>
      </c>
      <c r="M18" s="194">
        <f>SUMIFS(Data!$R:$R,Data!$B:$B,Data!$V$3,Data!$D:$D,$A18,Data!$G:$G,"Y",Data!$C:$C,1)</f>
        <v>73.83327700000001</v>
      </c>
      <c r="N18" s="194">
        <f>SUMIFS(Data!$R:$R,Data!$B:$B,Data!$V$3,Data!$D:$D,$A18,Data!$G:$G,"Y",Data!$C:$C,2)</f>
        <v>143.20653400000012</v>
      </c>
      <c r="O18" s="194"/>
      <c r="P18" s="194"/>
      <c r="Q18" s="194">
        <f t="shared" si="3"/>
        <v>72.346603666666709</v>
      </c>
      <c r="R18" s="195">
        <f t="shared" si="1"/>
        <v>0</v>
      </c>
      <c r="S18" s="174">
        <f>Q18/L18</f>
        <v>0.35121994640916876</v>
      </c>
    </row>
    <row r="19" spans="1:179" ht="12" customHeight="1">
      <c r="A19" s="59" t="s">
        <v>14</v>
      </c>
      <c r="B19" s="192">
        <v>221.59309133333349</v>
      </c>
      <c r="C19" s="193">
        <v>20</v>
      </c>
      <c r="D19" s="193">
        <v>241.59309133333349</v>
      </c>
      <c r="E19" s="194">
        <v>82.666582000000005</v>
      </c>
      <c r="F19" s="194">
        <v>194.45978300000101</v>
      </c>
      <c r="G19" s="194">
        <v>187.08646200000101</v>
      </c>
      <c r="H19" s="194">
        <v>203.85</v>
      </c>
      <c r="I19" s="194">
        <v>222.68760900000066</v>
      </c>
      <c r="J19" s="195">
        <f t="shared" si="0"/>
        <v>1.0945176666671728</v>
      </c>
      <c r="K19" s="193">
        <v>20</v>
      </c>
      <c r="L19" s="193">
        <f t="shared" si="2"/>
        <v>241.59309133333349</v>
      </c>
      <c r="M19" s="194">
        <f>SUMIFS(Data!$R:$R,Data!$B:$B,Data!$V$3,Data!$D:$D,$A19,Data!$G:$G,"Y",Data!$C:$C,1)</f>
        <v>80.546582000000114</v>
      </c>
      <c r="N19" s="194">
        <f>SUMIFS(Data!$R:$R,Data!$B:$B,Data!$V$3,Data!$D:$D,$A19,Data!$G:$G,"Y",Data!$C:$C,2)</f>
        <v>178.2198070000002</v>
      </c>
      <c r="O19" s="194"/>
      <c r="P19" s="194"/>
      <c r="Q19" s="194">
        <f t="shared" si="3"/>
        <v>86.25546300000012</v>
      </c>
      <c r="R19" s="195">
        <f t="shared" si="1"/>
        <v>0</v>
      </c>
      <c r="S19" s="174">
        <f>Q19/L19</f>
        <v>0.35702785424849248</v>
      </c>
    </row>
    <row r="20" spans="1:179" ht="12" customHeight="1">
      <c r="A20" s="59" t="s">
        <v>15</v>
      </c>
      <c r="B20" s="192">
        <v>161.81762066666667</v>
      </c>
      <c r="C20" s="193">
        <v>45</v>
      </c>
      <c r="D20" s="193">
        <v>206.81762066666667</v>
      </c>
      <c r="E20" s="194">
        <v>81.6332570000001</v>
      </c>
      <c r="F20" s="194">
        <v>142.40652700000001</v>
      </c>
      <c r="G20" s="194">
        <v>138.233194</v>
      </c>
      <c r="H20" s="194">
        <v>139.94999999999999</v>
      </c>
      <c r="I20" s="194">
        <v>167.40765933333336</v>
      </c>
      <c r="J20" s="195">
        <f t="shared" si="0"/>
        <v>5.5900386666666861</v>
      </c>
      <c r="K20" s="193">
        <v>45</v>
      </c>
      <c r="L20" s="193">
        <f t="shared" si="2"/>
        <v>206.81762066666667</v>
      </c>
      <c r="M20" s="194">
        <f>SUMIFS(Data!$R:$R,Data!$B:$B,Data!$V$3,Data!$D:$D,$A20,Data!$G:$G,"Y",Data!$C:$C,1)</f>
        <v>72.799931999999998</v>
      </c>
      <c r="N20" s="194">
        <f>SUMIFS(Data!$R:$R,Data!$B:$B,Data!$V$3,Data!$D:$D,$A20,Data!$G:$G,"Y",Data!$C:$C,2)</f>
        <v>150.52649000000002</v>
      </c>
      <c r="O20" s="194"/>
      <c r="P20" s="194"/>
      <c r="Q20" s="194">
        <f t="shared" si="3"/>
        <v>74.442140666666674</v>
      </c>
      <c r="R20" s="195">
        <f t="shared" si="1"/>
        <v>0</v>
      </c>
      <c r="S20" s="174">
        <f>Q20/L20</f>
        <v>0.35994099741939789</v>
      </c>
    </row>
    <row r="21" spans="1:179" ht="12" customHeight="1">
      <c r="A21" s="62" t="s">
        <v>16</v>
      </c>
      <c r="B21" s="196"/>
      <c r="C21" s="193"/>
      <c r="D21" s="193"/>
      <c r="E21" s="197"/>
      <c r="F21" s="197"/>
      <c r="G21" s="197"/>
      <c r="H21" s="197"/>
      <c r="I21" s="197"/>
      <c r="J21" s="195">
        <f t="shared" si="0"/>
        <v>0</v>
      </c>
      <c r="K21" s="193"/>
      <c r="L21" s="193"/>
      <c r="M21" s="197">
        <f>SUMIFS(Data!$R:$R,Data!$B:$B,Data!$V$3,Data!$D:$D,$A21,Data!$G:$G,"Y",Data!$C:$C,1)</f>
        <v>0</v>
      </c>
      <c r="N21" s="197">
        <f>SUMIFS(Data!$R:$R,Data!$B:$B,Data!$V$3,Data!$D:$D,$A21,Data!$G:$G,"Y",Data!$C:$C,2)</f>
        <v>0</v>
      </c>
      <c r="O21" s="197"/>
      <c r="P21" s="197"/>
      <c r="Q21" s="197"/>
      <c r="R21" s="195">
        <f t="shared" si="1"/>
        <v>0</v>
      </c>
      <c r="S21" s="175"/>
    </row>
    <row r="22" spans="1:179" ht="12" customHeight="1">
      <c r="A22" s="59" t="s">
        <v>17</v>
      </c>
      <c r="B22" s="192">
        <v>62.951013666666675</v>
      </c>
      <c r="C22" s="193">
        <v>61</v>
      </c>
      <c r="D22" s="193">
        <v>123.95101366666668</v>
      </c>
      <c r="E22" s="194">
        <v>49.153269000000101</v>
      </c>
      <c r="F22" s="194">
        <v>84.626561000000095</v>
      </c>
      <c r="G22" s="194">
        <v>66.379916000000193</v>
      </c>
      <c r="H22" s="194">
        <v>70.8</v>
      </c>
      <c r="I22" s="194">
        <v>90.319915333333469</v>
      </c>
      <c r="J22" s="195">
        <f t="shared" si="0"/>
        <v>27.368901666666794</v>
      </c>
      <c r="K22" s="193">
        <v>61</v>
      </c>
      <c r="L22" s="193">
        <f t="shared" si="2"/>
        <v>123.95101366666668</v>
      </c>
      <c r="M22" s="194">
        <f>SUMIFS(Data!$R:$R,Data!$B:$B,Data!$V$3,Data!$D:$D,$A22,Data!$G:$G,"Y",Data!$C:$C,1)</f>
        <v>40.039954000000002</v>
      </c>
      <c r="N22" s="194">
        <f>SUMIFS(Data!$R:$R,Data!$B:$B,Data!$V$3,Data!$D:$D,$A22,Data!$G:$G,"Y",Data!$C:$C,2)</f>
        <v>80.099907000000002</v>
      </c>
      <c r="O22" s="194"/>
      <c r="P22" s="194"/>
      <c r="Q22" s="194">
        <f t="shared" si="3"/>
        <v>40.04662033333333</v>
      </c>
      <c r="R22" s="195">
        <f t="shared" si="1"/>
        <v>0</v>
      </c>
      <c r="S22" s="174">
        <f>Q22/L22</f>
        <v>0.32308425037190963</v>
      </c>
    </row>
    <row r="23" spans="1:179" ht="12" customHeight="1">
      <c r="A23" s="59" t="s">
        <v>18</v>
      </c>
      <c r="B23" s="192">
        <v>11.891097</v>
      </c>
      <c r="C23" s="193">
        <v>38</v>
      </c>
      <c r="D23" s="193">
        <v>49.891097000000002</v>
      </c>
      <c r="E23" s="194">
        <v>5.5333230000000002</v>
      </c>
      <c r="F23" s="194">
        <v>26.559975000000001</v>
      </c>
      <c r="G23" s="194">
        <v>26.999963999999999</v>
      </c>
      <c r="H23" s="194">
        <v>12.6</v>
      </c>
      <c r="I23" s="194">
        <v>23.897754000000003</v>
      </c>
      <c r="J23" s="195">
        <f t="shared" si="0"/>
        <v>12.006657000000002</v>
      </c>
      <c r="K23" s="193">
        <v>38</v>
      </c>
      <c r="L23" s="193">
        <f t="shared" si="2"/>
        <v>49.891097000000002</v>
      </c>
      <c r="M23" s="194">
        <f>SUMIFS(Data!$R:$R,Data!$B:$B,Data!$V$3,Data!$D:$D,$A23,Data!$G:$G,"Y",Data!$C:$C,1)</f>
        <v>3.5333279999999996</v>
      </c>
      <c r="N23" s="194">
        <f>SUMIFS(Data!$R:$R,Data!$B:$B,Data!$V$3,Data!$D:$D,$A23,Data!$G:$G,"Y",Data!$C:$C,2)</f>
        <v>14.933318</v>
      </c>
      <c r="O23" s="194"/>
      <c r="P23" s="194"/>
      <c r="Q23" s="194">
        <f t="shared" si="3"/>
        <v>6.1555486666666672</v>
      </c>
      <c r="R23" s="195">
        <f t="shared" si="1"/>
        <v>0</v>
      </c>
      <c r="S23" s="174">
        <f>Q23/L23</f>
        <v>0.12337970172647571</v>
      </c>
    </row>
    <row r="24" spans="1:179" ht="12" customHeight="1">
      <c r="A24" s="62" t="s">
        <v>40</v>
      </c>
      <c r="B24" s="198"/>
      <c r="C24" s="193"/>
      <c r="D24" s="193"/>
      <c r="E24" s="197"/>
      <c r="F24" s="197"/>
      <c r="G24" s="197"/>
      <c r="H24" s="197"/>
      <c r="I24" s="197"/>
      <c r="J24" s="195">
        <f t="shared" si="0"/>
        <v>0</v>
      </c>
      <c r="K24" s="193"/>
      <c r="L24" s="193"/>
      <c r="M24" s="197">
        <f>SUMIFS(Data!$R:$R,Data!$B:$B,Data!$V$3,Data!$D:$D,$A24,Data!$G:$G,"Y",Data!$C:$C,1)</f>
        <v>0</v>
      </c>
      <c r="N24" s="197">
        <f>SUMIFS(Data!$R:$R,Data!$B:$B,Data!$V$3,Data!$D:$D,$A24,Data!$G:$G,"Y",Data!$C:$C,2)</f>
        <v>0</v>
      </c>
      <c r="O24" s="197"/>
      <c r="P24" s="197"/>
      <c r="Q24" s="197"/>
      <c r="R24" s="195">
        <f t="shared" si="1"/>
        <v>0</v>
      </c>
      <c r="S24" s="176"/>
    </row>
    <row r="25" spans="1:179" ht="12" customHeight="1">
      <c r="A25" s="59" t="s">
        <v>19</v>
      </c>
      <c r="B25" s="192">
        <v>21</v>
      </c>
      <c r="C25" s="193">
        <v>39</v>
      </c>
      <c r="D25" s="199">
        <v>60</v>
      </c>
      <c r="E25" s="194">
        <v>23.133302</v>
      </c>
      <c r="F25" s="194">
        <v>38.733317</v>
      </c>
      <c r="G25" s="194">
        <v>49.266612000000002</v>
      </c>
      <c r="H25" s="194">
        <v>45.33</v>
      </c>
      <c r="I25" s="194">
        <v>52.154410333333338</v>
      </c>
      <c r="J25" s="195">
        <f t="shared" si="0"/>
        <v>31.154410333333338</v>
      </c>
      <c r="K25" s="193">
        <v>39</v>
      </c>
      <c r="L25" s="199">
        <f t="shared" si="2"/>
        <v>60</v>
      </c>
      <c r="M25" s="194">
        <f>SUMIFS(Data!$R:$R,Data!$B:$B,Data!$V$3,Data!$D:$D,$A25,Data!$G:$G,"Y",Data!$C:$C,1)</f>
        <v>31.533296</v>
      </c>
      <c r="N25" s="194">
        <f>SUMIFS(Data!$R:$R,Data!$B:$B,Data!$V$3,Data!$D:$D,$A25,Data!$G:$G,"Y",Data!$C:$C,2)</f>
        <v>49.466624999999993</v>
      </c>
      <c r="O25" s="194"/>
      <c r="P25" s="194"/>
      <c r="Q25" s="194">
        <f t="shared" si="3"/>
        <v>26.999973666666666</v>
      </c>
      <c r="R25" s="195">
        <f t="shared" si="1"/>
        <v>5.9999736666666657</v>
      </c>
      <c r="S25" s="174">
        <f t="shared" ref="S25:S31" si="4">Q25/L25</f>
        <v>0.44999956111111111</v>
      </c>
    </row>
    <row r="26" spans="1:179" s="28" customFormat="1" ht="12" customHeight="1">
      <c r="A26" s="59" t="s">
        <v>39</v>
      </c>
      <c r="B26" s="192">
        <v>228</v>
      </c>
      <c r="C26" s="193">
        <v>174</v>
      </c>
      <c r="D26" s="193">
        <v>402</v>
      </c>
      <c r="E26" s="194">
        <v>151.85326199999901</v>
      </c>
      <c r="F26" s="194">
        <v>253.76650199999901</v>
      </c>
      <c r="G26" s="194">
        <v>205.266536</v>
      </c>
      <c r="H26" s="194">
        <v>238.33</v>
      </c>
      <c r="I26" s="194">
        <v>283.07209999999935</v>
      </c>
      <c r="J26" s="195">
        <f t="shared" si="0"/>
        <v>55.072099999999352</v>
      </c>
      <c r="K26" s="193">
        <v>174</v>
      </c>
      <c r="L26" s="193">
        <f t="shared" si="2"/>
        <v>402</v>
      </c>
      <c r="M26" s="194">
        <f>SUMIFS(Data!$R:$R,Data!$B:$B,Data!$V$3,Data!$D:$D,$A26,Data!$G:$G,"Y",Data!$C:$C,1)</f>
        <v>197.09323399999997</v>
      </c>
      <c r="N26" s="194">
        <f>SUMIFS(Data!$R:$R,Data!$B:$B,Data!$V$3,Data!$D:$D,$A26,Data!$G:$G,"Y",Data!$C:$C,2)</f>
        <v>243.91984799999989</v>
      </c>
      <c r="O26" s="194"/>
      <c r="P26" s="194"/>
      <c r="Q26" s="194">
        <f t="shared" si="3"/>
        <v>147.0043606666666</v>
      </c>
      <c r="R26" s="195">
        <f t="shared" si="1"/>
        <v>0</v>
      </c>
      <c r="S26" s="174">
        <f t="shared" si="4"/>
        <v>0.36568248922056368</v>
      </c>
      <c r="T26" s="27"/>
      <c r="U26" s="60"/>
      <c r="V26" s="60"/>
      <c r="W26" s="61"/>
      <c r="X26" s="61"/>
      <c r="Y26" s="61"/>
      <c r="Z26" s="61"/>
      <c r="AA26" s="27"/>
      <c r="AB26" s="29"/>
      <c r="AC26" s="60"/>
      <c r="AD26" s="60"/>
      <c r="AE26" s="61"/>
      <c r="AF26" s="61"/>
      <c r="AG26" s="61"/>
      <c r="AH26" s="61"/>
      <c r="AI26" s="27"/>
      <c r="AJ26" s="29"/>
      <c r="AK26" s="60"/>
      <c r="AL26" s="60"/>
      <c r="AM26" s="61"/>
      <c r="AN26" s="61"/>
      <c r="AO26" s="61"/>
      <c r="AP26" s="61"/>
      <c r="AQ26" s="27"/>
      <c r="AR26" s="29"/>
      <c r="AS26" s="60"/>
      <c r="AT26" s="60"/>
      <c r="AU26" s="61"/>
      <c r="AV26" s="61"/>
      <c r="AW26" s="61"/>
      <c r="AX26" s="61"/>
      <c r="AY26" s="27"/>
      <c r="AZ26" s="29"/>
      <c r="BA26" s="60"/>
      <c r="BB26" s="60"/>
      <c r="BC26" s="61"/>
      <c r="BD26" s="61"/>
      <c r="BE26" s="61"/>
      <c r="BF26" s="61"/>
      <c r="BG26" s="27"/>
      <c r="BH26" s="29"/>
      <c r="BI26" s="60"/>
      <c r="BJ26" s="60"/>
      <c r="BK26" s="61"/>
      <c r="BL26" s="61"/>
      <c r="BM26" s="61"/>
      <c r="BN26" s="61"/>
      <c r="BO26" s="27"/>
      <c r="BP26" s="29"/>
      <c r="BQ26" s="60"/>
      <c r="BR26" s="60"/>
      <c r="BS26" s="61"/>
      <c r="BT26" s="61"/>
      <c r="BU26" s="61"/>
      <c r="BV26" s="61"/>
      <c r="BW26" s="27"/>
      <c r="BX26" s="29"/>
      <c r="BY26" s="60"/>
      <c r="BZ26" s="60"/>
      <c r="CA26" s="61"/>
      <c r="CB26" s="61"/>
      <c r="CC26" s="61"/>
      <c r="CD26" s="61"/>
      <c r="CE26" s="27"/>
      <c r="CF26" s="29"/>
      <c r="CG26" s="60"/>
      <c r="CH26" s="60"/>
      <c r="CI26" s="61"/>
      <c r="CJ26" s="61"/>
      <c r="CK26" s="61"/>
      <c r="CL26" s="61"/>
      <c r="CM26" s="27"/>
      <c r="CN26" s="29"/>
      <c r="CO26" s="60"/>
      <c r="CP26" s="60"/>
      <c r="CQ26" s="61"/>
      <c r="CR26" s="61"/>
      <c r="CS26" s="61"/>
      <c r="CT26" s="61"/>
      <c r="CU26" s="27"/>
      <c r="CV26" s="29"/>
      <c r="CW26" s="60"/>
      <c r="CX26" s="60"/>
      <c r="CY26" s="61"/>
      <c r="CZ26" s="61"/>
      <c r="DA26" s="61"/>
      <c r="DB26" s="61"/>
      <c r="DC26" s="27"/>
      <c r="DD26" s="29"/>
      <c r="DE26" s="60"/>
      <c r="DF26" s="60"/>
      <c r="DG26" s="61"/>
      <c r="DH26" s="61"/>
      <c r="DI26" s="61"/>
      <c r="DJ26" s="61"/>
      <c r="DK26" s="27"/>
      <c r="DL26" s="29"/>
      <c r="DM26" s="60"/>
      <c r="DN26" s="60"/>
      <c r="DO26" s="61"/>
      <c r="DP26" s="61"/>
      <c r="DQ26" s="61"/>
      <c r="DR26" s="61"/>
      <c r="DS26" s="27"/>
      <c r="DT26" s="29"/>
      <c r="DU26" s="60"/>
      <c r="DV26" s="60"/>
      <c r="DW26" s="61"/>
      <c r="DX26" s="61"/>
      <c r="DY26" s="61"/>
      <c r="DZ26" s="61"/>
      <c r="EA26" s="27"/>
      <c r="EB26" s="29"/>
      <c r="EC26" s="60"/>
      <c r="ED26" s="60"/>
      <c r="EE26" s="61"/>
      <c r="EF26" s="61"/>
      <c r="EG26" s="61"/>
      <c r="EH26" s="61"/>
      <c r="EI26" s="27"/>
      <c r="EJ26" s="29"/>
      <c r="EK26" s="60"/>
      <c r="EL26" s="60"/>
      <c r="EM26" s="61"/>
      <c r="EN26" s="61"/>
      <c r="EO26" s="61"/>
      <c r="EP26" s="61"/>
      <c r="EQ26" s="27"/>
      <c r="ER26" s="29"/>
      <c r="ES26" s="60"/>
      <c r="ET26" s="60"/>
      <c r="EU26" s="61"/>
      <c r="EV26" s="61"/>
      <c r="EW26" s="61"/>
      <c r="EX26" s="61"/>
      <c r="EY26" s="27"/>
      <c r="EZ26" s="29"/>
      <c r="FA26" s="60"/>
      <c r="FB26" s="60"/>
      <c r="FC26" s="61"/>
      <c r="FD26" s="61"/>
      <c r="FE26" s="61"/>
      <c r="FF26" s="61"/>
      <c r="FG26" s="27"/>
      <c r="FH26" s="29"/>
      <c r="FI26" s="60"/>
      <c r="FJ26" s="60"/>
      <c r="FK26" s="61"/>
      <c r="FL26" s="61"/>
      <c r="FM26" s="61"/>
      <c r="FN26" s="61"/>
      <c r="FO26" s="27"/>
      <c r="FP26" s="29"/>
      <c r="FQ26" s="60"/>
      <c r="FR26" s="60"/>
      <c r="FS26" s="61"/>
      <c r="FT26" s="61"/>
      <c r="FU26" s="61"/>
      <c r="FV26" s="61"/>
      <c r="FW26" s="27"/>
    </row>
    <row r="27" spans="1:179" s="28" customFormat="1" ht="12" customHeight="1">
      <c r="A27" s="59" t="s">
        <v>21</v>
      </c>
      <c r="B27" s="192">
        <v>143.33333333333334</v>
      </c>
      <c r="C27" s="193">
        <v>20</v>
      </c>
      <c r="D27" s="193">
        <v>163.33333333333334</v>
      </c>
      <c r="E27" s="194">
        <v>120.533314</v>
      </c>
      <c r="F27" s="194">
        <v>149.266627</v>
      </c>
      <c r="G27" s="194">
        <v>187.599953</v>
      </c>
      <c r="H27" s="194">
        <v>185.79</v>
      </c>
      <c r="I27" s="194">
        <v>214.39663133333332</v>
      </c>
      <c r="J27" s="195">
        <f t="shared" si="0"/>
        <v>20</v>
      </c>
      <c r="K27" s="193">
        <v>20</v>
      </c>
      <c r="L27" s="193">
        <f t="shared" si="2"/>
        <v>163.33333333333334</v>
      </c>
      <c r="M27" s="194">
        <f>SUMIFS(Data!$R:$R,Data!$B:$B,Data!$V$3,Data!$D:$D,$A27,Data!$G:$G,"Y",Data!$C:$C,1)</f>
        <v>101.46664699999999</v>
      </c>
      <c r="N27" s="194">
        <f>SUMIFS(Data!$R:$R,Data!$B:$B,Data!$V$3,Data!$D:$D,$A27,Data!$G:$G,"Y",Data!$C:$C,2)</f>
        <v>138.359961</v>
      </c>
      <c r="O27" s="194"/>
      <c r="P27" s="194"/>
      <c r="Q27" s="194">
        <f t="shared" si="3"/>
        <v>79.94220266666666</v>
      </c>
      <c r="R27" s="195">
        <f t="shared" si="1"/>
        <v>0</v>
      </c>
      <c r="S27" s="174">
        <f t="shared" si="4"/>
        <v>0.48944205714285705</v>
      </c>
    </row>
    <row r="28" spans="1:179" s="28" customFormat="1" ht="12" customHeight="1">
      <c r="A28" s="59" t="s">
        <v>22</v>
      </c>
      <c r="B28" s="192">
        <v>15</v>
      </c>
      <c r="C28" s="193">
        <v>27</v>
      </c>
      <c r="D28" s="193">
        <v>42</v>
      </c>
      <c r="E28" s="194">
        <v>6.4666629999999996</v>
      </c>
      <c r="F28" s="194">
        <v>39.986645000000003</v>
      </c>
      <c r="G28" s="194">
        <v>43.639973000000097</v>
      </c>
      <c r="H28" s="194">
        <v>48.99</v>
      </c>
      <c r="I28" s="194">
        <v>46.361093666666704</v>
      </c>
      <c r="J28" s="195">
        <f t="shared" si="0"/>
        <v>27</v>
      </c>
      <c r="K28" s="193">
        <v>27</v>
      </c>
      <c r="L28" s="193">
        <f t="shared" si="2"/>
        <v>42</v>
      </c>
      <c r="M28" s="194">
        <f>SUMIFS(Data!$R:$R,Data!$B:$B,Data!$V$3,Data!$D:$D,$A28,Data!$G:$G,"Y",Data!$C:$C,1)</f>
        <v>10.799991999999998</v>
      </c>
      <c r="N28" s="194">
        <f>SUMIFS(Data!$R:$R,Data!$B:$B,Data!$V$3,Data!$D:$D,$A28,Data!$G:$G,"Y",Data!$C:$C,2)</f>
        <v>17.419982999999998</v>
      </c>
      <c r="O28" s="194"/>
      <c r="P28" s="194"/>
      <c r="Q28" s="194">
        <f t="shared" si="3"/>
        <v>9.4066583333333327</v>
      </c>
      <c r="R28" s="195">
        <f t="shared" si="1"/>
        <v>0</v>
      </c>
      <c r="S28" s="174">
        <f t="shared" si="4"/>
        <v>0.22396805555555555</v>
      </c>
      <c r="T28" s="27"/>
      <c r="U28" s="60"/>
      <c r="V28" s="60"/>
      <c r="W28" s="61"/>
      <c r="X28" s="61"/>
      <c r="Y28" s="61"/>
      <c r="Z28" s="61"/>
      <c r="AA28" s="27"/>
      <c r="AB28" s="29"/>
      <c r="AC28" s="60"/>
      <c r="AD28" s="60"/>
      <c r="AE28" s="61"/>
      <c r="AF28" s="61"/>
      <c r="AG28" s="61"/>
      <c r="AH28" s="61"/>
      <c r="AI28" s="27"/>
      <c r="AJ28" s="29"/>
      <c r="AK28" s="60"/>
      <c r="AL28" s="60"/>
      <c r="AM28" s="61"/>
      <c r="AN28" s="61"/>
      <c r="AO28" s="61"/>
      <c r="AP28" s="61"/>
      <c r="AQ28" s="27"/>
      <c r="AR28" s="29"/>
      <c r="AS28" s="60"/>
      <c r="AT28" s="60"/>
      <c r="AU28" s="61"/>
      <c r="AV28" s="61"/>
      <c r="AW28" s="61"/>
      <c r="AX28" s="61"/>
      <c r="AY28" s="27"/>
      <c r="AZ28" s="29"/>
      <c r="BA28" s="60"/>
      <c r="BB28" s="60"/>
      <c r="BC28" s="61"/>
      <c r="BD28" s="61"/>
      <c r="BE28" s="61"/>
      <c r="BF28" s="61"/>
      <c r="BG28" s="27"/>
      <c r="BH28" s="29"/>
      <c r="BI28" s="60"/>
      <c r="BJ28" s="60"/>
      <c r="BK28" s="61"/>
      <c r="BL28" s="61"/>
      <c r="BM28" s="61"/>
      <c r="BN28" s="61"/>
      <c r="BO28" s="27"/>
      <c r="BP28" s="29"/>
      <c r="BQ28" s="60"/>
      <c r="BR28" s="60"/>
      <c r="BS28" s="61"/>
      <c r="BT28" s="61"/>
      <c r="BU28" s="61"/>
      <c r="BV28" s="61"/>
      <c r="BW28" s="27"/>
      <c r="BX28" s="29"/>
      <c r="BY28" s="60"/>
      <c r="BZ28" s="60"/>
      <c r="CA28" s="61"/>
      <c r="CB28" s="61"/>
      <c r="CC28" s="61"/>
      <c r="CD28" s="61"/>
      <c r="CE28" s="27"/>
      <c r="CF28" s="29"/>
      <c r="CG28" s="60"/>
      <c r="CH28" s="60"/>
      <c r="CI28" s="61"/>
      <c r="CJ28" s="61"/>
      <c r="CK28" s="61"/>
      <c r="CL28" s="61"/>
      <c r="CM28" s="27"/>
      <c r="CN28" s="29"/>
      <c r="CO28" s="60"/>
      <c r="CP28" s="60"/>
      <c r="CQ28" s="61"/>
      <c r="CR28" s="61"/>
      <c r="CS28" s="61"/>
      <c r="CT28" s="61"/>
      <c r="CU28" s="27"/>
      <c r="CV28" s="29"/>
      <c r="CW28" s="60"/>
      <c r="CX28" s="60"/>
      <c r="CY28" s="61"/>
      <c r="CZ28" s="61"/>
      <c r="DA28" s="61"/>
      <c r="DB28" s="61"/>
      <c r="DC28" s="27"/>
      <c r="DD28" s="29"/>
      <c r="DE28" s="60"/>
      <c r="DF28" s="60"/>
      <c r="DG28" s="61"/>
      <c r="DH28" s="61"/>
      <c r="DI28" s="61"/>
      <c r="DJ28" s="61"/>
      <c r="DK28" s="27"/>
      <c r="DL28" s="29"/>
      <c r="DM28" s="60"/>
      <c r="DN28" s="60"/>
      <c r="DO28" s="61"/>
      <c r="DP28" s="61"/>
      <c r="DQ28" s="61"/>
      <c r="DR28" s="61"/>
      <c r="DS28" s="27"/>
      <c r="DT28" s="29"/>
      <c r="DU28" s="60"/>
      <c r="DV28" s="60"/>
      <c r="DW28" s="61"/>
      <c r="DX28" s="61"/>
      <c r="DY28" s="61"/>
      <c r="DZ28" s="61"/>
      <c r="EA28" s="27"/>
      <c r="EB28" s="29"/>
      <c r="EC28" s="60"/>
      <c r="ED28" s="60"/>
      <c r="EE28" s="61"/>
      <c r="EF28" s="61"/>
      <c r="EG28" s="61"/>
      <c r="EH28" s="61"/>
      <c r="EI28" s="27"/>
      <c r="EJ28" s="29"/>
      <c r="EK28" s="60"/>
      <c r="EL28" s="60"/>
      <c r="EM28" s="61"/>
      <c r="EN28" s="61"/>
      <c r="EO28" s="61"/>
      <c r="EP28" s="61"/>
      <c r="EQ28" s="27"/>
      <c r="ER28" s="29"/>
      <c r="ES28" s="60"/>
      <c r="ET28" s="60"/>
      <c r="EU28" s="61"/>
      <c r="EV28" s="61"/>
      <c r="EW28" s="61"/>
      <c r="EX28" s="61"/>
      <c r="EY28" s="27"/>
      <c r="EZ28" s="29"/>
      <c r="FA28" s="60"/>
      <c r="FB28" s="60"/>
      <c r="FC28" s="61"/>
      <c r="FD28" s="61"/>
      <c r="FE28" s="61"/>
      <c r="FF28" s="61"/>
      <c r="FG28" s="27"/>
      <c r="FH28" s="29"/>
      <c r="FI28" s="60"/>
      <c r="FJ28" s="60"/>
      <c r="FK28" s="61"/>
      <c r="FL28" s="61"/>
      <c r="FM28" s="61"/>
      <c r="FN28" s="61"/>
      <c r="FO28" s="27"/>
      <c r="FP28" s="29"/>
      <c r="FQ28" s="60"/>
      <c r="FR28" s="60"/>
      <c r="FS28" s="61"/>
      <c r="FT28" s="61"/>
      <c r="FU28" s="61"/>
      <c r="FV28" s="61"/>
      <c r="FW28" s="27"/>
    </row>
    <row r="29" spans="1:179" s="28" customFormat="1" ht="12" customHeight="1">
      <c r="A29" s="59" t="s">
        <v>23</v>
      </c>
      <c r="B29" s="192">
        <v>2.5999976666666669</v>
      </c>
      <c r="C29" s="193">
        <v>15</v>
      </c>
      <c r="D29" s="193">
        <v>17.599997666666667</v>
      </c>
      <c r="E29" s="194">
        <v>0.79999900000000002</v>
      </c>
      <c r="F29" s="194">
        <v>14.133326</v>
      </c>
      <c r="G29" s="194">
        <v>20.866655999999999</v>
      </c>
      <c r="H29" s="194">
        <v>20.13</v>
      </c>
      <c r="I29" s="194">
        <v>18.643326999999999</v>
      </c>
      <c r="J29" s="195">
        <f t="shared" si="0"/>
        <v>15</v>
      </c>
      <c r="K29" s="193">
        <v>15</v>
      </c>
      <c r="L29" s="193">
        <f t="shared" si="2"/>
        <v>17.599997666666667</v>
      </c>
      <c r="M29" s="194">
        <f>SUMIFS(Data!$R:$R,Data!$B:$B,Data!$V$3,Data!$D:$D,$A29,Data!$G:$G,"Y",Data!$C:$C,1)</f>
        <v>1.9999980000000002</v>
      </c>
      <c r="N29" s="194">
        <f>SUMIFS(Data!$R:$R,Data!$B:$B,Data!$V$3,Data!$D:$D,$A29,Data!$G:$G,"Y",Data!$C:$C,2)</f>
        <v>21.799992</v>
      </c>
      <c r="O29" s="194"/>
      <c r="P29" s="194"/>
      <c r="Q29" s="194">
        <f t="shared" si="3"/>
        <v>7.9333300000000007</v>
      </c>
      <c r="R29" s="195">
        <f t="shared" si="1"/>
        <v>5.3333323333333338</v>
      </c>
      <c r="S29" s="174">
        <f t="shared" si="4"/>
        <v>0.45075744612314628</v>
      </c>
    </row>
    <row r="30" spans="1:179" s="28" customFormat="1" ht="12" customHeight="1">
      <c r="A30" s="59" t="s">
        <v>38</v>
      </c>
      <c r="B30" s="192">
        <v>118</v>
      </c>
      <c r="C30" s="193">
        <v>40</v>
      </c>
      <c r="D30" s="193">
        <v>158</v>
      </c>
      <c r="E30" s="194">
        <v>19.553305999999999</v>
      </c>
      <c r="F30" s="194">
        <v>201.452</v>
      </c>
      <c r="G30" s="194">
        <v>197.41200000000001</v>
      </c>
      <c r="H30" s="194">
        <v>156.83000000000001</v>
      </c>
      <c r="I30" s="194">
        <v>191.74910199999999</v>
      </c>
      <c r="J30" s="195">
        <f t="shared" si="0"/>
        <v>40</v>
      </c>
      <c r="K30" s="193">
        <v>40</v>
      </c>
      <c r="L30" s="193">
        <f t="shared" si="2"/>
        <v>158</v>
      </c>
      <c r="M30" s="194">
        <f>SUMIFS(Data!$R:$R,Data!$B:$B,Data!$V$3,Data!$D:$D,$A30,Data!$G:$G,"Y",Data!$C:$C,1)</f>
        <v>25.247</v>
      </c>
      <c r="N30" s="194">
        <f>SUMIFS(Data!$R:$R,Data!$B:$B,Data!$V$3,Data!$D:$D,$A30,Data!$G:$G,"Y",Data!$C:$C,2)</f>
        <v>227.78200000000001</v>
      </c>
      <c r="O30" s="194"/>
      <c r="P30" s="194"/>
      <c r="Q30" s="194">
        <f t="shared" si="3"/>
        <v>84.343000000000004</v>
      </c>
      <c r="R30" s="195">
        <f t="shared" si="1"/>
        <v>0</v>
      </c>
      <c r="S30" s="174">
        <f t="shared" si="4"/>
        <v>0.53381645569620251</v>
      </c>
      <c r="T30" s="27"/>
      <c r="U30" s="60"/>
      <c r="V30" s="60"/>
      <c r="W30" s="61"/>
      <c r="X30" s="61"/>
      <c r="Y30" s="61"/>
      <c r="Z30" s="61"/>
      <c r="AA30" s="27"/>
      <c r="AB30" s="29"/>
      <c r="AC30" s="60"/>
      <c r="AD30" s="60"/>
      <c r="AE30" s="61"/>
      <c r="AF30" s="61"/>
      <c r="AG30" s="61"/>
      <c r="AH30" s="61"/>
      <c r="AI30" s="27"/>
      <c r="AJ30" s="29"/>
      <c r="AK30" s="60"/>
      <c r="AL30" s="60"/>
      <c r="AM30" s="61"/>
      <c r="AN30" s="61"/>
      <c r="AO30" s="61"/>
      <c r="AP30" s="61"/>
      <c r="AQ30" s="27"/>
      <c r="AR30" s="29"/>
      <c r="AS30" s="60"/>
      <c r="AT30" s="60"/>
      <c r="AU30" s="61"/>
      <c r="AV30" s="61"/>
      <c r="AW30" s="61"/>
      <c r="AX30" s="61"/>
      <c r="AY30" s="27"/>
      <c r="AZ30" s="29"/>
      <c r="BA30" s="60"/>
      <c r="BB30" s="60"/>
      <c r="BC30" s="61"/>
      <c r="BD30" s="61"/>
      <c r="BE30" s="61"/>
      <c r="BF30" s="61"/>
      <c r="BG30" s="27"/>
      <c r="BH30" s="29"/>
      <c r="BI30" s="60"/>
      <c r="BJ30" s="60"/>
      <c r="BK30" s="61"/>
      <c r="BL30" s="61"/>
      <c r="BM30" s="61"/>
      <c r="BN30" s="61"/>
      <c r="BO30" s="27"/>
      <c r="BP30" s="29"/>
      <c r="BQ30" s="60"/>
      <c r="BR30" s="60"/>
      <c r="BS30" s="61"/>
      <c r="BT30" s="61"/>
      <c r="BU30" s="61"/>
      <c r="BV30" s="61"/>
      <c r="BW30" s="27"/>
      <c r="BX30" s="29"/>
      <c r="BY30" s="60"/>
      <c r="BZ30" s="60"/>
      <c r="CA30" s="61"/>
      <c r="CB30" s="61"/>
      <c r="CC30" s="61"/>
      <c r="CD30" s="61"/>
      <c r="CE30" s="27"/>
      <c r="CF30" s="29"/>
      <c r="CG30" s="60"/>
      <c r="CH30" s="60"/>
      <c r="CI30" s="61"/>
      <c r="CJ30" s="61"/>
      <c r="CK30" s="61"/>
      <c r="CL30" s="61"/>
      <c r="CM30" s="27"/>
      <c r="CN30" s="29"/>
      <c r="CO30" s="60"/>
      <c r="CP30" s="60"/>
      <c r="CQ30" s="61"/>
      <c r="CR30" s="61"/>
      <c r="CS30" s="61"/>
      <c r="CT30" s="61"/>
      <c r="CU30" s="27"/>
      <c r="CV30" s="29"/>
      <c r="CW30" s="60"/>
      <c r="CX30" s="60"/>
      <c r="CY30" s="61"/>
      <c r="CZ30" s="61"/>
      <c r="DA30" s="61"/>
      <c r="DB30" s="61"/>
      <c r="DC30" s="27"/>
      <c r="DD30" s="29"/>
      <c r="DE30" s="60"/>
      <c r="DF30" s="60"/>
      <c r="DG30" s="61"/>
      <c r="DH30" s="61"/>
      <c r="DI30" s="61"/>
      <c r="DJ30" s="61"/>
      <c r="DK30" s="27"/>
      <c r="DL30" s="29"/>
      <c r="DM30" s="60"/>
      <c r="DN30" s="60"/>
      <c r="DO30" s="61"/>
      <c r="DP30" s="61"/>
      <c r="DQ30" s="61"/>
      <c r="DR30" s="61"/>
      <c r="DS30" s="27"/>
      <c r="DT30" s="29"/>
      <c r="DU30" s="60"/>
      <c r="DV30" s="60"/>
      <c r="DW30" s="61"/>
      <c r="DX30" s="61"/>
      <c r="DY30" s="61"/>
      <c r="DZ30" s="61"/>
      <c r="EA30" s="27"/>
      <c r="EB30" s="29"/>
      <c r="EC30" s="60"/>
      <c r="ED30" s="60"/>
      <c r="EE30" s="61"/>
      <c r="EF30" s="61"/>
      <c r="EG30" s="61"/>
      <c r="EH30" s="61"/>
      <c r="EI30" s="27"/>
      <c r="EJ30" s="29"/>
      <c r="EK30" s="60"/>
      <c r="EL30" s="60"/>
      <c r="EM30" s="61"/>
      <c r="EN30" s="61"/>
      <c r="EO30" s="61"/>
      <c r="EP30" s="61"/>
      <c r="EQ30" s="27"/>
      <c r="ER30" s="29"/>
      <c r="ES30" s="60"/>
      <c r="ET30" s="60"/>
      <c r="EU30" s="61"/>
      <c r="EV30" s="61"/>
      <c r="EW30" s="61"/>
      <c r="EX30" s="61"/>
      <c r="EY30" s="27"/>
      <c r="EZ30" s="29"/>
      <c r="FA30" s="60"/>
      <c r="FB30" s="60"/>
      <c r="FC30" s="61"/>
      <c r="FD30" s="61"/>
      <c r="FE30" s="61"/>
      <c r="FF30" s="61"/>
      <c r="FG30" s="27"/>
      <c r="FH30" s="29"/>
      <c r="FI30" s="60"/>
      <c r="FJ30" s="60"/>
      <c r="FK30" s="61"/>
      <c r="FL30" s="61"/>
      <c r="FM30" s="61"/>
      <c r="FN30" s="61"/>
      <c r="FO30" s="27"/>
      <c r="FP30" s="29"/>
      <c r="FQ30" s="60"/>
      <c r="FR30" s="60"/>
      <c r="FS30" s="61"/>
      <c r="FT30" s="61"/>
      <c r="FU30" s="61"/>
      <c r="FV30" s="61"/>
      <c r="FW30" s="27"/>
    </row>
    <row r="31" spans="1:179" s="28" customFormat="1" ht="12" customHeight="1">
      <c r="A31" s="59" t="s">
        <v>25</v>
      </c>
      <c r="B31" s="192">
        <v>263.7841939999999</v>
      </c>
      <c r="C31" s="193">
        <v>25</v>
      </c>
      <c r="D31" s="193">
        <v>288.7841939999999</v>
      </c>
      <c r="E31" s="194">
        <v>95.466569999999905</v>
      </c>
      <c r="F31" s="194">
        <v>225.91200000000001</v>
      </c>
      <c r="G31" s="194">
        <v>239.35400000000001</v>
      </c>
      <c r="H31" s="194">
        <v>230.31</v>
      </c>
      <c r="I31" s="194">
        <v>263.68085666666661</v>
      </c>
      <c r="J31" s="195">
        <f t="shared" si="0"/>
        <v>0</v>
      </c>
      <c r="K31" s="193">
        <v>25</v>
      </c>
      <c r="L31" s="193">
        <f t="shared" si="2"/>
        <v>288.7841939999999</v>
      </c>
      <c r="M31" s="194">
        <f>SUMIFS(Data!$R:$R,Data!$B:$B,Data!$V$3,Data!$D:$D,$A31,Data!$G:$G,"Y",Data!$C:$C,1)</f>
        <v>88.948999999999785</v>
      </c>
      <c r="N31" s="194">
        <f>SUMIFS(Data!$R:$R,Data!$B:$B,Data!$V$3,Data!$D:$D,$A31,Data!$G:$G,"Y",Data!$C:$C,2)</f>
        <v>250.94799999999984</v>
      </c>
      <c r="O31" s="194"/>
      <c r="P31" s="194"/>
      <c r="Q31" s="194">
        <f t="shared" si="3"/>
        <v>113.29899999999986</v>
      </c>
      <c r="R31" s="195">
        <f t="shared" si="1"/>
        <v>0</v>
      </c>
      <c r="S31" s="174">
        <f t="shared" si="4"/>
        <v>0.39233102903131845</v>
      </c>
    </row>
    <row r="32" spans="1:179" s="28" customFormat="1" ht="12" customHeight="1">
      <c r="A32" s="62" t="s">
        <v>26</v>
      </c>
      <c r="B32" s="198"/>
      <c r="C32" s="193"/>
      <c r="D32" s="193"/>
      <c r="E32" s="197"/>
      <c r="F32" s="197"/>
      <c r="G32" s="197"/>
      <c r="H32" s="197"/>
      <c r="I32" s="197"/>
      <c r="J32" s="195">
        <f t="shared" si="0"/>
        <v>0</v>
      </c>
      <c r="K32" s="193"/>
      <c r="L32" s="193"/>
      <c r="M32" s="197">
        <f>SUMIFS(Data!$R:$R,Data!$B:$B,Data!$V$3,Data!$D:$D,$A32,Data!$G:$G,"Y",Data!$C:$C,1)</f>
        <v>0</v>
      </c>
      <c r="N32" s="197">
        <f>SUMIFS(Data!$R:$R,Data!$B:$B,Data!$V$3,Data!$D:$D,$A32,Data!$G:$G,"Y",Data!$C:$C,2)</f>
        <v>0</v>
      </c>
      <c r="O32" s="197"/>
      <c r="P32" s="197"/>
      <c r="Q32" s="197"/>
      <c r="R32" s="195">
        <f t="shared" si="1"/>
        <v>0</v>
      </c>
      <c r="S32" s="176"/>
      <c r="T32" s="27"/>
      <c r="U32" s="60"/>
      <c r="V32" s="60"/>
      <c r="W32" s="61"/>
      <c r="X32" s="61"/>
      <c r="Y32" s="61"/>
      <c r="Z32" s="61"/>
      <c r="AA32" s="27"/>
      <c r="AB32" s="29"/>
      <c r="AC32" s="60"/>
      <c r="AD32" s="60"/>
      <c r="AE32" s="61"/>
      <c r="AF32" s="61"/>
      <c r="AG32" s="61"/>
      <c r="AH32" s="61"/>
      <c r="AI32" s="27"/>
      <c r="AJ32" s="29"/>
      <c r="AK32" s="60"/>
      <c r="AL32" s="60"/>
      <c r="AM32" s="61"/>
      <c r="AN32" s="61"/>
      <c r="AO32" s="61"/>
      <c r="AP32" s="61"/>
      <c r="AQ32" s="27"/>
      <c r="AR32" s="29"/>
      <c r="AS32" s="60"/>
      <c r="AT32" s="60"/>
      <c r="AU32" s="61"/>
      <c r="AV32" s="61"/>
      <c r="AW32" s="61"/>
      <c r="AX32" s="61"/>
      <c r="AY32" s="27"/>
      <c r="AZ32" s="29"/>
      <c r="BA32" s="60"/>
      <c r="BB32" s="60"/>
      <c r="BC32" s="61"/>
      <c r="BD32" s="61"/>
      <c r="BE32" s="61"/>
      <c r="BF32" s="61"/>
      <c r="BG32" s="27"/>
      <c r="BH32" s="29"/>
      <c r="BI32" s="60"/>
      <c r="BJ32" s="60"/>
      <c r="BK32" s="61"/>
      <c r="BL32" s="61"/>
      <c r="BM32" s="61"/>
      <c r="BN32" s="61"/>
      <c r="BO32" s="27"/>
      <c r="BP32" s="29"/>
      <c r="BQ32" s="60"/>
      <c r="BR32" s="60"/>
      <c r="BS32" s="61"/>
      <c r="BT32" s="61"/>
      <c r="BU32" s="61"/>
      <c r="BV32" s="61"/>
      <c r="BW32" s="27"/>
      <c r="BX32" s="29"/>
      <c r="BY32" s="60"/>
      <c r="BZ32" s="60"/>
      <c r="CA32" s="61"/>
      <c r="CB32" s="61"/>
      <c r="CC32" s="61"/>
      <c r="CD32" s="61"/>
      <c r="CE32" s="27"/>
      <c r="CF32" s="29"/>
      <c r="CG32" s="60"/>
      <c r="CH32" s="60"/>
      <c r="CI32" s="61"/>
      <c r="CJ32" s="61"/>
      <c r="CK32" s="61"/>
      <c r="CL32" s="61"/>
      <c r="CM32" s="27"/>
      <c r="CN32" s="29"/>
      <c r="CO32" s="60"/>
      <c r="CP32" s="60"/>
      <c r="CQ32" s="61"/>
      <c r="CR32" s="61"/>
      <c r="CS32" s="61"/>
      <c r="CT32" s="61"/>
      <c r="CU32" s="27"/>
      <c r="CV32" s="29"/>
      <c r="CW32" s="60"/>
      <c r="CX32" s="60"/>
      <c r="CY32" s="61"/>
      <c r="CZ32" s="61"/>
      <c r="DA32" s="61"/>
      <c r="DB32" s="61"/>
      <c r="DC32" s="27"/>
      <c r="DD32" s="29"/>
      <c r="DE32" s="60"/>
      <c r="DF32" s="60"/>
      <c r="DG32" s="61"/>
      <c r="DH32" s="61"/>
      <c r="DI32" s="61"/>
      <c r="DJ32" s="61"/>
      <c r="DK32" s="27"/>
      <c r="DL32" s="29"/>
      <c r="DM32" s="60"/>
      <c r="DN32" s="60"/>
      <c r="DO32" s="61"/>
      <c r="DP32" s="61"/>
      <c r="DQ32" s="61"/>
      <c r="DR32" s="61"/>
      <c r="DS32" s="27"/>
      <c r="DT32" s="29"/>
      <c r="DU32" s="60"/>
      <c r="DV32" s="60"/>
      <c r="DW32" s="61"/>
      <c r="DX32" s="61"/>
      <c r="DY32" s="61"/>
      <c r="DZ32" s="61"/>
      <c r="EA32" s="27"/>
      <c r="EB32" s="29"/>
      <c r="EC32" s="60"/>
      <c r="ED32" s="60"/>
      <c r="EE32" s="61"/>
      <c r="EF32" s="61"/>
      <c r="EG32" s="61"/>
      <c r="EH32" s="61"/>
      <c r="EI32" s="27"/>
      <c r="EJ32" s="29"/>
      <c r="EK32" s="60"/>
      <c r="EL32" s="60"/>
      <c r="EM32" s="61"/>
      <c r="EN32" s="61"/>
      <c r="EO32" s="61"/>
      <c r="EP32" s="61"/>
      <c r="EQ32" s="27"/>
      <c r="ER32" s="29"/>
      <c r="ES32" s="60"/>
      <c r="ET32" s="60"/>
      <c r="EU32" s="61"/>
      <c r="EV32" s="61"/>
      <c r="EW32" s="61"/>
      <c r="EX32" s="61"/>
      <c r="EY32" s="27"/>
      <c r="EZ32" s="29"/>
      <c r="FA32" s="60"/>
      <c r="FB32" s="60"/>
      <c r="FC32" s="61"/>
      <c r="FD32" s="61"/>
      <c r="FE32" s="61"/>
      <c r="FF32" s="61"/>
      <c r="FG32" s="27"/>
      <c r="FH32" s="29"/>
      <c r="FI32" s="60"/>
      <c r="FJ32" s="60"/>
      <c r="FK32" s="61"/>
      <c r="FL32" s="61"/>
      <c r="FM32" s="61"/>
      <c r="FN32" s="61"/>
      <c r="FO32" s="27"/>
      <c r="FP32" s="29"/>
      <c r="FQ32" s="60"/>
      <c r="FR32" s="60"/>
      <c r="FS32" s="61"/>
      <c r="FT32" s="61"/>
      <c r="FU32" s="61"/>
      <c r="FV32" s="61"/>
      <c r="FW32" s="27"/>
    </row>
    <row r="33" spans="1:179" s="28" customFormat="1" ht="12" customHeight="1">
      <c r="A33" s="59" t="s">
        <v>27</v>
      </c>
      <c r="B33" s="192">
        <v>0.33333333333333331</v>
      </c>
      <c r="C33" s="193">
        <v>20</v>
      </c>
      <c r="D33" s="193">
        <v>20.333333333333332</v>
      </c>
      <c r="E33" s="194">
        <v>2.3599969999999999</v>
      </c>
      <c r="F33" s="194">
        <v>16.866648000000001</v>
      </c>
      <c r="G33" s="194">
        <v>26.093299999999999</v>
      </c>
      <c r="H33" s="194">
        <v>34.229999999999997</v>
      </c>
      <c r="I33" s="194">
        <v>26.516648333333336</v>
      </c>
      <c r="J33" s="195">
        <f t="shared" si="0"/>
        <v>20</v>
      </c>
      <c r="K33" s="193">
        <v>20</v>
      </c>
      <c r="L33" s="193">
        <f t="shared" si="2"/>
        <v>20.333333333333332</v>
      </c>
      <c r="M33" s="194">
        <f>SUMIFS(Data!$R:$R,Data!$B:$B,Data!$V$3,Data!$D:$D,$A33,Data!$G:$G,"Y",Data!$C:$C,1)</f>
        <v>14.266655</v>
      </c>
      <c r="N33" s="194">
        <f>SUMIFS(Data!$R:$R,Data!$B:$B,Data!$V$3,Data!$D:$D,$A33,Data!$G:$G,"Y",Data!$C:$C,2)</f>
        <v>23.333310000000001</v>
      </c>
      <c r="O33" s="194"/>
      <c r="P33" s="194"/>
      <c r="Q33" s="194">
        <f t="shared" si="3"/>
        <v>12.533321666666666</v>
      </c>
      <c r="R33" s="195">
        <f>IF($Q33-$B33&gt;$K33,$K33,IF($Q33-$B33&gt;0,$Q33-$B33,0))</f>
        <v>12.199988333333332</v>
      </c>
      <c r="S33" s="174">
        <f>Q33/L33</f>
        <v>0.61639286885245903</v>
      </c>
    </row>
    <row r="34" spans="1:179" s="28" customFormat="1" ht="12" customHeight="1">
      <c r="A34" s="62" t="s">
        <v>28</v>
      </c>
      <c r="B34" s="198"/>
      <c r="C34" s="193"/>
      <c r="D34" s="193"/>
      <c r="E34" s="197"/>
      <c r="F34" s="197"/>
      <c r="G34" s="197"/>
      <c r="H34" s="197"/>
      <c r="I34" s="197"/>
      <c r="J34" s="195">
        <f t="shared" si="0"/>
        <v>0</v>
      </c>
      <c r="K34" s="193"/>
      <c r="L34" s="193"/>
      <c r="M34" s="197">
        <f>SUMIFS(Data!$R:$R,Data!$B:$B,Data!$V$3,Data!$D:$D,$A34,Data!$G:$G,"Y",Data!$C:$C,1)</f>
        <v>0</v>
      </c>
      <c r="N34" s="197">
        <f>SUMIFS(Data!$R:$R,Data!$B:$B,Data!$V$3,Data!$D:$D,$A34,Data!$G:$G,"Y",Data!$C:$C,2)</f>
        <v>0</v>
      </c>
      <c r="O34" s="197"/>
      <c r="P34" s="197"/>
      <c r="Q34" s="197"/>
      <c r="R34" s="195">
        <f t="shared" si="1"/>
        <v>0</v>
      </c>
      <c r="S34" s="176"/>
      <c r="T34" s="27"/>
      <c r="U34" s="60"/>
      <c r="V34" s="60"/>
      <c r="W34" s="61"/>
      <c r="X34" s="61"/>
      <c r="Y34" s="61"/>
      <c r="Z34" s="61"/>
      <c r="AA34" s="27"/>
      <c r="AB34" s="29"/>
      <c r="AC34" s="60"/>
      <c r="AD34" s="60"/>
      <c r="AE34" s="61"/>
      <c r="AF34" s="61"/>
      <c r="AG34" s="61"/>
      <c r="AH34" s="61"/>
      <c r="AI34" s="27"/>
      <c r="AJ34" s="29"/>
      <c r="AK34" s="60"/>
      <c r="AL34" s="60"/>
      <c r="AM34" s="61"/>
      <c r="AN34" s="61"/>
      <c r="AO34" s="61"/>
      <c r="AP34" s="61"/>
      <c r="AQ34" s="27"/>
      <c r="AR34" s="29"/>
      <c r="AS34" s="60"/>
      <c r="AT34" s="60"/>
      <c r="AU34" s="61"/>
      <c r="AV34" s="61"/>
      <c r="AW34" s="61"/>
      <c r="AX34" s="61"/>
      <c r="AY34" s="27"/>
      <c r="AZ34" s="29"/>
      <c r="BA34" s="60"/>
      <c r="BB34" s="60"/>
      <c r="BC34" s="61"/>
      <c r="BD34" s="61"/>
      <c r="BE34" s="61"/>
      <c r="BF34" s="61"/>
      <c r="BG34" s="27"/>
      <c r="BH34" s="29"/>
      <c r="BI34" s="60"/>
      <c r="BJ34" s="60"/>
      <c r="BK34" s="61"/>
      <c r="BL34" s="61"/>
      <c r="BM34" s="61"/>
      <c r="BN34" s="61"/>
      <c r="BO34" s="27"/>
      <c r="BP34" s="29"/>
      <c r="BQ34" s="60"/>
      <c r="BR34" s="60"/>
      <c r="BS34" s="61"/>
      <c r="BT34" s="61"/>
      <c r="BU34" s="61"/>
      <c r="BV34" s="61"/>
      <c r="BW34" s="27"/>
      <c r="BX34" s="29"/>
      <c r="BY34" s="60"/>
      <c r="BZ34" s="60"/>
      <c r="CA34" s="61"/>
      <c r="CB34" s="61"/>
      <c r="CC34" s="61"/>
      <c r="CD34" s="61"/>
      <c r="CE34" s="27"/>
      <c r="CF34" s="29"/>
      <c r="CG34" s="60"/>
      <c r="CH34" s="60"/>
      <c r="CI34" s="61"/>
      <c r="CJ34" s="61"/>
      <c r="CK34" s="61"/>
      <c r="CL34" s="61"/>
      <c r="CM34" s="27"/>
      <c r="CN34" s="29"/>
      <c r="CO34" s="60"/>
      <c r="CP34" s="60"/>
      <c r="CQ34" s="61"/>
      <c r="CR34" s="61"/>
      <c r="CS34" s="61"/>
      <c r="CT34" s="61"/>
      <c r="CU34" s="27"/>
      <c r="CV34" s="29"/>
      <c r="CW34" s="60"/>
      <c r="CX34" s="60"/>
      <c r="CY34" s="61"/>
      <c r="CZ34" s="61"/>
      <c r="DA34" s="61"/>
      <c r="DB34" s="61"/>
      <c r="DC34" s="27"/>
      <c r="DD34" s="29"/>
      <c r="DE34" s="60"/>
      <c r="DF34" s="60"/>
      <c r="DG34" s="61"/>
      <c r="DH34" s="61"/>
      <c r="DI34" s="61"/>
      <c r="DJ34" s="61"/>
      <c r="DK34" s="27"/>
      <c r="DL34" s="29"/>
      <c r="DM34" s="60"/>
      <c r="DN34" s="60"/>
      <c r="DO34" s="61"/>
      <c r="DP34" s="61"/>
      <c r="DQ34" s="61"/>
      <c r="DR34" s="61"/>
      <c r="DS34" s="27"/>
      <c r="DT34" s="29"/>
      <c r="DU34" s="60"/>
      <c r="DV34" s="60"/>
      <c r="DW34" s="61"/>
      <c r="DX34" s="61"/>
      <c r="DY34" s="61"/>
      <c r="DZ34" s="61"/>
      <c r="EA34" s="27"/>
      <c r="EB34" s="29"/>
      <c r="EC34" s="60"/>
      <c r="ED34" s="60"/>
      <c r="EE34" s="61"/>
      <c r="EF34" s="61"/>
      <c r="EG34" s="61"/>
      <c r="EH34" s="61"/>
      <c r="EI34" s="27"/>
      <c r="EJ34" s="29"/>
      <c r="EK34" s="60"/>
      <c r="EL34" s="60"/>
      <c r="EM34" s="61"/>
      <c r="EN34" s="61"/>
      <c r="EO34" s="61"/>
      <c r="EP34" s="61"/>
      <c r="EQ34" s="27"/>
      <c r="ER34" s="29"/>
      <c r="ES34" s="60"/>
      <c r="ET34" s="60"/>
      <c r="EU34" s="61"/>
      <c r="EV34" s="61"/>
      <c r="EW34" s="61"/>
      <c r="EX34" s="61"/>
      <c r="EY34" s="27"/>
      <c r="EZ34" s="29"/>
      <c r="FA34" s="60"/>
      <c r="FB34" s="60"/>
      <c r="FC34" s="61"/>
      <c r="FD34" s="61"/>
      <c r="FE34" s="61"/>
      <c r="FF34" s="61"/>
      <c r="FG34" s="27"/>
      <c r="FH34" s="29"/>
      <c r="FI34" s="60"/>
      <c r="FJ34" s="60"/>
      <c r="FK34" s="61"/>
      <c r="FL34" s="61"/>
      <c r="FM34" s="61"/>
      <c r="FN34" s="61"/>
      <c r="FO34" s="27"/>
      <c r="FP34" s="29"/>
      <c r="FQ34" s="60"/>
      <c r="FR34" s="60"/>
      <c r="FS34" s="61"/>
      <c r="FT34" s="61"/>
      <c r="FU34" s="61"/>
      <c r="FV34" s="61"/>
      <c r="FW34" s="27"/>
    </row>
    <row r="35" spans="1:179" ht="12" customHeight="1" thickBot="1">
      <c r="A35" s="62" t="s">
        <v>29</v>
      </c>
      <c r="B35" s="198"/>
      <c r="C35" s="193"/>
      <c r="D35" s="193"/>
      <c r="E35" s="197"/>
      <c r="F35" s="197"/>
      <c r="G35" s="197"/>
      <c r="H35" s="197"/>
      <c r="I35" s="197"/>
      <c r="J35" s="195">
        <f t="shared" si="0"/>
        <v>0</v>
      </c>
      <c r="K35" s="193"/>
      <c r="L35" s="193"/>
      <c r="M35" s="197">
        <f>SUMIFS(Data!$R:$R,Data!$B:$B,Data!$V$3,Data!$D:$D,$A35,Data!$G:$G,"Y",Data!$C:$C,1)</f>
        <v>0</v>
      </c>
      <c r="N35" s="197">
        <f>SUMIFS(Data!$R:$R,Data!$B:$B,Data!$V$3,Data!$D:$D,$A35,Data!$G:$G,"Y",Data!$C:$C,2)</f>
        <v>0</v>
      </c>
      <c r="O35" s="197"/>
      <c r="P35" s="197"/>
      <c r="Q35" s="197"/>
      <c r="R35" s="195">
        <f>IF($Q35-$B35&gt;$K35,$K35,IF($Q35-$B35&gt;0,$Q35-$B35,0))</f>
        <v>0</v>
      </c>
      <c r="S35" s="176"/>
    </row>
    <row r="36" spans="1:179" s="52" customFormat="1" ht="12.75" thickBot="1">
      <c r="A36" s="183" t="s">
        <v>32</v>
      </c>
      <c r="B36" s="200">
        <v>2280.1341240000006</v>
      </c>
      <c r="C36" s="201">
        <v>1069</v>
      </c>
      <c r="D36" s="201">
        <v>3370.6719493333339</v>
      </c>
      <c r="E36" s="202">
        <v>1222.8189049999996</v>
      </c>
      <c r="F36" s="202">
        <v>2847.7816879999878</v>
      </c>
      <c r="G36" s="202">
        <v>2900.8702879999882</v>
      </c>
      <c r="H36" s="202">
        <v>2907.1999999999994</v>
      </c>
      <c r="I36" s="202">
        <v>3292.8902936666591</v>
      </c>
      <c r="J36" s="203">
        <f>SUM(J6:J35)</f>
        <v>660.45655666666687</v>
      </c>
      <c r="K36" s="201">
        <f>SUM(K6:K35)</f>
        <v>1069</v>
      </c>
      <c r="L36" s="201">
        <f>SUM(L6:L35)</f>
        <v>3370.6719493333339</v>
      </c>
      <c r="M36" s="202">
        <f>SUM(M6:M35)</f>
        <v>1273.6416690000005</v>
      </c>
      <c r="N36" s="202">
        <f t="shared" ref="N36:Q36" si="5">SUM(N6:N35)</f>
        <v>2825.9010880000033</v>
      </c>
      <c r="O36" s="202">
        <f t="shared" si="5"/>
        <v>0</v>
      </c>
      <c r="P36" s="202">
        <f t="shared" si="5"/>
        <v>0</v>
      </c>
      <c r="Q36" s="202">
        <f t="shared" si="5"/>
        <v>1366.5142523333343</v>
      </c>
      <c r="R36" s="203">
        <f>SUM(R6:R35)</f>
        <v>62.097664333333434</v>
      </c>
      <c r="S36" s="184">
        <f>Q36/L36</f>
        <v>0.40541300751727244</v>
      </c>
      <c r="T36" s="167"/>
    </row>
    <row r="37" spans="1:179" s="121" customFormat="1" ht="12" customHeight="1" thickTop="1">
      <c r="A37" s="121" t="s">
        <v>96</v>
      </c>
      <c r="F37" s="87"/>
      <c r="J37" s="133"/>
      <c r="N37" s="87"/>
      <c r="S37" s="133" t="str">
        <f>Data!$U$1</f>
        <v>ddupree</v>
      </c>
    </row>
    <row r="38" spans="1:179" s="121" customFormat="1" ht="12" customHeight="1">
      <c r="A38" s="121" t="s">
        <v>117</v>
      </c>
      <c r="J38" s="120"/>
      <c r="S38" s="120">
        <f>Data!$U$2</f>
        <v>42774.509060416669</v>
      </c>
    </row>
    <row r="39" spans="1:179" s="121" customFormat="1" ht="12" customHeight="1">
      <c r="A39" s="121" t="s">
        <v>210</v>
      </c>
      <c r="J39" s="140"/>
      <c r="S39" s="140"/>
    </row>
    <row r="40" spans="1:179" s="121" customFormat="1" ht="12" customHeight="1">
      <c r="J40" s="140"/>
      <c r="S40" s="140"/>
    </row>
    <row r="44" spans="1:179">
      <c r="A44" s="52" t="s">
        <v>62</v>
      </c>
      <c r="H44" s="235"/>
      <c r="J44" s="23"/>
    </row>
    <row r="45" spans="1:179" ht="12.75" thickBot="1">
      <c r="A45" s="52" t="s">
        <v>123</v>
      </c>
      <c r="H45" s="235"/>
      <c r="J45" s="23"/>
    </row>
    <row r="46" spans="1:179">
      <c r="A46" s="189"/>
      <c r="B46" s="147"/>
      <c r="C46" s="147"/>
      <c r="D46" s="147"/>
      <c r="E46" s="170" t="str">
        <f>CONCATENATE("Summer ",MID(Data!$U$4,3,2))</f>
        <v>Summer 15</v>
      </c>
      <c r="F46" s="170" t="str">
        <f>CONCATENATE("Fall ",MID(Data!$U$4,3,2))</f>
        <v>Fall 15</v>
      </c>
      <c r="G46" s="170" t="str">
        <f>CONCATENATE("Winter ",MID(Data!$U$4,6,2))</f>
        <v>Winter 16</v>
      </c>
      <c r="H46" s="170" t="str">
        <f>CONCATENATE("Spring ",MID(Data!$U$4,6,2))</f>
        <v>Spring 16</v>
      </c>
      <c r="I46" s="170" t="str">
        <f>Data!$U$4</f>
        <v>2015-16</v>
      </c>
      <c r="J46" s="147"/>
      <c r="K46" s="147"/>
      <c r="L46" s="147"/>
      <c r="M46" s="170" t="str">
        <f>CONCATENATE("Summer ",MID(Data!$U$3,3,2))</f>
        <v>Summer 16</v>
      </c>
      <c r="N46" s="170" t="str">
        <f>CONCATENATE("Fall ",MID(Data!$U$3,3,2))</f>
        <v>Fall 16</v>
      </c>
      <c r="O46" s="170" t="str">
        <f>CONCATENATE("Winter ",MID(Data!$U$3,6,2))</f>
        <v>Winter 17</v>
      </c>
      <c r="P46" s="170" t="str">
        <f>CONCATENATE("Spring ",MID(Data!$U$3,6,2))</f>
        <v>Spring 17</v>
      </c>
      <c r="Q46" s="171" t="str">
        <f>Data!$U$3</f>
        <v>2016-17</v>
      </c>
      <c r="R46" s="147"/>
      <c r="S46" s="142"/>
    </row>
    <row r="47" spans="1:179" ht="12.75" thickBot="1">
      <c r="A47" s="190" t="s">
        <v>37</v>
      </c>
      <c r="B47" s="148"/>
      <c r="C47" s="148"/>
      <c r="D47" s="148"/>
      <c r="E47" s="179" t="s">
        <v>33</v>
      </c>
      <c r="F47" s="179" t="s">
        <v>33</v>
      </c>
      <c r="G47" s="179" t="s">
        <v>33</v>
      </c>
      <c r="H47" s="179" t="s">
        <v>33</v>
      </c>
      <c r="I47" s="179" t="s">
        <v>31</v>
      </c>
      <c r="J47" s="148"/>
      <c r="K47" s="148"/>
      <c r="L47" s="148"/>
      <c r="M47" s="179" t="s">
        <v>33</v>
      </c>
      <c r="N47" s="179" t="s">
        <v>33</v>
      </c>
      <c r="O47" s="179" t="s">
        <v>33</v>
      </c>
      <c r="P47" s="179" t="s">
        <v>33</v>
      </c>
      <c r="Q47" s="179" t="s">
        <v>31</v>
      </c>
      <c r="R47" s="148"/>
      <c r="S47" s="143"/>
    </row>
    <row r="48" spans="1:179">
      <c r="A48" s="102" t="s">
        <v>126</v>
      </c>
      <c r="B48" s="144"/>
      <c r="C48" s="144"/>
      <c r="D48" s="144"/>
      <c r="E48" s="213"/>
      <c r="F48" s="197"/>
      <c r="G48" s="197"/>
      <c r="H48" s="197"/>
      <c r="I48" s="197"/>
      <c r="J48" s="214"/>
      <c r="K48" s="214"/>
      <c r="L48" s="214"/>
      <c r="M48" s="213">
        <f>SUMIFS(Data!$R:$R,Data!$B:$B,Data!$V$3,Data!$E:$E,$A48,Data!$G:$G,"Y",Data!$C:$C,1)</f>
        <v>0</v>
      </c>
      <c r="N48" s="197">
        <f>SUMIFS(Data!$R:$R,Data!$B:$B,Data!$V$3,Data!$E:$E,$A48,Data!$G:$G,"Y",Data!$C:$C,2)</f>
        <v>0</v>
      </c>
      <c r="O48" s="197"/>
      <c r="P48" s="197"/>
      <c r="Q48" s="197"/>
      <c r="R48" s="214"/>
      <c r="S48" s="185"/>
    </row>
    <row r="49" spans="1:19">
      <c r="A49" s="103" t="s">
        <v>124</v>
      </c>
      <c r="B49" s="144"/>
      <c r="C49" s="144"/>
      <c r="D49" s="144"/>
      <c r="E49" s="213"/>
      <c r="F49" s="215"/>
      <c r="G49" s="215"/>
      <c r="H49" s="215"/>
      <c r="I49" s="215"/>
      <c r="J49" s="214"/>
      <c r="K49" s="214"/>
      <c r="L49" s="214"/>
      <c r="M49" s="213">
        <f>SUMIFS(Data!$R:$R,Data!$B:$B,Data!$V$3,Data!$E:$E,$A49,Data!$G:$G,"Y",Data!$C:$C,1)</f>
        <v>0</v>
      </c>
      <c r="N49" s="215">
        <f>SUMIFS(Data!$R:$R,Data!$B:$B,Data!$V$3,Data!$E:$E,$A49,Data!$G:$G,"Y",Data!$C:$C,2)</f>
        <v>0</v>
      </c>
      <c r="O49" s="215"/>
      <c r="P49" s="215"/>
      <c r="Q49" s="215"/>
      <c r="R49" s="214"/>
      <c r="S49" s="185"/>
    </row>
    <row r="50" spans="1:19">
      <c r="A50" s="186" t="s">
        <v>125</v>
      </c>
      <c r="B50" s="144"/>
      <c r="C50" s="144"/>
      <c r="D50" s="144"/>
      <c r="E50" s="216"/>
      <c r="F50" s="194"/>
      <c r="G50" s="194"/>
      <c r="H50" s="194"/>
      <c r="I50" s="194"/>
      <c r="J50" s="214"/>
      <c r="K50" s="214"/>
      <c r="L50" s="214"/>
      <c r="M50" s="216"/>
      <c r="N50" s="194"/>
      <c r="O50" s="194"/>
      <c r="P50" s="194"/>
      <c r="Q50" s="194"/>
      <c r="R50" s="214"/>
      <c r="S50" s="185"/>
    </row>
    <row r="51" spans="1:19">
      <c r="A51" s="103" t="s">
        <v>127</v>
      </c>
      <c r="B51" s="144"/>
      <c r="C51" s="144"/>
      <c r="D51" s="144"/>
      <c r="E51" s="213"/>
      <c r="F51" s="215"/>
      <c r="G51" s="215"/>
      <c r="H51" s="215"/>
      <c r="I51" s="215"/>
      <c r="J51" s="214"/>
      <c r="K51" s="214"/>
      <c r="L51" s="214"/>
      <c r="M51" s="213">
        <f>SUMIFS(Data!$R:$R,Data!$B:$B,Data!$V$3,Data!$E:$E,$A51,Data!$G:$G,"Y",Data!$C:$C,1)</f>
        <v>0</v>
      </c>
      <c r="N51" s="215">
        <f>SUMIFS(Data!$R:$R,Data!$B:$B,Data!$V$3,Data!$E:$E,$A51,Data!$G:$G,"Y",Data!$C:$C,2)</f>
        <v>0</v>
      </c>
      <c r="O51" s="215"/>
      <c r="P51" s="215"/>
      <c r="Q51" s="215"/>
      <c r="R51" s="214"/>
      <c r="S51" s="185"/>
    </row>
    <row r="52" spans="1:19">
      <c r="A52" s="103" t="s">
        <v>73</v>
      </c>
      <c r="B52" s="144"/>
      <c r="C52" s="144"/>
      <c r="D52" s="144"/>
      <c r="E52" s="213">
        <v>24.6</v>
      </c>
      <c r="F52" s="197">
        <v>72.09</v>
      </c>
      <c r="G52" s="197">
        <v>58.4</v>
      </c>
      <c r="H52" s="197">
        <v>61.999921000000199</v>
      </c>
      <c r="I52" s="197">
        <v>72.363307000000063</v>
      </c>
      <c r="J52" s="214"/>
      <c r="K52" s="214"/>
      <c r="L52" s="214"/>
      <c r="M52" s="213">
        <f>SUMIFS(Data!$R:$R,Data!$B:$B,Data!$V$3,Data!$E:$E,$A52,Data!$G:$G,"Y",Data!$C:$C,1)</f>
        <v>27.759964</v>
      </c>
      <c r="N52" s="197">
        <f>SUMIFS(Data!$R:$R,Data!$B:$B,Data!$V$3,Data!$E:$E,$A52,Data!$G:$G,"Y",Data!$C:$C,2)</f>
        <v>71.466578999999996</v>
      </c>
      <c r="O52" s="197"/>
      <c r="P52" s="197"/>
      <c r="Q52" s="197">
        <f t="shared" ref="Q52:Q56" si="6">(M52+N52+O52+P52)/3</f>
        <v>33.075514333333331</v>
      </c>
      <c r="R52" s="214"/>
      <c r="S52" s="185"/>
    </row>
    <row r="53" spans="1:19">
      <c r="A53" s="103" t="s">
        <v>44</v>
      </c>
      <c r="B53" s="144"/>
      <c r="C53" s="144"/>
      <c r="D53" s="144"/>
      <c r="E53" s="213">
        <v>127.25</v>
      </c>
      <c r="F53" s="215">
        <v>181.68</v>
      </c>
      <c r="G53" s="215">
        <v>146.87</v>
      </c>
      <c r="H53" s="215">
        <v>176.333250999999</v>
      </c>
      <c r="I53" s="215">
        <v>210.71108366666635</v>
      </c>
      <c r="J53" s="214"/>
      <c r="K53" s="214"/>
      <c r="L53" s="214"/>
      <c r="M53" s="213">
        <f>SUMIFS(Data!$R:$R,Data!$B:$B,Data!$V$3,Data!$E:$E,$A53,Data!$G:$G,"Y",Data!$C:$C,1)</f>
        <v>169.33327</v>
      </c>
      <c r="N53" s="215">
        <f>SUMIFS(Data!$R:$R,Data!$B:$B,Data!$V$3,Data!$E:$E,$A53,Data!$G:$G,"Y",Data!$C:$C,2)</f>
        <v>172.45326899999989</v>
      </c>
      <c r="O53" s="215"/>
      <c r="P53" s="215"/>
      <c r="Q53" s="215">
        <f t="shared" si="6"/>
        <v>113.9288463333333</v>
      </c>
      <c r="R53" s="214"/>
      <c r="S53" s="185"/>
    </row>
    <row r="54" spans="1:19">
      <c r="A54" s="103" t="s">
        <v>128</v>
      </c>
      <c r="B54" s="144"/>
      <c r="C54" s="144"/>
      <c r="D54" s="144"/>
      <c r="E54" s="213"/>
      <c r="F54" s="197"/>
      <c r="G54" s="197"/>
      <c r="H54" s="197"/>
      <c r="I54" s="197"/>
      <c r="J54" s="214"/>
      <c r="K54" s="214"/>
      <c r="L54" s="214"/>
      <c r="M54" s="213">
        <f>SUMIFS(Data!$R:$R,Data!$B:$B,Data!$V$3,Data!$E:$E,$A54,Data!$G:$G,"Y",Data!$C:$C,1)</f>
        <v>0</v>
      </c>
      <c r="N54" s="197">
        <f>SUMIFS(Data!$R:$R,Data!$B:$B,Data!$V$3,Data!$E:$E,$A54,Data!$G:$G,"Y",Data!$C:$C,2)</f>
        <v>0</v>
      </c>
      <c r="O54" s="197"/>
      <c r="P54" s="197"/>
      <c r="Q54" s="197"/>
      <c r="R54" s="214"/>
      <c r="S54" s="185"/>
    </row>
    <row r="55" spans="1:19">
      <c r="A55" s="186" t="s">
        <v>129</v>
      </c>
      <c r="B55" s="144"/>
      <c r="C55" s="144"/>
      <c r="D55" s="144"/>
      <c r="E55" s="216">
        <v>151.85</v>
      </c>
      <c r="F55" s="217">
        <v>253.77</v>
      </c>
      <c r="G55" s="217">
        <v>205.27</v>
      </c>
      <c r="H55" s="217">
        <v>238.33317199999919</v>
      </c>
      <c r="I55" s="217">
        <v>283.07439066666637</v>
      </c>
      <c r="J55" s="214"/>
      <c r="K55" s="214"/>
      <c r="L55" s="214"/>
      <c r="M55" s="216">
        <f>M51+M52+M53+M54</f>
        <v>197.093234</v>
      </c>
      <c r="N55" s="217">
        <f t="shared" ref="N55:Q55" si="7">N51+N52+N53+N54</f>
        <v>243.91984799999989</v>
      </c>
      <c r="O55" s="217">
        <f t="shared" si="7"/>
        <v>0</v>
      </c>
      <c r="P55" s="217">
        <f t="shared" si="7"/>
        <v>0</v>
      </c>
      <c r="Q55" s="217">
        <f t="shared" si="7"/>
        <v>147.00436066666663</v>
      </c>
      <c r="R55" s="214"/>
      <c r="S55" s="185"/>
    </row>
    <row r="56" spans="1:19">
      <c r="A56" s="103" t="s">
        <v>38</v>
      </c>
      <c r="B56" s="144"/>
      <c r="C56" s="144"/>
      <c r="D56" s="144"/>
      <c r="E56" s="213">
        <v>19.55</v>
      </c>
      <c r="F56" s="197">
        <v>201.452</v>
      </c>
      <c r="G56" s="197">
        <v>197.41200000000001</v>
      </c>
      <c r="H56" s="197">
        <v>156.82900000000001</v>
      </c>
      <c r="I56" s="197">
        <v>191.74766666666665</v>
      </c>
      <c r="J56" s="214"/>
      <c r="K56" s="214"/>
      <c r="L56" s="214"/>
      <c r="M56" s="213">
        <f>SUMIFS(Data!$R:$R,Data!$B:$B,Data!$V$3,Data!$E:$E,$A56,Data!$G:$G,"Y",Data!$C:$C,1)</f>
        <v>25.247</v>
      </c>
      <c r="N56" s="197">
        <f>SUMIFS(Data!$R:$R,Data!$B:$B,Data!$V$3,Data!$E:$E,$A56,Data!$G:$G,"Y",Data!$C:$C,2)</f>
        <v>227.78200000000001</v>
      </c>
      <c r="O56" s="197"/>
      <c r="P56" s="197"/>
      <c r="Q56" s="197">
        <f t="shared" si="6"/>
        <v>84.343000000000004</v>
      </c>
      <c r="R56" s="214"/>
      <c r="S56" s="185"/>
    </row>
    <row r="57" spans="1:19">
      <c r="A57" s="103" t="s">
        <v>130</v>
      </c>
      <c r="B57" s="144"/>
      <c r="C57" s="144"/>
      <c r="D57" s="144"/>
      <c r="E57" s="213"/>
      <c r="F57" s="215"/>
      <c r="G57" s="215"/>
      <c r="H57" s="215"/>
      <c r="I57" s="215"/>
      <c r="J57" s="214"/>
      <c r="K57" s="214"/>
      <c r="L57" s="214"/>
      <c r="M57" s="213">
        <f>SUMIFS(Data!$R:$R,Data!$B:$B,Data!$V$3,Data!$E:$E,$A57,Data!$G:$G,"Y",Data!$C:$C,1)</f>
        <v>0</v>
      </c>
      <c r="N57" s="215">
        <f>SUMIFS(Data!$R:$R,Data!$B:$B,Data!$V$3,Data!$E:$E,$A57,Data!$G:$G,"Y",Data!$C:$C,2)</f>
        <v>0</v>
      </c>
      <c r="O57" s="215"/>
      <c r="P57" s="215"/>
      <c r="Q57" s="215"/>
      <c r="R57" s="214"/>
      <c r="S57" s="185"/>
    </row>
    <row r="58" spans="1:19" ht="12.75" thickBot="1">
      <c r="A58" s="187" t="s">
        <v>131</v>
      </c>
      <c r="B58" s="145"/>
      <c r="C58" s="145"/>
      <c r="D58" s="145"/>
      <c r="E58" s="218">
        <v>19.55</v>
      </c>
      <c r="F58" s="219">
        <v>201.452</v>
      </c>
      <c r="G58" s="219">
        <v>197.41200000000001</v>
      </c>
      <c r="H58" s="219">
        <v>156.82900000000001</v>
      </c>
      <c r="I58" s="219">
        <v>191.74766666666665</v>
      </c>
      <c r="J58" s="220"/>
      <c r="K58" s="220"/>
      <c r="L58" s="220"/>
      <c r="M58" s="218">
        <f>M56+M57</f>
        <v>25.247</v>
      </c>
      <c r="N58" s="219">
        <f t="shared" ref="N58:Q58" si="8">N56+N57</f>
        <v>227.78200000000001</v>
      </c>
      <c r="O58" s="219">
        <f t="shared" si="8"/>
        <v>0</v>
      </c>
      <c r="P58" s="219">
        <f t="shared" si="8"/>
        <v>0</v>
      </c>
      <c r="Q58" s="219">
        <f t="shared" si="8"/>
        <v>84.343000000000004</v>
      </c>
      <c r="R58" s="220"/>
      <c r="S58" s="188"/>
    </row>
    <row r="59" spans="1:19" s="121" customFormat="1" ht="12" customHeight="1">
      <c r="J59" s="140"/>
    </row>
    <row r="60" spans="1:19" s="121" customFormat="1" ht="12" customHeight="1">
      <c r="J60" s="140"/>
    </row>
    <row r="61" spans="1:19" ht="12" customHeight="1">
      <c r="A61" s="63" t="s">
        <v>138</v>
      </c>
      <c r="B61" s="97"/>
      <c r="C61" s="97"/>
      <c r="D61" s="97"/>
      <c r="E61" s="97"/>
      <c r="K61" s="97"/>
      <c r="L61" s="97"/>
      <c r="M61" s="97"/>
    </row>
    <row r="62" spans="1:19" ht="12" customHeight="1">
      <c r="A62" s="63"/>
      <c r="B62" s="97"/>
      <c r="C62" s="97"/>
      <c r="D62" s="97"/>
      <c r="E62" s="97"/>
      <c r="K62" s="97"/>
      <c r="L62" s="97"/>
      <c r="M62" s="97"/>
    </row>
    <row r="63" spans="1:19" ht="12" customHeight="1">
      <c r="A63" s="65" t="s">
        <v>37</v>
      </c>
      <c r="B63" s="30" t="s">
        <v>135</v>
      </c>
      <c r="C63" s="236"/>
      <c r="D63" s="236"/>
      <c r="E63" s="65"/>
      <c r="F63" s="65"/>
      <c r="G63" s="65"/>
      <c r="H63" s="65"/>
    </row>
    <row r="64" spans="1:19" ht="12" customHeight="1">
      <c r="A64" s="139" t="s">
        <v>1</v>
      </c>
      <c r="B64" s="139" t="s">
        <v>65</v>
      </c>
    </row>
    <row r="65" spans="1:2" ht="12" customHeight="1">
      <c r="A65" s="139" t="s">
        <v>3</v>
      </c>
      <c r="B65" s="139" t="s">
        <v>79</v>
      </c>
    </row>
    <row r="66" spans="1:2" ht="12" customHeight="1">
      <c r="A66" s="139" t="s">
        <v>4</v>
      </c>
      <c r="B66" s="139" t="s">
        <v>66</v>
      </c>
    </row>
    <row r="67" spans="1:2" ht="12" customHeight="1">
      <c r="A67" s="139" t="s">
        <v>7</v>
      </c>
      <c r="B67" s="139" t="s">
        <v>67</v>
      </c>
    </row>
    <row r="68" spans="1:2" ht="12" customHeight="1">
      <c r="A68" s="139" t="s">
        <v>8</v>
      </c>
      <c r="B68" s="139" t="s">
        <v>68</v>
      </c>
    </row>
    <row r="69" spans="1:2" ht="12" customHeight="1">
      <c r="A69" s="139" t="s">
        <v>10</v>
      </c>
      <c r="B69" s="139" t="s">
        <v>69</v>
      </c>
    </row>
    <row r="70" spans="1:2" ht="12" customHeight="1">
      <c r="A70" s="139" t="s">
        <v>11</v>
      </c>
      <c r="B70" s="139" t="s">
        <v>240</v>
      </c>
    </row>
    <row r="71" spans="1:2" ht="12" customHeight="1">
      <c r="A71" s="139" t="s">
        <v>13</v>
      </c>
      <c r="B71" s="139" t="s">
        <v>70</v>
      </c>
    </row>
    <row r="72" spans="1:2" ht="12" customHeight="1">
      <c r="A72" s="139" t="s">
        <v>14</v>
      </c>
      <c r="B72" s="139" t="s">
        <v>71</v>
      </c>
    </row>
    <row r="73" spans="1:2" ht="12" customHeight="1">
      <c r="A73" s="139" t="s">
        <v>15</v>
      </c>
      <c r="B73" s="139" t="s">
        <v>72</v>
      </c>
    </row>
    <row r="74" spans="1:2" ht="12" customHeight="1">
      <c r="A74" s="139" t="s">
        <v>17</v>
      </c>
      <c r="B74" s="139" t="s">
        <v>74</v>
      </c>
    </row>
    <row r="75" spans="1:2" ht="12" customHeight="1">
      <c r="A75" s="139" t="s">
        <v>18</v>
      </c>
      <c r="B75" s="139" t="s">
        <v>75</v>
      </c>
    </row>
    <row r="76" spans="1:2" ht="12" customHeight="1">
      <c r="A76" s="139" t="s">
        <v>19</v>
      </c>
      <c r="B76" s="139" t="s">
        <v>239</v>
      </c>
    </row>
    <row r="77" spans="1:2" ht="12" customHeight="1">
      <c r="A77" s="139" t="s">
        <v>73</v>
      </c>
      <c r="B77" s="139" t="s">
        <v>241</v>
      </c>
    </row>
    <row r="78" spans="1:2" ht="12" customHeight="1">
      <c r="A78" s="139" t="s">
        <v>44</v>
      </c>
      <c r="B78" s="139" t="s">
        <v>242</v>
      </c>
    </row>
    <row r="79" spans="1:2" ht="12" customHeight="1">
      <c r="A79" s="139" t="s">
        <v>21</v>
      </c>
      <c r="B79" s="139" t="s">
        <v>76</v>
      </c>
    </row>
    <row r="80" spans="1:2" ht="12" customHeight="1">
      <c r="A80" s="139" t="s">
        <v>77</v>
      </c>
      <c r="B80" s="139" t="s">
        <v>78</v>
      </c>
    </row>
    <row r="81" spans="1:2" ht="12" customHeight="1">
      <c r="A81" s="139" t="s">
        <v>23</v>
      </c>
      <c r="B81" s="139" t="s">
        <v>143</v>
      </c>
    </row>
    <row r="82" spans="1:2" ht="12" customHeight="1">
      <c r="A82" s="139" t="s">
        <v>38</v>
      </c>
      <c r="B82" s="139" t="s">
        <v>136</v>
      </c>
    </row>
    <row r="83" spans="1:2" ht="12" customHeight="1">
      <c r="A83" s="139" t="s">
        <v>25</v>
      </c>
      <c r="B83" s="139" t="s">
        <v>137</v>
      </c>
    </row>
    <row r="84" spans="1:2" ht="12" customHeight="1">
      <c r="A84" s="139" t="s">
        <v>27</v>
      </c>
      <c r="B84" s="237">
        <v>808</v>
      </c>
    </row>
  </sheetData>
  <pageMargins left="0.7" right="0.7" top="0.75" bottom="0.75" header="0.3" footer="0.3"/>
  <pageSetup scale="7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W75"/>
  <sheetViews>
    <sheetView showGridLines="0" zoomScale="90" zoomScaleNormal="90" workbookViewId="0">
      <selection activeCell="E1" sqref="E1"/>
    </sheetView>
  </sheetViews>
  <sheetFormatPr defaultColWidth="9.140625" defaultRowHeight="12"/>
  <cols>
    <col min="1" max="1" width="22.7109375" style="139" customWidth="1"/>
    <col min="2" max="2" width="8.85546875" style="139" bestFit="1" customWidth="1"/>
    <col min="3" max="3" width="9.7109375" style="139" customWidth="1"/>
    <col min="4" max="4" width="7.5703125" style="139" customWidth="1"/>
    <col min="5" max="5" width="8.85546875" style="139" bestFit="1" customWidth="1"/>
    <col min="6" max="6" width="8.7109375" style="139" bestFit="1" customWidth="1"/>
    <col min="7" max="7" width="7.5703125" style="139" bestFit="1" customWidth="1"/>
    <col min="8" max="8" width="8.7109375" style="139" customWidth="1"/>
    <col min="9" max="9" width="8.85546875" style="139" customWidth="1"/>
    <col min="10" max="10" width="10.42578125" style="139" bestFit="1" customWidth="1"/>
    <col min="11" max="11" width="7.5703125" style="139" customWidth="1"/>
    <col min="12" max="12" width="8.85546875" style="139" bestFit="1" customWidth="1"/>
    <col min="13" max="13" width="8.7109375" style="139" bestFit="1" customWidth="1"/>
    <col min="14" max="14" width="10" style="139" bestFit="1" customWidth="1"/>
    <col min="15" max="15" width="10" style="139" customWidth="1"/>
    <col min="16" max="16" width="11.85546875" style="139" bestFit="1" customWidth="1"/>
    <col min="17" max="16384" width="9.140625" style="139"/>
  </cols>
  <sheetData>
    <row r="1" spans="1:17" s="357" customFormat="1" ht="15">
      <c r="A1" s="356" t="s">
        <v>53</v>
      </c>
      <c r="B1" s="356"/>
      <c r="C1" s="356"/>
      <c r="D1" s="356"/>
      <c r="E1" s="356"/>
      <c r="F1" s="356"/>
      <c r="G1" s="356"/>
      <c r="H1" s="356"/>
      <c r="I1" s="356"/>
      <c r="J1" s="356"/>
      <c r="K1" s="356"/>
      <c r="L1" s="356"/>
      <c r="M1" s="356"/>
      <c r="N1" s="356"/>
      <c r="O1" s="356"/>
      <c r="P1" s="356"/>
      <c r="Q1" s="358"/>
    </row>
    <row r="2" spans="1:17">
      <c r="A2" s="77" t="s">
        <v>47</v>
      </c>
      <c r="B2" s="77"/>
      <c r="C2" s="77"/>
      <c r="D2" s="77"/>
      <c r="E2" s="77"/>
      <c r="F2" s="77"/>
      <c r="G2" s="77"/>
      <c r="H2" s="77"/>
      <c r="I2" s="77"/>
      <c r="J2" s="77"/>
      <c r="K2" s="77"/>
      <c r="L2" s="77"/>
      <c r="M2" s="77"/>
      <c r="N2" s="77"/>
      <c r="O2" s="77"/>
      <c r="P2" s="77"/>
    </row>
    <row r="3" spans="1:17" ht="11.45" customHeight="1" thickBot="1">
      <c r="A3" s="128" t="str">
        <f>CONCATENATE("For Academic Year ",Data!$U$3)</f>
        <v>For Academic Year 2016-17</v>
      </c>
      <c r="B3" s="94"/>
      <c r="C3" s="94"/>
      <c r="D3" s="94"/>
      <c r="E3" s="94"/>
      <c r="F3" s="94"/>
      <c r="G3" s="94"/>
      <c r="H3" s="94"/>
      <c r="I3" s="94"/>
      <c r="J3" s="94"/>
      <c r="K3" s="94"/>
      <c r="L3" s="94"/>
      <c r="M3" s="94"/>
      <c r="N3" s="94"/>
      <c r="O3" s="94"/>
      <c r="P3" s="94"/>
    </row>
    <row r="4" spans="1:17" ht="12" customHeight="1">
      <c r="A4" s="141"/>
      <c r="B4" s="169" t="str">
        <f>Data!$U$4</f>
        <v>2015-16</v>
      </c>
      <c r="C4" s="170" t="str">
        <f>CONCATENATE("Summer ",MID(Data!$U$4,3,2))</f>
        <v>Summer 15</v>
      </c>
      <c r="D4" s="170" t="str">
        <f>CONCATENATE("Fall ",MID(Data!$U$4,3,2))</f>
        <v>Fall 15</v>
      </c>
      <c r="E4" s="170" t="str">
        <f>CONCATENATE("Winter ",MID(Data!$U$4,6,2))</f>
        <v>Winter 16</v>
      </c>
      <c r="F4" s="170" t="str">
        <f>CONCATENATE("Spring ",MID(Data!$U$4,6,2))</f>
        <v>Spring 16</v>
      </c>
      <c r="G4" s="171" t="str">
        <f>Data!$U$4</f>
        <v>2015-16</v>
      </c>
      <c r="H4" s="221" t="str">
        <f>Data!$U$4</f>
        <v>2015-16</v>
      </c>
      <c r="I4" s="169" t="str">
        <f>Data!$U$3</f>
        <v>2016-17</v>
      </c>
      <c r="J4" s="170" t="str">
        <f>CONCATENATE("Summer ",MID(Data!$U$3,3,2))</f>
        <v>Summer 16</v>
      </c>
      <c r="K4" s="170" t="str">
        <f>CONCATENATE("Fall ",MID(Data!$U$3,3,2))</f>
        <v>Fall 16</v>
      </c>
      <c r="L4" s="170" t="str">
        <f>CONCATENATE("Winter ",MID(Data!$U$3,6,2))</f>
        <v>Winter 17</v>
      </c>
      <c r="M4" s="170" t="str">
        <f>CONCATENATE("Spring ",MID(Data!$U$3,6,2))</f>
        <v>Spring 17</v>
      </c>
      <c r="N4" s="171" t="str">
        <f>Data!$U$3</f>
        <v>2016-17</v>
      </c>
      <c r="O4" s="221" t="str">
        <f>Data!$U$3</f>
        <v>2016-17</v>
      </c>
      <c r="P4" s="173" t="s">
        <v>103</v>
      </c>
    </row>
    <row r="5" spans="1:17" ht="12" customHeight="1" thickBot="1">
      <c r="A5" s="191" t="s">
        <v>0</v>
      </c>
      <c r="B5" s="178" t="s">
        <v>147</v>
      </c>
      <c r="C5" s="179" t="s">
        <v>33</v>
      </c>
      <c r="D5" s="179" t="s">
        <v>33</v>
      </c>
      <c r="E5" s="179" t="s">
        <v>33</v>
      </c>
      <c r="F5" s="179" t="s">
        <v>33</v>
      </c>
      <c r="G5" s="180" t="s">
        <v>31</v>
      </c>
      <c r="H5" s="226" t="s">
        <v>102</v>
      </c>
      <c r="I5" s="178" t="s">
        <v>169</v>
      </c>
      <c r="J5" s="179" t="s">
        <v>33</v>
      </c>
      <c r="K5" s="179" t="s">
        <v>33</v>
      </c>
      <c r="L5" s="179" t="s">
        <v>33</v>
      </c>
      <c r="M5" s="179" t="s">
        <v>33</v>
      </c>
      <c r="N5" s="180" t="s">
        <v>31</v>
      </c>
      <c r="O5" s="226" t="s">
        <v>102</v>
      </c>
      <c r="P5" s="182" t="s">
        <v>101</v>
      </c>
    </row>
    <row r="6" spans="1:17" ht="12" customHeight="1">
      <c r="A6" s="56" t="s">
        <v>1</v>
      </c>
      <c r="B6" s="193">
        <v>20</v>
      </c>
      <c r="C6" s="216">
        <v>23.47</v>
      </c>
      <c r="D6" s="194">
        <v>42.13</v>
      </c>
      <c r="E6" s="216">
        <v>29.33</v>
      </c>
      <c r="F6" s="216">
        <v>28.67</v>
      </c>
      <c r="G6" s="194">
        <v>41.199999999999996</v>
      </c>
      <c r="H6" s="195">
        <f>IF($G6&gt;$B6,$B6,$G6)</f>
        <v>20</v>
      </c>
      <c r="I6" s="193">
        <v>20</v>
      </c>
      <c r="J6" s="216">
        <f>SUMIFS(Data!$R:$R,Data!$B:$B,Data!$V$3,Data!$D:$D,$A6,Data!$H:$H,"Y",Data!$C:$C,1)</f>
        <v>0</v>
      </c>
      <c r="K6" s="216">
        <f>SUMIFS(Data!$R:$R,Data!$B:$B,Data!$V$3,Data!$D:$D,$A6,Data!$H:$H,"Y",Data!$C:$C,2)</f>
        <v>21.999979999999997</v>
      </c>
      <c r="L6" s="216"/>
      <c r="M6" s="216"/>
      <c r="N6" s="216">
        <f>SUM(J6:M6)/3</f>
        <v>7.3333266666666654</v>
      </c>
      <c r="O6" s="195">
        <f>IF($N6&gt;$I6,$I6,$N6)</f>
        <v>7.3333266666666654</v>
      </c>
      <c r="P6" s="222">
        <f>N6/I6</f>
        <v>0.36666633333333326</v>
      </c>
    </row>
    <row r="7" spans="1:17" ht="12" customHeight="1">
      <c r="A7" s="57" t="s">
        <v>2</v>
      </c>
      <c r="B7" s="193"/>
      <c r="C7" s="213"/>
      <c r="D7" s="197"/>
      <c r="E7" s="197"/>
      <c r="F7" s="197"/>
      <c r="G7" s="229"/>
      <c r="H7" s="230">
        <f t="shared" ref="H7:H36" si="0">IF($G7&gt;$B7,$B7,$G7)</f>
        <v>0</v>
      </c>
      <c r="I7" s="193"/>
      <c r="J7" s="231">
        <f>SUMIFS(Data!$R:$R,Data!$B:$B,Data!$V$3,Data!$D:$D,$A7,Data!$H:$H,"Y",Data!$C:$C,1)</f>
        <v>0</v>
      </c>
      <c r="K7" s="232">
        <f>SUMIFS(Data!$R:$R,Data!$B:$B,Data!$V$3,Data!$D:$D,$A7,Data!$H:$H,"Y",Data!$C:$C,2)</f>
        <v>0</v>
      </c>
      <c r="L7" s="232"/>
      <c r="M7" s="232"/>
      <c r="N7" s="231"/>
      <c r="O7" s="195">
        <f t="shared" ref="O7:O34" si="1">IF($N7&gt;$I7,$I7,$N7)</f>
        <v>0</v>
      </c>
      <c r="P7" s="223"/>
    </row>
    <row r="8" spans="1:17" ht="12" customHeight="1">
      <c r="A8" s="59" t="s">
        <v>3</v>
      </c>
      <c r="B8" s="193">
        <v>4</v>
      </c>
      <c r="C8" s="231"/>
      <c r="D8" s="232"/>
      <c r="E8" s="232"/>
      <c r="F8" s="232">
        <v>2.33</v>
      </c>
      <c r="G8" s="232"/>
      <c r="H8" s="195">
        <f t="shared" si="0"/>
        <v>0</v>
      </c>
      <c r="I8" s="193">
        <v>7</v>
      </c>
      <c r="J8" s="216">
        <f>SUMIFS(Data!$R:$R,Data!$B:$B,Data!$V$3,Data!$D:$D,$A8,Data!$H:$H,"Y",Data!$C:$C,1)</f>
        <v>0</v>
      </c>
      <c r="K8" s="194">
        <f>SUMIFS(Data!$R:$R,Data!$B:$B,Data!$V$3,Data!$D:$D,$A8,Data!$H:$H,"Y",Data!$C:$C,2)</f>
        <v>0</v>
      </c>
      <c r="L8" s="194"/>
      <c r="M8" s="194"/>
      <c r="N8" s="216">
        <f>SUM(J8:M8)/3</f>
        <v>0</v>
      </c>
      <c r="O8" s="195">
        <f t="shared" si="1"/>
        <v>0</v>
      </c>
      <c r="P8" s="222"/>
    </row>
    <row r="9" spans="1:17" ht="12" customHeight="1">
      <c r="A9" s="58" t="s">
        <v>4</v>
      </c>
      <c r="B9" s="193"/>
      <c r="C9" s="231"/>
      <c r="D9" s="233"/>
      <c r="E9" s="233"/>
      <c r="F9" s="233"/>
      <c r="G9" s="233"/>
      <c r="H9" s="230">
        <f t="shared" si="0"/>
        <v>0</v>
      </c>
      <c r="I9" s="193"/>
      <c r="J9" s="231">
        <f>SUMIFS(Data!$R:$R,Data!$B:$B,Data!$V$3,Data!$D:$D,$A9,Data!$H:$H,"Y",Data!$C:$C,1)</f>
        <v>0</v>
      </c>
      <c r="K9" s="233">
        <f>SUMIFS(Data!$R:$R,Data!$B:$B,Data!$V$3,Data!$D:$D,$A9,Data!$H:$H,"Y",Data!$C:$C,2)</f>
        <v>0</v>
      </c>
      <c r="L9" s="233"/>
      <c r="M9" s="233"/>
      <c r="N9" s="231"/>
      <c r="O9" s="195">
        <f t="shared" si="1"/>
        <v>0</v>
      </c>
      <c r="P9" s="225"/>
    </row>
    <row r="10" spans="1:17" ht="12" customHeight="1">
      <c r="A10" s="58" t="s">
        <v>5</v>
      </c>
      <c r="B10" s="193"/>
      <c r="C10" s="231"/>
      <c r="D10" s="232"/>
      <c r="E10" s="232"/>
      <c r="F10" s="232"/>
      <c r="G10" s="232"/>
      <c r="H10" s="195">
        <f t="shared" si="0"/>
        <v>0</v>
      </c>
      <c r="I10" s="193"/>
      <c r="J10" s="231">
        <f>SUMIFS(Data!$R:$R,Data!$B:$B,Data!$V$3,Data!$D:$D,$A10,Data!$H:$H,"Y",Data!$C:$C,1)</f>
        <v>0</v>
      </c>
      <c r="K10" s="232">
        <f>SUMIFS(Data!$R:$R,Data!$B:$B,Data!$V$3,Data!$D:$D,$A10,Data!$H:$H,"Y",Data!$C:$C,2)</f>
        <v>0</v>
      </c>
      <c r="L10" s="232"/>
      <c r="M10" s="232"/>
      <c r="N10" s="231"/>
      <c r="O10" s="195">
        <f t="shared" si="1"/>
        <v>0</v>
      </c>
      <c r="P10" s="224"/>
    </row>
    <row r="11" spans="1:17" ht="12" customHeight="1">
      <c r="A11" s="58" t="s">
        <v>6</v>
      </c>
      <c r="B11" s="193"/>
      <c r="C11" s="231"/>
      <c r="D11" s="233"/>
      <c r="E11" s="233"/>
      <c r="F11" s="233"/>
      <c r="G11" s="233"/>
      <c r="H11" s="230">
        <f t="shared" si="0"/>
        <v>0</v>
      </c>
      <c r="I11" s="193"/>
      <c r="J11" s="231">
        <f>SUMIFS(Data!$R:$R,Data!$B:$B,Data!$V$3,Data!$D:$D,$A11,Data!$H:$H,"Y",Data!$C:$C,1)</f>
        <v>0</v>
      </c>
      <c r="K11" s="233">
        <f>SUMIFS(Data!$R:$R,Data!$B:$B,Data!$V$3,Data!$D:$D,$A11,Data!$H:$H,"Y",Data!$C:$C,2)</f>
        <v>0</v>
      </c>
      <c r="L11" s="233"/>
      <c r="M11" s="233"/>
      <c r="N11" s="231"/>
      <c r="O11" s="195">
        <f t="shared" si="1"/>
        <v>0</v>
      </c>
      <c r="P11" s="225"/>
    </row>
    <row r="12" spans="1:17" ht="12" customHeight="1">
      <c r="A12" s="58" t="s">
        <v>7</v>
      </c>
      <c r="B12" s="193"/>
      <c r="C12" s="231"/>
      <c r="D12" s="232"/>
      <c r="E12" s="232"/>
      <c r="F12" s="232"/>
      <c r="G12" s="232"/>
      <c r="H12" s="195">
        <f t="shared" si="0"/>
        <v>0</v>
      </c>
      <c r="I12" s="193"/>
      <c r="J12" s="231">
        <f>SUMIFS(Data!$R:$R,Data!$B:$B,Data!$V$3,Data!$D:$D,$A12,Data!$H:$H,"Y",Data!$C:$C,1)</f>
        <v>0</v>
      </c>
      <c r="K12" s="232">
        <f>SUMIFS(Data!$R:$R,Data!$B:$B,Data!$V$3,Data!$D:$D,$A12,Data!$H:$H,"Y",Data!$C:$C,2)</f>
        <v>0</v>
      </c>
      <c r="L12" s="232"/>
      <c r="M12" s="232"/>
      <c r="N12" s="231"/>
      <c r="O12" s="195">
        <f t="shared" si="1"/>
        <v>0</v>
      </c>
      <c r="P12" s="224"/>
    </row>
    <row r="13" spans="1:17" ht="12" customHeight="1">
      <c r="A13" s="58" t="s">
        <v>8</v>
      </c>
      <c r="B13" s="193"/>
      <c r="C13" s="231"/>
      <c r="D13" s="233"/>
      <c r="E13" s="233"/>
      <c r="F13" s="233"/>
      <c r="G13" s="233"/>
      <c r="H13" s="230">
        <f t="shared" si="0"/>
        <v>0</v>
      </c>
      <c r="I13" s="193"/>
      <c r="J13" s="231">
        <f>SUMIFS(Data!$R:$R,Data!$B:$B,Data!$V$3,Data!$D:$D,$A13,Data!$H:$H,"Y",Data!$C:$C,1)</f>
        <v>0</v>
      </c>
      <c r="K13" s="233">
        <f>SUMIFS(Data!$R:$R,Data!$B:$B,Data!$V$3,Data!$D:$D,$A13,Data!$H:$H,"Y",Data!$C:$C,2)</f>
        <v>0</v>
      </c>
      <c r="L13" s="233"/>
      <c r="M13" s="233"/>
      <c r="N13" s="231"/>
      <c r="O13" s="195">
        <f t="shared" si="1"/>
        <v>0</v>
      </c>
      <c r="P13" s="225"/>
    </row>
    <row r="14" spans="1:17" ht="12" customHeight="1">
      <c r="A14" s="59" t="s">
        <v>9</v>
      </c>
      <c r="B14" s="193">
        <v>5</v>
      </c>
      <c r="C14" s="216"/>
      <c r="D14" s="216">
        <v>4.67</v>
      </c>
      <c r="E14" s="216">
        <v>4.67</v>
      </c>
      <c r="F14" s="216">
        <v>4.33</v>
      </c>
      <c r="G14" s="194">
        <v>4.5566666666666666</v>
      </c>
      <c r="H14" s="195">
        <f t="shared" si="0"/>
        <v>4.5566666666666666</v>
      </c>
      <c r="I14" s="193">
        <v>5</v>
      </c>
      <c r="J14" s="216">
        <f>SUMIFS(Data!$R:$R,Data!$B:$B,Data!$V$3,Data!$D:$D,$A14,Data!$H:$H,"Y",Data!$C:$C,1)</f>
        <v>0</v>
      </c>
      <c r="K14" s="216">
        <f>SUMIFS(Data!$R:$R,Data!$B:$B,Data!$V$3,Data!$D:$D,$A14,Data!$H:$H,"Y",Data!$C:$C,2)</f>
        <v>0</v>
      </c>
      <c r="L14" s="216"/>
      <c r="M14" s="216"/>
      <c r="N14" s="216">
        <f>SUM(J14:M14)/3</f>
        <v>0</v>
      </c>
      <c r="O14" s="195">
        <f t="shared" si="1"/>
        <v>0</v>
      </c>
      <c r="P14" s="222">
        <f>N14/I14</f>
        <v>0</v>
      </c>
    </row>
    <row r="15" spans="1:17" ht="12" customHeight="1">
      <c r="A15" s="57" t="s">
        <v>10</v>
      </c>
      <c r="B15" s="193"/>
      <c r="C15" s="231"/>
      <c r="D15" s="232"/>
      <c r="E15" s="232"/>
      <c r="F15" s="232"/>
      <c r="G15" s="229"/>
      <c r="H15" s="230">
        <f t="shared" si="0"/>
        <v>0</v>
      </c>
      <c r="I15" s="193">
        <v>5</v>
      </c>
      <c r="J15" s="216">
        <f>SUMIFS(Data!$R:$R,Data!$B:$B,Data!$V$3,Data!$D:$D,$A15,Data!$H:$H,"Y",Data!$C:$C,1)</f>
        <v>0</v>
      </c>
      <c r="K15" s="216">
        <f>SUMIFS(Data!$R:$R,Data!$B:$B,Data!$V$3,Data!$D:$D,$A15,Data!$H:$H,"Y",Data!$C:$C,2)</f>
        <v>0</v>
      </c>
      <c r="L15" s="216"/>
      <c r="M15" s="216"/>
      <c r="N15" s="216">
        <f t="shared" ref="N15:N35" si="2">SUM(J15:M15)/3</f>
        <v>0</v>
      </c>
      <c r="O15" s="195">
        <f t="shared" si="1"/>
        <v>0</v>
      </c>
      <c r="P15" s="222">
        <f>N15/I15</f>
        <v>0</v>
      </c>
    </row>
    <row r="16" spans="1:17" ht="12" customHeight="1">
      <c r="A16" s="59" t="s">
        <v>11</v>
      </c>
      <c r="B16" s="193">
        <v>40</v>
      </c>
      <c r="C16" s="216">
        <v>0.27</v>
      </c>
      <c r="D16" s="216">
        <v>30.67</v>
      </c>
      <c r="E16" s="194">
        <v>32.33</v>
      </c>
      <c r="F16" s="194">
        <v>32.67</v>
      </c>
      <c r="G16" s="194">
        <v>31.98</v>
      </c>
      <c r="H16" s="195">
        <f t="shared" si="0"/>
        <v>31.98</v>
      </c>
      <c r="I16" s="193">
        <v>42</v>
      </c>
      <c r="J16" s="216">
        <f>SUMIFS(Data!$R:$R,Data!$B:$B,Data!$V$3,Data!$D:$D,$A16,Data!$H:$H,"Y",Data!$C:$C,1)</f>
        <v>1.333332</v>
      </c>
      <c r="K16" s="216">
        <f>SUMIFS(Data!$R:$R,Data!$B:$B,Data!$V$3,Data!$D:$D,$A16,Data!$H:$H,"Y",Data!$C:$C,2)</f>
        <v>35.666630999999995</v>
      </c>
      <c r="L16" s="216"/>
      <c r="M16" s="216"/>
      <c r="N16" s="216">
        <f t="shared" si="2"/>
        <v>12.333320999999998</v>
      </c>
      <c r="O16" s="195">
        <f>IF($N16&gt;$I16,$I16,$N16)</f>
        <v>12.333320999999998</v>
      </c>
      <c r="P16" s="222">
        <f>N16/I16</f>
        <v>0.29365049999999993</v>
      </c>
    </row>
    <row r="17" spans="1:205" ht="12" customHeight="1">
      <c r="A17" s="58" t="s">
        <v>12</v>
      </c>
      <c r="B17" s="193"/>
      <c r="C17" s="231"/>
      <c r="D17" s="233"/>
      <c r="E17" s="233"/>
      <c r="F17" s="233"/>
      <c r="G17" s="233"/>
      <c r="H17" s="230">
        <f t="shared" si="0"/>
        <v>0</v>
      </c>
      <c r="I17" s="193"/>
      <c r="J17" s="231">
        <f>SUMIFS(Data!$R:$R,Data!$B:$B,Data!$V$3,Data!$D:$D,$A17,Data!$H:$H,"Y",Data!$C:$C,1)</f>
        <v>0</v>
      </c>
      <c r="K17" s="233">
        <f>SUMIFS(Data!$R:$R,Data!$B:$B,Data!$V$3,Data!$D:$D,$A17,Data!$H:$H,"Y",Data!$C:$C,2)</f>
        <v>0</v>
      </c>
      <c r="L17" s="233"/>
      <c r="M17" s="233"/>
      <c r="N17" s="231"/>
      <c r="O17" s="195">
        <f t="shared" si="1"/>
        <v>0</v>
      </c>
      <c r="P17" s="225"/>
    </row>
    <row r="18" spans="1:205" ht="12" customHeight="1">
      <c r="A18" s="62" t="s">
        <v>13</v>
      </c>
      <c r="B18" s="193"/>
      <c r="C18" s="231"/>
      <c r="D18" s="232"/>
      <c r="E18" s="232"/>
      <c r="F18" s="232"/>
      <c r="G18" s="232"/>
      <c r="H18" s="195">
        <f t="shared" si="0"/>
        <v>0</v>
      </c>
      <c r="I18" s="193"/>
      <c r="J18" s="213">
        <f>SUMIFS(Data!$R:$R,Data!$B:$B,Data!$V$3,Data!$D:$D,$A18,Data!$H:$H,"Y",Data!$C:$C,1)</f>
        <v>0</v>
      </c>
      <c r="K18" s="197">
        <f>SUMIFS(Data!$R:$R,Data!$B:$B,Data!$V$3,Data!$D:$D,$A18,Data!$H:$H,"Y",Data!$C:$C,2)</f>
        <v>0</v>
      </c>
      <c r="L18" s="197"/>
      <c r="M18" s="197"/>
      <c r="N18" s="213"/>
      <c r="O18" s="195">
        <f t="shared" si="1"/>
        <v>0</v>
      </c>
      <c r="P18" s="176"/>
    </row>
    <row r="19" spans="1:205" ht="12" customHeight="1">
      <c r="A19" s="58" t="s">
        <v>14</v>
      </c>
      <c r="B19" s="193"/>
      <c r="C19" s="231"/>
      <c r="D19" s="233"/>
      <c r="E19" s="233"/>
      <c r="F19" s="233"/>
      <c r="G19" s="233"/>
      <c r="H19" s="230">
        <f t="shared" si="0"/>
        <v>0</v>
      </c>
      <c r="I19" s="193"/>
      <c r="J19" s="231">
        <f>SUMIFS(Data!$R:$R,Data!$B:$B,Data!$V$3,Data!$D:$D,$A19,Data!$H:$H,"Y",Data!$C:$C,1)</f>
        <v>0</v>
      </c>
      <c r="K19" s="233">
        <f>SUMIFS(Data!$R:$R,Data!$B:$B,Data!$V$3,Data!$D:$D,$A19,Data!$H:$H,"Y",Data!$C:$C,2)</f>
        <v>0</v>
      </c>
      <c r="L19" s="233"/>
      <c r="M19" s="233"/>
      <c r="N19" s="231"/>
      <c r="O19" s="195">
        <f t="shared" si="1"/>
        <v>0</v>
      </c>
      <c r="P19" s="225"/>
    </row>
    <row r="20" spans="1:205" ht="12" customHeight="1">
      <c r="A20" s="58" t="s">
        <v>15</v>
      </c>
      <c r="B20" s="193"/>
      <c r="C20" s="231"/>
      <c r="D20" s="232"/>
      <c r="E20" s="232"/>
      <c r="F20" s="232"/>
      <c r="G20" s="232"/>
      <c r="H20" s="195">
        <f t="shared" si="0"/>
        <v>0</v>
      </c>
      <c r="I20" s="193">
        <v>5</v>
      </c>
      <c r="J20" s="216">
        <f>SUMIFS(Data!$R:$R,Data!$B:$B,Data!$V$3,Data!$D:$D,$A20,Data!$H:$H,"Y",Data!$C:$C,1)</f>
        <v>0</v>
      </c>
      <c r="K20" s="216">
        <f>SUMIFS(Data!$R:$R,Data!$B:$B,Data!$V$3,Data!$D:$D,$A20,Data!$H:$H,"Y",Data!$C:$C,2)</f>
        <v>0</v>
      </c>
      <c r="L20" s="216"/>
      <c r="M20" s="216"/>
      <c r="N20" s="216">
        <f t="shared" si="2"/>
        <v>0</v>
      </c>
      <c r="O20" s="195">
        <f t="shared" si="1"/>
        <v>0</v>
      </c>
      <c r="P20" s="222">
        <f>N20/I20</f>
        <v>0</v>
      </c>
    </row>
    <row r="21" spans="1:205" ht="12" customHeight="1">
      <c r="A21" s="58" t="s">
        <v>16</v>
      </c>
      <c r="B21" s="193"/>
      <c r="C21" s="231"/>
      <c r="D21" s="233"/>
      <c r="E21" s="233"/>
      <c r="F21" s="233"/>
      <c r="G21" s="233"/>
      <c r="H21" s="230">
        <f t="shared" si="0"/>
        <v>0</v>
      </c>
      <c r="I21" s="193"/>
      <c r="J21" s="231">
        <f>SUMIFS(Data!$R:$R,Data!$B:$B,Data!$V$3,Data!$D:$D,$A21,Data!$H:$H,"Y",Data!$C:$C,1)</f>
        <v>0</v>
      </c>
      <c r="K21" s="233">
        <f>SUMIFS(Data!$R:$R,Data!$B:$B,Data!$V$3,Data!$D:$D,$A21,Data!$H:$H,"Y",Data!$C:$C,2)</f>
        <v>0</v>
      </c>
      <c r="L21" s="233"/>
      <c r="M21" s="233"/>
      <c r="N21" s="231"/>
      <c r="O21" s="195">
        <f t="shared" si="1"/>
        <v>0</v>
      </c>
      <c r="P21" s="225"/>
    </row>
    <row r="22" spans="1:205" ht="12" customHeight="1">
      <c r="A22" s="58" t="s">
        <v>17</v>
      </c>
      <c r="B22" s="193"/>
      <c r="C22" s="231"/>
      <c r="D22" s="232"/>
      <c r="E22" s="232"/>
      <c r="F22" s="232"/>
      <c r="G22" s="232"/>
      <c r="H22" s="195">
        <f t="shared" si="0"/>
        <v>0</v>
      </c>
      <c r="I22" s="193"/>
      <c r="J22" s="231">
        <f>SUMIFS(Data!$R:$R,Data!$B:$B,Data!$V$3,Data!$D:$D,$A22,Data!$H:$H,"Y",Data!$C:$C,1)</f>
        <v>0</v>
      </c>
      <c r="K22" s="232">
        <f>SUMIFS(Data!$R:$R,Data!$B:$B,Data!$V$3,Data!$D:$D,$A22,Data!$H:$H,"Y",Data!$C:$C,2)</f>
        <v>0</v>
      </c>
      <c r="L22" s="232"/>
      <c r="M22" s="232"/>
      <c r="N22" s="231"/>
      <c r="O22" s="195">
        <f t="shared" si="1"/>
        <v>0</v>
      </c>
      <c r="P22" s="224"/>
    </row>
    <row r="23" spans="1:205" ht="12" customHeight="1">
      <c r="A23" s="58" t="s">
        <v>18</v>
      </c>
      <c r="B23" s="193"/>
      <c r="C23" s="231"/>
      <c r="D23" s="233"/>
      <c r="E23" s="233"/>
      <c r="F23" s="233"/>
      <c r="G23" s="233"/>
      <c r="H23" s="230">
        <f t="shared" si="0"/>
        <v>0</v>
      </c>
      <c r="I23" s="193"/>
      <c r="J23" s="231">
        <f>SUMIFS(Data!$R:$R,Data!$B:$B,Data!$V$3,Data!$D:$D,$A23,Data!$H:$H,"Y",Data!$C:$C,1)</f>
        <v>0</v>
      </c>
      <c r="K23" s="233">
        <f>SUMIFS(Data!$R:$R,Data!$B:$B,Data!$V$3,Data!$D:$D,$A23,Data!$H:$H,"Y",Data!$C:$C,2)</f>
        <v>0</v>
      </c>
      <c r="L23" s="233"/>
      <c r="M23" s="233"/>
      <c r="N23" s="231"/>
      <c r="O23" s="195">
        <f t="shared" si="1"/>
        <v>0</v>
      </c>
      <c r="P23" s="225"/>
    </row>
    <row r="24" spans="1:205" ht="12" customHeight="1">
      <c r="A24" s="58" t="s">
        <v>40</v>
      </c>
      <c r="B24" s="193"/>
      <c r="C24" s="231"/>
      <c r="D24" s="232"/>
      <c r="E24" s="232"/>
      <c r="F24" s="232"/>
      <c r="G24" s="232"/>
      <c r="H24" s="195">
        <f t="shared" si="0"/>
        <v>0</v>
      </c>
      <c r="I24" s="193"/>
      <c r="J24" s="231">
        <f>SUMIFS(Data!$R:$R,Data!$B:$B,Data!$V$3,Data!$D:$D,$A24,Data!$H:$H,"Y",Data!$C:$C,1)</f>
        <v>0</v>
      </c>
      <c r="K24" s="232">
        <f>SUMIFS(Data!$R:$R,Data!$B:$B,Data!$V$3,Data!$D:$D,$A24,Data!$H:$H,"Y",Data!$C:$C,2)</f>
        <v>0</v>
      </c>
      <c r="L24" s="232"/>
      <c r="M24" s="232"/>
      <c r="N24" s="231"/>
      <c r="O24" s="195">
        <f t="shared" si="1"/>
        <v>0</v>
      </c>
      <c r="P24" s="224"/>
    </row>
    <row r="25" spans="1:205" ht="12" customHeight="1">
      <c r="A25" s="59" t="s">
        <v>19</v>
      </c>
      <c r="B25" s="193">
        <v>14</v>
      </c>
      <c r="C25" s="216"/>
      <c r="D25" s="216">
        <v>16.8</v>
      </c>
      <c r="E25" s="216">
        <v>10.4</v>
      </c>
      <c r="F25" s="216">
        <v>10.67</v>
      </c>
      <c r="G25" s="194">
        <v>12.623333333333335</v>
      </c>
      <c r="H25" s="195">
        <f t="shared" si="0"/>
        <v>12.623333333333335</v>
      </c>
      <c r="I25" s="193">
        <v>14</v>
      </c>
      <c r="J25" s="216">
        <f>SUMIFS(Data!$R:$R,Data!$B:$B,Data!$V$3,Data!$D:$D,$A25,Data!$H:$H,"Y",Data!$C:$C,1)</f>
        <v>0</v>
      </c>
      <c r="K25" s="216">
        <f>SUMIFS(Data!$R:$R,Data!$B:$B,Data!$V$3,Data!$D:$D,$A25,Data!$H:$H,"Y",Data!$C:$C,2)</f>
        <v>10.933306</v>
      </c>
      <c r="L25" s="216"/>
      <c r="M25" s="216"/>
      <c r="N25" s="216">
        <f t="shared" si="2"/>
        <v>3.6444353333333335</v>
      </c>
      <c r="O25" s="195">
        <f t="shared" si="1"/>
        <v>3.6444353333333335</v>
      </c>
      <c r="P25" s="222">
        <f>N25/I25</f>
        <v>0.26031680952380953</v>
      </c>
    </row>
    <row r="26" spans="1:205" s="28" customFormat="1" ht="12" customHeight="1">
      <c r="A26" s="59" t="s">
        <v>39</v>
      </c>
      <c r="B26" s="193">
        <v>24</v>
      </c>
      <c r="C26" s="216">
        <v>5.67</v>
      </c>
      <c r="D26" s="216">
        <v>8</v>
      </c>
      <c r="E26" s="216">
        <v>5.33</v>
      </c>
      <c r="F26" s="216">
        <v>3.67</v>
      </c>
      <c r="G26" s="216">
        <v>7.5566666666666675</v>
      </c>
      <c r="H26" s="234">
        <f t="shared" si="0"/>
        <v>7.5566666666666675</v>
      </c>
      <c r="I26" s="193">
        <v>25</v>
      </c>
      <c r="J26" s="216">
        <f>SUMIFS(Data!$R:$R,Data!$B:$B,Data!$V$3,Data!$D:$D,$A26,Data!$H:$H,"Y",Data!$C:$C,1)</f>
        <v>0</v>
      </c>
      <c r="K26" s="216">
        <f>SUMIFS(Data!$R:$R,Data!$B:$B,Data!$V$3,Data!$D:$D,$A26,Data!$H:$H,"Y",Data!$C:$C,2)</f>
        <v>2.3333309999999998</v>
      </c>
      <c r="L26" s="216"/>
      <c r="M26" s="216"/>
      <c r="N26" s="216">
        <f t="shared" si="2"/>
        <v>0.77777699999999994</v>
      </c>
      <c r="O26" s="195">
        <f t="shared" si="1"/>
        <v>0.77777699999999994</v>
      </c>
      <c r="P26" s="222">
        <f>N26/I26</f>
        <v>3.1111079999999999E-2</v>
      </c>
      <c r="Q26" s="61"/>
      <c r="R26" s="61"/>
      <c r="S26" s="61"/>
      <c r="T26" s="61"/>
      <c r="U26" s="27"/>
      <c r="V26" s="18"/>
      <c r="W26" s="60"/>
      <c r="X26" s="60"/>
      <c r="Y26" s="61"/>
      <c r="Z26" s="61"/>
      <c r="AA26" s="61"/>
      <c r="AB26" s="61"/>
      <c r="AC26" s="27"/>
      <c r="AD26" s="18"/>
      <c r="AE26" s="60"/>
      <c r="AF26" s="60"/>
      <c r="AG26" s="61"/>
      <c r="AH26" s="61"/>
      <c r="AI26" s="61"/>
      <c r="AJ26" s="61"/>
      <c r="AK26" s="27"/>
      <c r="AL26" s="18"/>
      <c r="AM26" s="60"/>
      <c r="AN26" s="60"/>
      <c r="AO26" s="61"/>
      <c r="AP26" s="61"/>
      <c r="AQ26" s="61"/>
      <c r="AR26" s="61"/>
      <c r="AS26" s="27"/>
      <c r="AT26" s="18"/>
      <c r="AU26" s="60"/>
      <c r="AV26" s="60"/>
      <c r="AW26" s="61"/>
      <c r="AX26" s="61"/>
      <c r="AY26" s="61"/>
      <c r="AZ26" s="61"/>
      <c r="BA26" s="27"/>
      <c r="BB26" s="18"/>
      <c r="BC26" s="60"/>
      <c r="BD26" s="60"/>
      <c r="BE26" s="61"/>
      <c r="BF26" s="61"/>
      <c r="BG26" s="61"/>
      <c r="BH26" s="61"/>
      <c r="BI26" s="27"/>
      <c r="BJ26" s="18"/>
      <c r="BK26" s="60"/>
      <c r="BL26" s="60"/>
      <c r="BM26" s="61"/>
      <c r="BN26" s="61"/>
      <c r="BO26" s="61"/>
      <c r="BP26" s="61"/>
      <c r="BQ26" s="27"/>
      <c r="BR26" s="18"/>
      <c r="BS26" s="60"/>
      <c r="BT26" s="60"/>
      <c r="BU26" s="61"/>
      <c r="BV26" s="61"/>
      <c r="BW26" s="61"/>
      <c r="BX26" s="61"/>
      <c r="BY26" s="27"/>
      <c r="BZ26" s="18"/>
      <c r="CA26" s="60"/>
      <c r="CB26" s="60"/>
      <c r="CC26" s="61"/>
      <c r="CD26" s="61"/>
      <c r="CE26" s="61"/>
      <c r="CF26" s="61"/>
      <c r="CG26" s="27"/>
      <c r="CH26" s="18"/>
      <c r="CI26" s="60"/>
      <c r="CJ26" s="60"/>
      <c r="CK26" s="61"/>
      <c r="CL26" s="61"/>
      <c r="CM26" s="61"/>
      <c r="CN26" s="61"/>
      <c r="CO26" s="27"/>
      <c r="CP26" s="18"/>
      <c r="CQ26" s="60"/>
      <c r="CR26" s="60"/>
      <c r="CS26" s="61"/>
      <c r="CT26" s="61"/>
      <c r="CU26" s="61"/>
      <c r="CV26" s="61"/>
      <c r="CW26" s="27"/>
      <c r="CX26" s="18"/>
      <c r="CY26" s="60"/>
      <c r="CZ26" s="60"/>
      <c r="DA26" s="61"/>
      <c r="DB26" s="61"/>
      <c r="DC26" s="61"/>
      <c r="DD26" s="61"/>
      <c r="DE26" s="27"/>
      <c r="DF26" s="18"/>
      <c r="DG26" s="60"/>
      <c r="DH26" s="60"/>
      <c r="DI26" s="61"/>
      <c r="DJ26" s="61"/>
      <c r="DK26" s="61"/>
      <c r="DL26" s="61"/>
      <c r="DM26" s="27"/>
      <c r="DN26" s="18"/>
      <c r="DO26" s="60"/>
      <c r="DP26" s="60"/>
      <c r="DQ26" s="61"/>
      <c r="DR26" s="61"/>
      <c r="DS26" s="61"/>
      <c r="DT26" s="61"/>
      <c r="DU26" s="27"/>
      <c r="DV26" s="18"/>
      <c r="DW26" s="60"/>
      <c r="DX26" s="60"/>
      <c r="DY26" s="61"/>
      <c r="DZ26" s="61"/>
      <c r="EA26" s="61"/>
      <c r="EB26" s="61"/>
      <c r="EC26" s="27"/>
      <c r="ED26" s="18"/>
      <c r="EE26" s="60"/>
      <c r="EF26" s="60"/>
      <c r="EG26" s="61"/>
      <c r="EH26" s="61"/>
      <c r="EI26" s="61"/>
      <c r="EJ26" s="61"/>
      <c r="EK26" s="27"/>
      <c r="EL26" s="18"/>
      <c r="EM26" s="60"/>
      <c r="EN26" s="60"/>
      <c r="EO26" s="61"/>
      <c r="EP26" s="61"/>
      <c r="EQ26" s="61"/>
      <c r="ER26" s="61"/>
      <c r="ES26" s="27"/>
      <c r="ET26" s="18"/>
      <c r="EU26" s="60"/>
      <c r="EV26" s="60"/>
      <c r="EW26" s="61"/>
      <c r="EX26" s="61"/>
      <c r="EY26" s="61"/>
      <c r="EZ26" s="61"/>
      <c r="FA26" s="27"/>
      <c r="FB26" s="18"/>
      <c r="FC26" s="60"/>
      <c r="FD26" s="60"/>
      <c r="FE26" s="61"/>
      <c r="FF26" s="61"/>
      <c r="FG26" s="61"/>
      <c r="FH26" s="61"/>
      <c r="FI26" s="27"/>
      <c r="FJ26" s="18"/>
      <c r="FK26" s="60"/>
      <c r="FL26" s="60"/>
      <c r="FM26" s="61"/>
      <c r="FN26" s="61"/>
      <c r="FO26" s="61"/>
      <c r="FP26" s="61"/>
      <c r="FQ26" s="27"/>
      <c r="FR26" s="18"/>
      <c r="FS26" s="60"/>
      <c r="FT26" s="60"/>
      <c r="FU26" s="61"/>
      <c r="FV26" s="61"/>
      <c r="FW26" s="61"/>
      <c r="FX26" s="61"/>
      <c r="FY26" s="27"/>
      <c r="FZ26" s="18"/>
      <c r="GA26" s="60"/>
      <c r="GB26" s="60"/>
      <c r="GC26" s="61"/>
      <c r="GD26" s="61"/>
      <c r="GE26" s="61"/>
      <c r="GF26" s="61"/>
      <c r="GG26" s="27"/>
      <c r="GH26" s="18"/>
      <c r="GI26" s="60"/>
      <c r="GJ26" s="60"/>
      <c r="GK26" s="61"/>
      <c r="GL26" s="61"/>
      <c r="GM26" s="61"/>
      <c r="GN26" s="61"/>
      <c r="GO26" s="27"/>
      <c r="GP26" s="18"/>
      <c r="GQ26" s="60"/>
      <c r="GR26" s="60"/>
      <c r="GS26" s="61"/>
      <c r="GT26" s="61"/>
      <c r="GU26" s="61"/>
      <c r="GV26" s="61"/>
      <c r="GW26" s="27"/>
    </row>
    <row r="27" spans="1:205" s="28" customFormat="1" ht="12" customHeight="1">
      <c r="A27" s="58" t="s">
        <v>21</v>
      </c>
      <c r="B27" s="193"/>
      <c r="C27" s="231"/>
      <c r="D27" s="233"/>
      <c r="E27" s="233"/>
      <c r="F27" s="233"/>
      <c r="G27" s="233"/>
      <c r="H27" s="230">
        <f t="shared" si="0"/>
        <v>0</v>
      </c>
      <c r="I27" s="193"/>
      <c r="J27" s="231">
        <f>SUMIFS(Data!$R:$R,Data!$B:$B,Data!$V$3,Data!$D:$D,$A27,Data!$H:$H,"Y",Data!$C:$C,1)</f>
        <v>0</v>
      </c>
      <c r="K27" s="233">
        <f>SUMIFS(Data!$R:$R,Data!$B:$B,Data!$V$3,Data!$D:$D,$A27,Data!$H:$H,"Y",Data!$C:$C,2)</f>
        <v>0</v>
      </c>
      <c r="L27" s="233"/>
      <c r="M27" s="233"/>
      <c r="N27" s="231"/>
      <c r="O27" s="195">
        <f t="shared" si="1"/>
        <v>0</v>
      </c>
      <c r="P27" s="225"/>
    </row>
    <row r="28" spans="1:205" s="28" customFormat="1" ht="12" customHeight="1">
      <c r="A28" s="59" t="s">
        <v>22</v>
      </c>
      <c r="B28" s="193">
        <v>8</v>
      </c>
      <c r="C28" s="231"/>
      <c r="D28" s="232"/>
      <c r="E28" s="232"/>
      <c r="F28" s="232"/>
      <c r="G28" s="232"/>
      <c r="H28" s="195">
        <f t="shared" si="0"/>
        <v>0</v>
      </c>
      <c r="I28" s="193"/>
      <c r="J28" s="231">
        <f>SUMIFS(Data!$R:$R,Data!$B:$B,Data!$V$3,Data!$D:$D,$A28,Data!$H:$H,"Y",Data!$C:$C,1)</f>
        <v>0</v>
      </c>
      <c r="K28" s="233">
        <f>SUMIFS(Data!$R:$R,Data!$B:$B,Data!$V$3,Data!$D:$D,$A28,Data!$H:$H,"Y",Data!$C:$C,2)</f>
        <v>0</v>
      </c>
      <c r="L28" s="233"/>
      <c r="M28" s="233"/>
      <c r="N28" s="231"/>
      <c r="O28" s="195">
        <f t="shared" si="1"/>
        <v>0</v>
      </c>
      <c r="P28" s="225"/>
      <c r="Q28" s="61"/>
      <c r="R28" s="61"/>
      <c r="S28" s="61"/>
      <c r="T28" s="61"/>
      <c r="U28" s="27"/>
      <c r="V28" s="18"/>
      <c r="W28" s="60"/>
      <c r="X28" s="60"/>
      <c r="Y28" s="61"/>
      <c r="Z28" s="61"/>
      <c r="AA28" s="61"/>
      <c r="AB28" s="61"/>
      <c r="AC28" s="27"/>
      <c r="AD28" s="18"/>
      <c r="AE28" s="60"/>
      <c r="AF28" s="60"/>
      <c r="AG28" s="61"/>
      <c r="AH28" s="61"/>
      <c r="AI28" s="61"/>
      <c r="AJ28" s="61"/>
      <c r="AK28" s="27"/>
      <c r="AL28" s="18"/>
      <c r="AM28" s="60"/>
      <c r="AN28" s="60"/>
      <c r="AO28" s="61"/>
      <c r="AP28" s="61"/>
      <c r="AQ28" s="61"/>
      <c r="AR28" s="61"/>
      <c r="AS28" s="27"/>
      <c r="AT28" s="18"/>
      <c r="AU28" s="60"/>
      <c r="AV28" s="60"/>
      <c r="AW28" s="61"/>
      <c r="AX28" s="61"/>
      <c r="AY28" s="61"/>
      <c r="AZ28" s="61"/>
      <c r="BA28" s="27"/>
      <c r="BB28" s="18"/>
      <c r="BC28" s="60"/>
      <c r="BD28" s="60"/>
      <c r="BE28" s="61"/>
      <c r="BF28" s="61"/>
      <c r="BG28" s="61"/>
      <c r="BH28" s="61"/>
      <c r="BI28" s="27"/>
      <c r="BJ28" s="18"/>
      <c r="BK28" s="60"/>
      <c r="BL28" s="60"/>
      <c r="BM28" s="61"/>
      <c r="BN28" s="61"/>
      <c r="BO28" s="61"/>
      <c r="BP28" s="61"/>
      <c r="BQ28" s="27"/>
      <c r="BR28" s="18"/>
      <c r="BS28" s="60"/>
      <c r="BT28" s="60"/>
      <c r="BU28" s="61"/>
      <c r="BV28" s="61"/>
      <c r="BW28" s="61"/>
      <c r="BX28" s="61"/>
      <c r="BY28" s="27"/>
      <c r="BZ28" s="18"/>
      <c r="CA28" s="60"/>
      <c r="CB28" s="60"/>
      <c r="CC28" s="61"/>
      <c r="CD28" s="61"/>
      <c r="CE28" s="61"/>
      <c r="CF28" s="61"/>
      <c r="CG28" s="27"/>
      <c r="CH28" s="18"/>
      <c r="CI28" s="60"/>
      <c r="CJ28" s="60"/>
      <c r="CK28" s="61"/>
      <c r="CL28" s="61"/>
      <c r="CM28" s="61"/>
      <c r="CN28" s="61"/>
      <c r="CO28" s="27"/>
      <c r="CP28" s="18"/>
      <c r="CQ28" s="60"/>
      <c r="CR28" s="60"/>
      <c r="CS28" s="61"/>
      <c r="CT28" s="61"/>
      <c r="CU28" s="61"/>
      <c r="CV28" s="61"/>
      <c r="CW28" s="27"/>
      <c r="CX28" s="18"/>
      <c r="CY28" s="60"/>
      <c r="CZ28" s="60"/>
      <c r="DA28" s="61"/>
      <c r="DB28" s="61"/>
      <c r="DC28" s="61"/>
      <c r="DD28" s="61"/>
      <c r="DE28" s="27"/>
      <c r="DF28" s="18"/>
      <c r="DG28" s="60"/>
      <c r="DH28" s="60"/>
      <c r="DI28" s="61"/>
      <c r="DJ28" s="61"/>
      <c r="DK28" s="61"/>
      <c r="DL28" s="61"/>
      <c r="DM28" s="27"/>
      <c r="DN28" s="18"/>
      <c r="DO28" s="60"/>
      <c r="DP28" s="60"/>
      <c r="DQ28" s="61"/>
      <c r="DR28" s="61"/>
      <c r="DS28" s="61"/>
      <c r="DT28" s="61"/>
      <c r="DU28" s="27"/>
      <c r="DV28" s="18"/>
      <c r="DW28" s="60"/>
      <c r="DX28" s="60"/>
      <c r="DY28" s="61"/>
      <c r="DZ28" s="61"/>
      <c r="EA28" s="61"/>
      <c r="EB28" s="61"/>
      <c r="EC28" s="27"/>
      <c r="ED28" s="18"/>
      <c r="EE28" s="60"/>
      <c r="EF28" s="60"/>
      <c r="EG28" s="61"/>
      <c r="EH28" s="61"/>
      <c r="EI28" s="61"/>
      <c r="EJ28" s="61"/>
      <c r="EK28" s="27"/>
      <c r="EL28" s="18"/>
      <c r="EM28" s="60"/>
      <c r="EN28" s="60"/>
      <c r="EO28" s="61"/>
      <c r="EP28" s="61"/>
      <c r="EQ28" s="61"/>
      <c r="ER28" s="61"/>
      <c r="ES28" s="27"/>
      <c r="ET28" s="18"/>
      <c r="EU28" s="60"/>
      <c r="EV28" s="60"/>
      <c r="EW28" s="61"/>
      <c r="EX28" s="61"/>
      <c r="EY28" s="61"/>
      <c r="EZ28" s="61"/>
      <c r="FA28" s="27"/>
      <c r="FB28" s="18"/>
      <c r="FC28" s="60"/>
      <c r="FD28" s="60"/>
      <c r="FE28" s="61"/>
      <c r="FF28" s="61"/>
      <c r="FG28" s="61"/>
      <c r="FH28" s="61"/>
      <c r="FI28" s="27"/>
      <c r="FJ28" s="18"/>
      <c r="FK28" s="60"/>
      <c r="FL28" s="60"/>
      <c r="FM28" s="61"/>
      <c r="FN28" s="61"/>
      <c r="FO28" s="61"/>
      <c r="FP28" s="61"/>
      <c r="FQ28" s="27"/>
      <c r="FR28" s="18"/>
      <c r="FS28" s="60"/>
      <c r="FT28" s="60"/>
      <c r="FU28" s="61"/>
      <c r="FV28" s="61"/>
      <c r="FW28" s="61"/>
      <c r="FX28" s="61"/>
      <c r="FY28" s="27"/>
      <c r="FZ28" s="18"/>
      <c r="GA28" s="60"/>
      <c r="GB28" s="60"/>
      <c r="GC28" s="61"/>
      <c r="GD28" s="61"/>
      <c r="GE28" s="61"/>
      <c r="GF28" s="61"/>
      <c r="GG28" s="27"/>
      <c r="GH28" s="18"/>
      <c r="GI28" s="60"/>
      <c r="GJ28" s="60"/>
      <c r="GK28" s="61"/>
      <c r="GL28" s="61"/>
      <c r="GM28" s="61"/>
      <c r="GN28" s="61"/>
      <c r="GO28" s="27"/>
      <c r="GP28" s="18"/>
      <c r="GQ28" s="60"/>
      <c r="GR28" s="60"/>
      <c r="GS28" s="61"/>
      <c r="GT28" s="61"/>
      <c r="GU28" s="61"/>
      <c r="GV28" s="61"/>
      <c r="GW28" s="27"/>
    </row>
    <row r="29" spans="1:205" s="28" customFormat="1" ht="12" customHeight="1">
      <c r="A29" s="58" t="s">
        <v>23</v>
      </c>
      <c r="B29" s="193"/>
      <c r="C29" s="231"/>
      <c r="D29" s="233"/>
      <c r="E29" s="233"/>
      <c r="F29" s="233"/>
      <c r="G29" s="233"/>
      <c r="H29" s="230">
        <f t="shared" si="0"/>
        <v>0</v>
      </c>
      <c r="I29" s="193"/>
      <c r="J29" s="231">
        <f>SUMIFS(Data!$R:$R,Data!$B:$B,Data!$V$3,Data!$D:$D,$A29,Data!$H:$H,"Y",Data!$C:$C,1)</f>
        <v>0</v>
      </c>
      <c r="K29" s="233">
        <f>SUMIFS(Data!$R:$R,Data!$B:$B,Data!$V$3,Data!$D:$D,$A29,Data!$H:$H,"Y",Data!$C:$C,2)</f>
        <v>0</v>
      </c>
      <c r="L29" s="233"/>
      <c r="M29" s="233"/>
      <c r="N29" s="231"/>
      <c r="O29" s="195">
        <f t="shared" si="1"/>
        <v>0</v>
      </c>
      <c r="P29" s="225"/>
    </row>
    <row r="30" spans="1:205" s="28" customFormat="1" ht="12" customHeight="1">
      <c r="A30" s="59" t="s">
        <v>38</v>
      </c>
      <c r="B30" s="193">
        <v>5</v>
      </c>
      <c r="C30" s="216"/>
      <c r="D30" s="216">
        <v>4.2</v>
      </c>
      <c r="E30" s="216">
        <v>2.1</v>
      </c>
      <c r="F30" s="216"/>
      <c r="G30" s="194">
        <v>2.1</v>
      </c>
      <c r="H30" s="195">
        <f t="shared" si="0"/>
        <v>2.1</v>
      </c>
      <c r="I30" s="193">
        <v>5</v>
      </c>
      <c r="J30" s="216">
        <f>SUMIFS(Data!$R:$R,Data!$B:$B,Data!$V$3,Data!$D:$D,$A30,Data!$H:$H,"Y",Data!$C:$C,1)</f>
        <v>0</v>
      </c>
      <c r="K30" s="216">
        <f>SUMIFS(Data!$R:$R,Data!$B:$B,Data!$V$3,Data!$D:$D,$A30,Data!$H:$H,"Y",Data!$C:$C,2)</f>
        <v>0</v>
      </c>
      <c r="L30" s="216"/>
      <c r="M30" s="216"/>
      <c r="N30" s="216">
        <f t="shared" si="2"/>
        <v>0</v>
      </c>
      <c r="O30" s="195">
        <f t="shared" si="1"/>
        <v>0</v>
      </c>
      <c r="P30" s="222">
        <f>N30/I30</f>
        <v>0</v>
      </c>
      <c r="Q30" s="61"/>
      <c r="R30" s="61"/>
      <c r="S30" s="61"/>
      <c r="T30" s="61"/>
      <c r="U30" s="27"/>
      <c r="V30" s="18"/>
      <c r="W30" s="60"/>
      <c r="X30" s="60"/>
      <c r="Y30" s="61"/>
      <c r="Z30" s="61"/>
      <c r="AA30" s="61"/>
      <c r="AB30" s="61"/>
      <c r="AC30" s="27"/>
      <c r="AD30" s="18"/>
      <c r="AE30" s="60"/>
      <c r="AF30" s="60"/>
      <c r="AG30" s="61"/>
      <c r="AH30" s="61"/>
      <c r="AI30" s="61"/>
      <c r="AJ30" s="61"/>
      <c r="AK30" s="27"/>
      <c r="AL30" s="18"/>
      <c r="AM30" s="60"/>
      <c r="AN30" s="60"/>
      <c r="AO30" s="61"/>
      <c r="AP30" s="61"/>
      <c r="AQ30" s="61"/>
      <c r="AR30" s="61"/>
      <c r="AS30" s="27"/>
      <c r="AT30" s="18"/>
      <c r="AU30" s="60"/>
      <c r="AV30" s="60"/>
      <c r="AW30" s="61"/>
      <c r="AX30" s="61"/>
      <c r="AY30" s="61"/>
      <c r="AZ30" s="61"/>
      <c r="BA30" s="27"/>
      <c r="BB30" s="18"/>
      <c r="BC30" s="60"/>
      <c r="BD30" s="60"/>
      <c r="BE30" s="61"/>
      <c r="BF30" s="61"/>
      <c r="BG30" s="61"/>
      <c r="BH30" s="61"/>
      <c r="BI30" s="27"/>
      <c r="BJ30" s="18"/>
      <c r="BK30" s="60"/>
      <c r="BL30" s="60"/>
      <c r="BM30" s="61"/>
      <c r="BN30" s="61"/>
      <c r="BO30" s="61"/>
      <c r="BP30" s="61"/>
      <c r="BQ30" s="27"/>
      <c r="BR30" s="18"/>
      <c r="BS30" s="60"/>
      <c r="BT30" s="60"/>
      <c r="BU30" s="61"/>
      <c r="BV30" s="61"/>
      <c r="BW30" s="61"/>
      <c r="BX30" s="61"/>
      <c r="BY30" s="27"/>
      <c r="BZ30" s="18"/>
      <c r="CA30" s="60"/>
      <c r="CB30" s="60"/>
      <c r="CC30" s="61"/>
      <c r="CD30" s="61"/>
      <c r="CE30" s="61"/>
      <c r="CF30" s="61"/>
      <c r="CG30" s="27"/>
      <c r="CH30" s="18"/>
      <c r="CI30" s="60"/>
      <c r="CJ30" s="60"/>
      <c r="CK30" s="61"/>
      <c r="CL30" s="61"/>
      <c r="CM30" s="61"/>
      <c r="CN30" s="61"/>
      <c r="CO30" s="27"/>
      <c r="CP30" s="18"/>
      <c r="CQ30" s="60"/>
      <c r="CR30" s="60"/>
      <c r="CS30" s="61"/>
      <c r="CT30" s="61"/>
      <c r="CU30" s="61"/>
      <c r="CV30" s="61"/>
      <c r="CW30" s="27"/>
      <c r="CX30" s="18"/>
      <c r="CY30" s="60"/>
      <c r="CZ30" s="60"/>
      <c r="DA30" s="61"/>
      <c r="DB30" s="61"/>
      <c r="DC30" s="61"/>
      <c r="DD30" s="61"/>
      <c r="DE30" s="27"/>
      <c r="DF30" s="18"/>
      <c r="DG30" s="60"/>
      <c r="DH30" s="60"/>
      <c r="DI30" s="61"/>
      <c r="DJ30" s="61"/>
      <c r="DK30" s="61"/>
      <c r="DL30" s="61"/>
      <c r="DM30" s="27"/>
      <c r="DN30" s="18"/>
      <c r="DO30" s="60"/>
      <c r="DP30" s="60"/>
      <c r="DQ30" s="61"/>
      <c r="DR30" s="61"/>
      <c r="DS30" s="61"/>
      <c r="DT30" s="61"/>
      <c r="DU30" s="27"/>
      <c r="DV30" s="18"/>
      <c r="DW30" s="60"/>
      <c r="DX30" s="60"/>
      <c r="DY30" s="61"/>
      <c r="DZ30" s="61"/>
      <c r="EA30" s="61"/>
      <c r="EB30" s="61"/>
      <c r="EC30" s="27"/>
      <c r="ED30" s="18"/>
      <c r="EE30" s="60"/>
      <c r="EF30" s="60"/>
      <c r="EG30" s="61"/>
      <c r="EH30" s="61"/>
      <c r="EI30" s="61"/>
      <c r="EJ30" s="61"/>
      <c r="EK30" s="27"/>
      <c r="EL30" s="18"/>
      <c r="EM30" s="60"/>
      <c r="EN30" s="60"/>
      <c r="EO30" s="61"/>
      <c r="EP30" s="61"/>
      <c r="EQ30" s="61"/>
      <c r="ER30" s="61"/>
      <c r="ES30" s="27"/>
      <c r="ET30" s="18"/>
      <c r="EU30" s="60"/>
      <c r="EV30" s="60"/>
      <c r="EW30" s="61"/>
      <c r="EX30" s="61"/>
      <c r="EY30" s="61"/>
      <c r="EZ30" s="61"/>
      <c r="FA30" s="27"/>
      <c r="FB30" s="18"/>
      <c r="FC30" s="60"/>
      <c r="FD30" s="60"/>
      <c r="FE30" s="61"/>
      <c r="FF30" s="61"/>
      <c r="FG30" s="61"/>
      <c r="FH30" s="61"/>
      <c r="FI30" s="27"/>
      <c r="FJ30" s="18"/>
      <c r="FK30" s="60"/>
      <c r="FL30" s="60"/>
      <c r="FM30" s="61"/>
      <c r="FN30" s="61"/>
      <c r="FO30" s="61"/>
      <c r="FP30" s="61"/>
      <c r="FQ30" s="27"/>
      <c r="FR30" s="18"/>
      <c r="FS30" s="60"/>
      <c r="FT30" s="60"/>
      <c r="FU30" s="61"/>
      <c r="FV30" s="61"/>
      <c r="FW30" s="61"/>
      <c r="FX30" s="61"/>
      <c r="FY30" s="27"/>
      <c r="FZ30" s="18"/>
      <c r="GA30" s="60"/>
      <c r="GB30" s="60"/>
      <c r="GC30" s="61"/>
      <c r="GD30" s="61"/>
      <c r="GE30" s="61"/>
      <c r="GF30" s="61"/>
      <c r="GG30" s="27"/>
      <c r="GH30" s="18"/>
      <c r="GI30" s="60"/>
      <c r="GJ30" s="60"/>
      <c r="GK30" s="61"/>
      <c r="GL30" s="61"/>
      <c r="GM30" s="61"/>
      <c r="GN30" s="61"/>
      <c r="GO30" s="27"/>
      <c r="GP30" s="18"/>
      <c r="GQ30" s="60"/>
      <c r="GR30" s="60"/>
      <c r="GS30" s="61"/>
      <c r="GT30" s="61"/>
      <c r="GU30" s="61"/>
      <c r="GV30" s="61"/>
      <c r="GW30" s="27"/>
    </row>
    <row r="31" spans="1:205" s="28" customFormat="1" ht="12" customHeight="1">
      <c r="A31" s="58" t="s">
        <v>25</v>
      </c>
      <c r="B31" s="193"/>
      <c r="C31" s="231"/>
      <c r="D31" s="233"/>
      <c r="E31" s="233"/>
      <c r="F31" s="233"/>
      <c r="G31" s="233"/>
      <c r="H31" s="230">
        <f t="shared" si="0"/>
        <v>0</v>
      </c>
      <c r="I31" s="193"/>
      <c r="J31" s="231">
        <f>SUMIFS(Data!$R:$R,Data!$B:$B,Data!$V$3,Data!$D:$D,$A31,Data!$H:$H,"Y",Data!$C:$C,1)</f>
        <v>0</v>
      </c>
      <c r="K31" s="233">
        <f>SUMIFS(Data!$R:$R,Data!$B:$B,Data!$V$3,Data!$D:$D,$A31,Data!$H:$H,"Y",Data!$C:$C,2)</f>
        <v>0</v>
      </c>
      <c r="L31" s="233"/>
      <c r="M31" s="233"/>
      <c r="N31" s="231"/>
      <c r="O31" s="195">
        <f t="shared" si="1"/>
        <v>0</v>
      </c>
      <c r="P31" s="225"/>
    </row>
    <row r="32" spans="1:205" s="28" customFormat="1" ht="12" customHeight="1">
      <c r="A32" s="58" t="s">
        <v>26</v>
      </c>
      <c r="B32" s="193"/>
      <c r="C32" s="231"/>
      <c r="D32" s="232"/>
      <c r="E32" s="232"/>
      <c r="F32" s="232"/>
      <c r="G32" s="232"/>
      <c r="H32" s="195">
        <f t="shared" si="0"/>
        <v>0</v>
      </c>
      <c r="I32" s="193"/>
      <c r="J32" s="231">
        <f>SUMIFS(Data!$R:$R,Data!$B:$B,Data!$V$3,Data!$D:$D,$A32,Data!$H:$H,"Y",Data!$C:$C,1)</f>
        <v>0</v>
      </c>
      <c r="K32" s="232">
        <f>SUMIFS(Data!$R:$R,Data!$B:$B,Data!$V$3,Data!$D:$D,$A32,Data!$H:$H,"Y",Data!$C:$C,2)</f>
        <v>0</v>
      </c>
      <c r="L32" s="232"/>
      <c r="M32" s="232"/>
      <c r="N32" s="231"/>
      <c r="O32" s="195">
        <f t="shared" si="1"/>
        <v>0</v>
      </c>
      <c r="P32" s="224"/>
      <c r="Q32" s="61"/>
      <c r="R32" s="61"/>
      <c r="S32" s="61"/>
      <c r="T32" s="61"/>
      <c r="U32" s="27"/>
      <c r="V32" s="18"/>
      <c r="W32" s="60"/>
      <c r="X32" s="60"/>
      <c r="Y32" s="61"/>
      <c r="Z32" s="61"/>
      <c r="AA32" s="61"/>
      <c r="AB32" s="61"/>
      <c r="AC32" s="27"/>
      <c r="AD32" s="18"/>
      <c r="AE32" s="60"/>
      <c r="AF32" s="60"/>
      <c r="AG32" s="61"/>
      <c r="AH32" s="61"/>
      <c r="AI32" s="61"/>
      <c r="AJ32" s="61"/>
      <c r="AK32" s="27"/>
      <c r="AL32" s="18"/>
      <c r="AM32" s="60"/>
      <c r="AN32" s="60"/>
      <c r="AO32" s="61"/>
      <c r="AP32" s="61"/>
      <c r="AQ32" s="61"/>
      <c r="AR32" s="61"/>
      <c r="AS32" s="27"/>
      <c r="AT32" s="18"/>
      <c r="AU32" s="60"/>
      <c r="AV32" s="60"/>
      <c r="AW32" s="61"/>
      <c r="AX32" s="61"/>
      <c r="AY32" s="61"/>
      <c r="AZ32" s="61"/>
      <c r="BA32" s="27"/>
      <c r="BB32" s="18"/>
      <c r="BC32" s="60"/>
      <c r="BD32" s="60"/>
      <c r="BE32" s="61"/>
      <c r="BF32" s="61"/>
      <c r="BG32" s="61"/>
      <c r="BH32" s="61"/>
      <c r="BI32" s="27"/>
      <c r="BJ32" s="18"/>
      <c r="BK32" s="60"/>
      <c r="BL32" s="60"/>
      <c r="BM32" s="61"/>
      <c r="BN32" s="61"/>
      <c r="BO32" s="61"/>
      <c r="BP32" s="61"/>
      <c r="BQ32" s="27"/>
      <c r="BR32" s="18"/>
      <c r="BS32" s="60"/>
      <c r="BT32" s="60"/>
      <c r="BU32" s="61"/>
      <c r="BV32" s="61"/>
      <c r="BW32" s="61"/>
      <c r="BX32" s="61"/>
      <c r="BY32" s="27"/>
      <c r="BZ32" s="18"/>
      <c r="CA32" s="60"/>
      <c r="CB32" s="60"/>
      <c r="CC32" s="61"/>
      <c r="CD32" s="61"/>
      <c r="CE32" s="61"/>
      <c r="CF32" s="61"/>
      <c r="CG32" s="27"/>
      <c r="CH32" s="18"/>
      <c r="CI32" s="60"/>
      <c r="CJ32" s="60"/>
      <c r="CK32" s="61"/>
      <c r="CL32" s="61"/>
      <c r="CM32" s="61"/>
      <c r="CN32" s="61"/>
      <c r="CO32" s="27"/>
      <c r="CP32" s="18"/>
      <c r="CQ32" s="60"/>
      <c r="CR32" s="60"/>
      <c r="CS32" s="61"/>
      <c r="CT32" s="61"/>
      <c r="CU32" s="61"/>
      <c r="CV32" s="61"/>
      <c r="CW32" s="27"/>
      <c r="CX32" s="18"/>
      <c r="CY32" s="60"/>
      <c r="CZ32" s="60"/>
      <c r="DA32" s="61"/>
      <c r="DB32" s="61"/>
      <c r="DC32" s="61"/>
      <c r="DD32" s="61"/>
      <c r="DE32" s="27"/>
      <c r="DF32" s="18"/>
      <c r="DG32" s="60"/>
      <c r="DH32" s="60"/>
      <c r="DI32" s="61"/>
      <c r="DJ32" s="61"/>
      <c r="DK32" s="61"/>
      <c r="DL32" s="61"/>
      <c r="DM32" s="27"/>
      <c r="DN32" s="18"/>
      <c r="DO32" s="60"/>
      <c r="DP32" s="60"/>
      <c r="DQ32" s="61"/>
      <c r="DR32" s="61"/>
      <c r="DS32" s="61"/>
      <c r="DT32" s="61"/>
      <c r="DU32" s="27"/>
      <c r="DV32" s="18"/>
      <c r="DW32" s="60"/>
      <c r="DX32" s="60"/>
      <c r="DY32" s="61"/>
      <c r="DZ32" s="61"/>
      <c r="EA32" s="61"/>
      <c r="EB32" s="61"/>
      <c r="EC32" s="27"/>
      <c r="ED32" s="18"/>
      <c r="EE32" s="60"/>
      <c r="EF32" s="60"/>
      <c r="EG32" s="61"/>
      <c r="EH32" s="61"/>
      <c r="EI32" s="61"/>
      <c r="EJ32" s="61"/>
      <c r="EK32" s="27"/>
      <c r="EL32" s="18"/>
      <c r="EM32" s="60"/>
      <c r="EN32" s="60"/>
      <c r="EO32" s="61"/>
      <c r="EP32" s="61"/>
      <c r="EQ32" s="61"/>
      <c r="ER32" s="61"/>
      <c r="ES32" s="27"/>
      <c r="ET32" s="18"/>
      <c r="EU32" s="60"/>
      <c r="EV32" s="60"/>
      <c r="EW32" s="61"/>
      <c r="EX32" s="61"/>
      <c r="EY32" s="61"/>
      <c r="EZ32" s="61"/>
      <c r="FA32" s="27"/>
      <c r="FB32" s="18"/>
      <c r="FC32" s="60"/>
      <c r="FD32" s="60"/>
      <c r="FE32" s="61"/>
      <c r="FF32" s="61"/>
      <c r="FG32" s="61"/>
      <c r="FH32" s="61"/>
      <c r="FI32" s="27"/>
      <c r="FJ32" s="18"/>
      <c r="FK32" s="60"/>
      <c r="FL32" s="60"/>
      <c r="FM32" s="61"/>
      <c r="FN32" s="61"/>
      <c r="FO32" s="61"/>
      <c r="FP32" s="61"/>
      <c r="FQ32" s="27"/>
      <c r="FR32" s="18"/>
      <c r="FS32" s="60"/>
      <c r="FT32" s="60"/>
      <c r="FU32" s="61"/>
      <c r="FV32" s="61"/>
      <c r="FW32" s="61"/>
      <c r="FX32" s="61"/>
      <c r="FY32" s="27"/>
      <c r="FZ32" s="18"/>
      <c r="GA32" s="60"/>
      <c r="GB32" s="60"/>
      <c r="GC32" s="61"/>
      <c r="GD32" s="61"/>
      <c r="GE32" s="61"/>
      <c r="GF32" s="61"/>
      <c r="GG32" s="27"/>
      <c r="GH32" s="18"/>
      <c r="GI32" s="60"/>
      <c r="GJ32" s="60"/>
      <c r="GK32" s="61"/>
      <c r="GL32" s="61"/>
      <c r="GM32" s="61"/>
      <c r="GN32" s="61"/>
      <c r="GO32" s="27"/>
      <c r="GP32" s="18"/>
      <c r="GQ32" s="60"/>
      <c r="GR32" s="60"/>
      <c r="GS32" s="61"/>
      <c r="GT32" s="61"/>
      <c r="GU32" s="61"/>
      <c r="GV32" s="61"/>
      <c r="GW32" s="27"/>
    </row>
    <row r="33" spans="1:205" s="28" customFormat="1" ht="12" customHeight="1">
      <c r="A33" s="268" t="s">
        <v>27</v>
      </c>
      <c r="B33" s="193"/>
      <c r="C33" s="231"/>
      <c r="D33" s="233"/>
      <c r="E33" s="233"/>
      <c r="F33" s="233"/>
      <c r="G33" s="233"/>
      <c r="H33" s="230">
        <f t="shared" si="0"/>
        <v>0</v>
      </c>
      <c r="I33" s="193"/>
      <c r="J33" s="231">
        <f>SUMIFS(Data!$R:$R,Data!$B:$B,Data!$V$3,Data!$D:$D,$A33,Data!$H:$H,"Y",Data!$C:$C,1)</f>
        <v>0</v>
      </c>
      <c r="K33" s="233">
        <f>SUMIFS(Data!$R:$R,Data!$B:$B,Data!$V$3,Data!$D:$D,$A33,Data!$H:$H,"Y",Data!$C:$C,2)</f>
        <v>0</v>
      </c>
      <c r="L33" s="233"/>
      <c r="M33" s="233"/>
      <c r="N33" s="231"/>
      <c r="O33" s="195">
        <f t="shared" si="1"/>
        <v>0</v>
      </c>
      <c r="P33" s="225"/>
    </row>
    <row r="34" spans="1:205" s="28" customFormat="1" ht="12" customHeight="1">
      <c r="A34" s="58" t="s">
        <v>28</v>
      </c>
      <c r="B34" s="193"/>
      <c r="C34" s="231"/>
      <c r="D34" s="232"/>
      <c r="E34" s="232"/>
      <c r="F34" s="232"/>
      <c r="G34" s="232"/>
      <c r="H34" s="195">
        <f t="shared" si="0"/>
        <v>0</v>
      </c>
      <c r="I34" s="193"/>
      <c r="J34" s="231">
        <f>SUMIFS(Data!$R:$R,Data!$B:$B,Data!$V$3,Data!$D:$D,$A34,Data!$H:$H,"Y",Data!$C:$C,1)</f>
        <v>0</v>
      </c>
      <c r="K34" s="232">
        <f>SUMIFS(Data!$R:$R,Data!$B:$B,Data!$V$3,Data!$D:$D,$A34,Data!$H:$H,"Y",Data!$C:$C,2)</f>
        <v>0</v>
      </c>
      <c r="L34" s="232"/>
      <c r="M34" s="232"/>
      <c r="N34" s="231"/>
      <c r="O34" s="195">
        <f t="shared" si="1"/>
        <v>0</v>
      </c>
      <c r="P34" s="224"/>
      <c r="Q34" s="61"/>
      <c r="R34" s="61"/>
      <c r="S34" s="61"/>
      <c r="T34" s="61"/>
      <c r="U34" s="27"/>
      <c r="V34" s="18"/>
      <c r="W34" s="60"/>
      <c r="X34" s="60"/>
      <c r="Y34" s="61"/>
      <c r="Z34" s="61"/>
      <c r="AA34" s="61"/>
      <c r="AB34" s="61"/>
      <c r="AC34" s="27"/>
      <c r="AD34" s="18"/>
      <c r="AE34" s="60"/>
      <c r="AF34" s="60"/>
      <c r="AG34" s="61"/>
      <c r="AH34" s="61"/>
      <c r="AI34" s="61"/>
      <c r="AJ34" s="61"/>
      <c r="AK34" s="27"/>
      <c r="AL34" s="18"/>
      <c r="AM34" s="60"/>
      <c r="AN34" s="60"/>
      <c r="AO34" s="61"/>
      <c r="AP34" s="61"/>
      <c r="AQ34" s="61"/>
      <c r="AR34" s="61"/>
      <c r="AS34" s="27"/>
      <c r="AT34" s="18"/>
      <c r="AU34" s="60"/>
      <c r="AV34" s="60"/>
      <c r="AW34" s="61"/>
      <c r="AX34" s="61"/>
      <c r="AY34" s="61"/>
      <c r="AZ34" s="61"/>
      <c r="BA34" s="27"/>
      <c r="BB34" s="18"/>
      <c r="BC34" s="60"/>
      <c r="BD34" s="60"/>
      <c r="BE34" s="61"/>
      <c r="BF34" s="61"/>
      <c r="BG34" s="61"/>
      <c r="BH34" s="61"/>
      <c r="BI34" s="27"/>
      <c r="BJ34" s="18"/>
      <c r="BK34" s="60"/>
      <c r="BL34" s="60"/>
      <c r="BM34" s="61"/>
      <c r="BN34" s="61"/>
      <c r="BO34" s="61"/>
      <c r="BP34" s="61"/>
      <c r="BQ34" s="27"/>
      <c r="BR34" s="18"/>
      <c r="BS34" s="60"/>
      <c r="BT34" s="60"/>
      <c r="BU34" s="61"/>
      <c r="BV34" s="61"/>
      <c r="BW34" s="61"/>
      <c r="BX34" s="61"/>
      <c r="BY34" s="27"/>
      <c r="BZ34" s="18"/>
      <c r="CA34" s="60"/>
      <c r="CB34" s="60"/>
      <c r="CC34" s="61"/>
      <c r="CD34" s="61"/>
      <c r="CE34" s="61"/>
      <c r="CF34" s="61"/>
      <c r="CG34" s="27"/>
      <c r="CH34" s="18"/>
      <c r="CI34" s="60"/>
      <c r="CJ34" s="60"/>
      <c r="CK34" s="61"/>
      <c r="CL34" s="61"/>
      <c r="CM34" s="61"/>
      <c r="CN34" s="61"/>
      <c r="CO34" s="27"/>
      <c r="CP34" s="18"/>
      <c r="CQ34" s="60"/>
      <c r="CR34" s="60"/>
      <c r="CS34" s="61"/>
      <c r="CT34" s="61"/>
      <c r="CU34" s="61"/>
      <c r="CV34" s="61"/>
      <c r="CW34" s="27"/>
      <c r="CX34" s="18"/>
      <c r="CY34" s="60"/>
      <c r="CZ34" s="60"/>
      <c r="DA34" s="61"/>
      <c r="DB34" s="61"/>
      <c r="DC34" s="61"/>
      <c r="DD34" s="61"/>
      <c r="DE34" s="27"/>
      <c r="DF34" s="18"/>
      <c r="DG34" s="60"/>
      <c r="DH34" s="60"/>
      <c r="DI34" s="61"/>
      <c r="DJ34" s="61"/>
      <c r="DK34" s="61"/>
      <c r="DL34" s="61"/>
      <c r="DM34" s="27"/>
      <c r="DN34" s="18"/>
      <c r="DO34" s="60"/>
      <c r="DP34" s="60"/>
      <c r="DQ34" s="61"/>
      <c r="DR34" s="61"/>
      <c r="DS34" s="61"/>
      <c r="DT34" s="61"/>
      <c r="DU34" s="27"/>
      <c r="DV34" s="18"/>
      <c r="DW34" s="60"/>
      <c r="DX34" s="60"/>
      <c r="DY34" s="61"/>
      <c r="DZ34" s="61"/>
      <c r="EA34" s="61"/>
      <c r="EB34" s="61"/>
      <c r="EC34" s="27"/>
      <c r="ED34" s="18"/>
      <c r="EE34" s="60"/>
      <c r="EF34" s="60"/>
      <c r="EG34" s="61"/>
      <c r="EH34" s="61"/>
      <c r="EI34" s="61"/>
      <c r="EJ34" s="61"/>
      <c r="EK34" s="27"/>
      <c r="EL34" s="18"/>
      <c r="EM34" s="60"/>
      <c r="EN34" s="60"/>
      <c r="EO34" s="61"/>
      <c r="EP34" s="61"/>
      <c r="EQ34" s="61"/>
      <c r="ER34" s="61"/>
      <c r="ES34" s="27"/>
      <c r="ET34" s="18"/>
      <c r="EU34" s="60"/>
      <c r="EV34" s="60"/>
      <c r="EW34" s="61"/>
      <c r="EX34" s="61"/>
      <c r="EY34" s="61"/>
      <c r="EZ34" s="61"/>
      <c r="FA34" s="27"/>
      <c r="FB34" s="18"/>
      <c r="FC34" s="60"/>
      <c r="FD34" s="60"/>
      <c r="FE34" s="61"/>
      <c r="FF34" s="61"/>
      <c r="FG34" s="61"/>
      <c r="FH34" s="61"/>
      <c r="FI34" s="27"/>
      <c r="FJ34" s="18"/>
      <c r="FK34" s="60"/>
      <c r="FL34" s="60"/>
      <c r="FM34" s="61"/>
      <c r="FN34" s="61"/>
      <c r="FO34" s="61"/>
      <c r="FP34" s="61"/>
      <c r="FQ34" s="27"/>
      <c r="FR34" s="18"/>
      <c r="FS34" s="60"/>
      <c r="FT34" s="60"/>
      <c r="FU34" s="61"/>
      <c r="FV34" s="61"/>
      <c r="FW34" s="61"/>
      <c r="FX34" s="61"/>
      <c r="FY34" s="27"/>
      <c r="FZ34" s="18"/>
      <c r="GA34" s="60"/>
      <c r="GB34" s="60"/>
      <c r="GC34" s="61"/>
      <c r="GD34" s="61"/>
      <c r="GE34" s="61"/>
      <c r="GF34" s="61"/>
      <c r="GG34" s="27"/>
      <c r="GH34" s="18"/>
      <c r="GI34" s="60"/>
      <c r="GJ34" s="60"/>
      <c r="GK34" s="61"/>
      <c r="GL34" s="61"/>
      <c r="GM34" s="61"/>
      <c r="GN34" s="61"/>
      <c r="GO34" s="27"/>
      <c r="GP34" s="18"/>
      <c r="GQ34" s="60"/>
      <c r="GR34" s="60"/>
      <c r="GS34" s="61"/>
      <c r="GT34" s="61"/>
      <c r="GU34" s="61"/>
      <c r="GV34" s="61"/>
      <c r="GW34" s="27"/>
    </row>
    <row r="35" spans="1:205" ht="12" customHeight="1" thickBot="1">
      <c r="A35" s="59" t="s">
        <v>29</v>
      </c>
      <c r="B35" s="193">
        <v>5</v>
      </c>
      <c r="C35" s="216"/>
      <c r="D35" s="217">
        <v>2.33</v>
      </c>
      <c r="E35" s="217">
        <v>1.67</v>
      </c>
      <c r="F35" s="217">
        <v>1.67</v>
      </c>
      <c r="G35" s="194">
        <v>1.89</v>
      </c>
      <c r="H35" s="195">
        <f t="shared" si="0"/>
        <v>1.89</v>
      </c>
      <c r="I35" s="193">
        <v>2</v>
      </c>
      <c r="J35" s="216">
        <f>SUMIFS(Data!$R:$R,Data!$B:$B,Data!$V$3,Data!$D:$D,$A35,Data!$H:$H,"Y",Data!$C:$C,1)</f>
        <v>0</v>
      </c>
      <c r="K35" s="216">
        <f>SUMIFS(Data!$R:$R,Data!$B:$B,Data!$V$3,Data!$D:$D,$A35,Data!$H:$H,"Y",Data!$C:$C,2)</f>
        <v>1.333332</v>
      </c>
      <c r="L35" s="216"/>
      <c r="M35" s="216"/>
      <c r="N35" s="216">
        <f t="shared" si="2"/>
        <v>0.44444400000000001</v>
      </c>
      <c r="O35" s="195">
        <f>IF($N35&gt;$I35,$I35,$N35)</f>
        <v>0.44444400000000001</v>
      </c>
      <c r="P35" s="222">
        <f>N35/I35</f>
        <v>0.222222</v>
      </c>
    </row>
    <row r="36" spans="1:205" s="52" customFormat="1" ht="12.75" thickBot="1">
      <c r="A36" s="183" t="s">
        <v>32</v>
      </c>
      <c r="B36" s="253">
        <v>125</v>
      </c>
      <c r="C36" s="254">
        <v>29.409999999999997</v>
      </c>
      <c r="D36" s="254">
        <v>108.8</v>
      </c>
      <c r="E36" s="254">
        <v>85.83</v>
      </c>
      <c r="F36" s="254">
        <v>84.01</v>
      </c>
      <c r="G36" s="254">
        <v>101.90666666666667</v>
      </c>
      <c r="H36" s="255">
        <f>SUM(H6:H35)</f>
        <v>80.706666666666663</v>
      </c>
      <c r="I36" s="253">
        <f>SUM(I6:I35)</f>
        <v>130</v>
      </c>
      <c r="J36" s="254">
        <f>SUM(J6:J35)</f>
        <v>1.333332</v>
      </c>
      <c r="K36" s="254">
        <f t="shared" ref="K36:N36" si="3">SUM(K6:K35)</f>
        <v>72.26657999999999</v>
      </c>
      <c r="L36" s="254">
        <f t="shared" si="3"/>
        <v>0</v>
      </c>
      <c r="M36" s="254">
        <f t="shared" si="3"/>
        <v>0</v>
      </c>
      <c r="N36" s="254">
        <f t="shared" si="3"/>
        <v>24.533303999999998</v>
      </c>
      <c r="O36" s="255">
        <f>SUM(O6:O35)</f>
        <v>24.533303999999998</v>
      </c>
      <c r="P36" s="243">
        <f>N36/I36</f>
        <v>0.18871772307692306</v>
      </c>
    </row>
    <row r="37" spans="1:205" s="121" customFormat="1" ht="12" customHeight="1" thickTop="1">
      <c r="A37" s="121" t="s">
        <v>96</v>
      </c>
      <c r="C37" s="238"/>
      <c r="D37" s="238"/>
      <c r="E37" s="238"/>
      <c r="F37" s="238"/>
      <c r="G37" s="238"/>
      <c r="H37" s="238"/>
      <c r="I37" s="239"/>
      <c r="J37" s="238"/>
      <c r="K37" s="87"/>
      <c r="L37" s="238"/>
      <c r="M37" s="238"/>
      <c r="N37" s="238"/>
      <c r="O37" s="238"/>
      <c r="P37" s="133" t="str">
        <f>Data!$U$1</f>
        <v>ddupree</v>
      </c>
    </row>
    <row r="38" spans="1:205" s="121" customFormat="1" ht="12" customHeight="1">
      <c r="A38" s="121" t="s">
        <v>190</v>
      </c>
      <c r="J38" s="140"/>
      <c r="P38" s="120">
        <f>Data!$U$2</f>
        <v>42774.509060416669</v>
      </c>
      <c r="S38" s="140"/>
    </row>
    <row r="39" spans="1:205" s="121" customFormat="1" ht="12" customHeight="1">
      <c r="C39" s="238"/>
      <c r="D39" s="238"/>
      <c r="E39" s="238"/>
      <c r="F39" s="238"/>
      <c r="G39" s="238"/>
      <c r="H39" s="238"/>
      <c r="I39" s="238"/>
      <c r="J39" s="238"/>
      <c r="K39" s="238"/>
      <c r="L39" s="238"/>
      <c r="M39" s="238"/>
      <c r="N39" s="238"/>
      <c r="O39" s="238"/>
      <c r="P39" s="140"/>
    </row>
    <row r="40" spans="1:205" s="121" customFormat="1" ht="12" customHeight="1">
      <c r="C40" s="238"/>
      <c r="D40" s="238"/>
      <c r="E40" s="238"/>
      <c r="F40" s="238"/>
      <c r="G40" s="238"/>
      <c r="H40" s="238"/>
      <c r="I40" s="238"/>
      <c r="J40" s="238"/>
      <c r="K40" s="238"/>
      <c r="L40" s="238"/>
      <c r="M40" s="238"/>
      <c r="N40" s="238"/>
      <c r="O40" s="238"/>
      <c r="P40" s="140"/>
    </row>
    <row r="41" spans="1:205" s="121" customFormat="1" ht="12" customHeight="1">
      <c r="C41" s="238"/>
      <c r="D41" s="238"/>
      <c r="E41" s="238"/>
      <c r="F41" s="238"/>
      <c r="G41" s="238"/>
      <c r="H41" s="238"/>
      <c r="I41" s="238"/>
      <c r="J41" s="238"/>
      <c r="K41" s="238"/>
      <c r="L41" s="238"/>
      <c r="M41" s="238"/>
      <c r="N41" s="238"/>
      <c r="O41" s="238"/>
      <c r="P41" s="140"/>
    </row>
    <row r="42" spans="1:205" s="121" customFormat="1" ht="12" customHeight="1">
      <c r="C42" s="238"/>
      <c r="D42" s="238"/>
      <c r="E42" s="238"/>
      <c r="F42" s="238"/>
      <c r="G42" s="238"/>
      <c r="H42" s="238"/>
      <c r="I42" s="238"/>
      <c r="J42" s="238"/>
      <c r="K42" s="238"/>
      <c r="L42" s="238"/>
      <c r="M42" s="238"/>
      <c r="N42" s="238"/>
      <c r="O42" s="238"/>
      <c r="P42" s="140"/>
    </row>
    <row r="43" spans="1:205" s="121" customFormat="1" ht="12" customHeight="1">
      <c r="C43" s="238"/>
      <c r="D43" s="238"/>
      <c r="E43" s="238"/>
      <c r="F43" s="238"/>
      <c r="G43" s="238"/>
      <c r="H43" s="238"/>
      <c r="I43" s="238"/>
      <c r="J43" s="238"/>
      <c r="K43" s="238"/>
      <c r="L43" s="238"/>
      <c r="M43" s="238"/>
      <c r="N43" s="238"/>
      <c r="O43" s="238"/>
    </row>
    <row r="44" spans="1:205">
      <c r="A44" s="52" t="s">
        <v>53</v>
      </c>
      <c r="H44" s="235"/>
      <c r="J44" s="23"/>
    </row>
    <row r="45" spans="1:205" ht="12.75" thickBot="1">
      <c r="A45" s="52" t="s">
        <v>123</v>
      </c>
      <c r="H45" s="235"/>
      <c r="J45" s="23"/>
    </row>
    <row r="46" spans="1:205">
      <c r="A46" s="189"/>
      <c r="B46" s="147"/>
      <c r="C46" s="170" t="str">
        <f>CONCATENATE("Summer ",MID(Data!$U$4,3,2))</f>
        <v>Summer 15</v>
      </c>
      <c r="D46" s="170" t="str">
        <f>CONCATENATE("Fall ",MID(Data!$U$4,3,2))</f>
        <v>Fall 15</v>
      </c>
      <c r="E46" s="170" t="str">
        <f>CONCATENATE("Winter ",MID(Data!$U$4,6,2))</f>
        <v>Winter 16</v>
      </c>
      <c r="F46" s="170" t="str">
        <f>CONCATENATE("Spring ",MID(Data!$U$4,6,2))</f>
        <v>Spring 16</v>
      </c>
      <c r="G46" s="170" t="str">
        <f>Data!$U$4</f>
        <v>2015-16</v>
      </c>
      <c r="H46" s="147"/>
      <c r="I46" s="147"/>
      <c r="J46" s="170" t="str">
        <f>CONCATENATE("Summer ",MID(Data!$U$3,3,2))</f>
        <v>Summer 16</v>
      </c>
      <c r="K46" s="170" t="str">
        <f>CONCATENATE("Fall ",MID(Data!$U$3,3,2))</f>
        <v>Fall 16</v>
      </c>
      <c r="L46" s="170" t="str">
        <f>CONCATENATE("Winter ",MID(Data!$U$3,6,2))</f>
        <v>Winter 17</v>
      </c>
      <c r="M46" s="170" t="str">
        <f>CONCATENATE("Spring ",MID(Data!$U$3,6,2))</f>
        <v>Spring 17</v>
      </c>
      <c r="N46" s="171" t="str">
        <f>Data!$U$3</f>
        <v>2016-17</v>
      </c>
      <c r="O46" s="147"/>
      <c r="P46" s="142"/>
    </row>
    <row r="47" spans="1:205" ht="12.75" thickBot="1">
      <c r="A47" s="190" t="s">
        <v>37</v>
      </c>
      <c r="B47" s="148"/>
      <c r="C47" s="179" t="s">
        <v>33</v>
      </c>
      <c r="D47" s="179" t="s">
        <v>33</v>
      </c>
      <c r="E47" s="179" t="s">
        <v>33</v>
      </c>
      <c r="F47" s="179" t="s">
        <v>33</v>
      </c>
      <c r="G47" s="179" t="s">
        <v>31</v>
      </c>
      <c r="H47" s="148"/>
      <c r="I47" s="148"/>
      <c r="J47" s="179" t="s">
        <v>33</v>
      </c>
      <c r="K47" s="179" t="s">
        <v>33</v>
      </c>
      <c r="L47" s="179" t="s">
        <v>33</v>
      </c>
      <c r="M47" s="179" t="s">
        <v>33</v>
      </c>
      <c r="N47" s="179" t="s">
        <v>31</v>
      </c>
      <c r="O47" s="148"/>
      <c r="P47" s="143"/>
    </row>
    <row r="48" spans="1:205">
      <c r="A48" s="102" t="s">
        <v>126</v>
      </c>
      <c r="B48" s="144"/>
      <c r="C48" s="213"/>
      <c r="D48" s="197"/>
      <c r="E48" s="197"/>
      <c r="F48" s="197"/>
      <c r="G48" s="197"/>
      <c r="H48" s="214"/>
      <c r="I48" s="214"/>
      <c r="J48" s="213">
        <f>SUMIFS(Data!$R:$R,Data!$B:$B,Data!$V$3,Data!$E:$E,$A48,Data!$H:$H,"Y",Data!$C:$C,1)</f>
        <v>0</v>
      </c>
      <c r="K48" s="213">
        <f>SUMIFS(Data!$R:$R,Data!$B:$B,Data!$V$3,Data!$E:$E,$A48,Data!$H:$H,"Y",Data!$C:$C,2)</f>
        <v>0</v>
      </c>
      <c r="L48" s="197"/>
      <c r="M48" s="197"/>
      <c r="N48" s="197"/>
      <c r="O48" s="214"/>
      <c r="P48" s="185"/>
    </row>
    <row r="49" spans="1:16">
      <c r="A49" s="103" t="s">
        <v>124</v>
      </c>
      <c r="B49" s="144"/>
      <c r="C49" s="213"/>
      <c r="D49" s="215"/>
      <c r="E49" s="215"/>
      <c r="F49" s="215"/>
      <c r="G49" s="215"/>
      <c r="H49" s="214"/>
      <c r="I49" s="214"/>
      <c r="J49" s="213">
        <f>SUMIFS(Data!$R:$R,Data!$B:$B,Data!$V$3,Data!$E:$E,$A49,Data!$H:$H,"Y",Data!$C:$C,1)</f>
        <v>0</v>
      </c>
      <c r="K49" s="215">
        <f>SUMIFS(Data!$R:$R,Data!$B:$B,Data!$V$3,Data!$E:$E,$A49,Data!$H:$H,"Y",Data!$C:$C,2)</f>
        <v>0</v>
      </c>
      <c r="L49" s="215"/>
      <c r="M49" s="215"/>
      <c r="N49" s="215"/>
      <c r="O49" s="214"/>
      <c r="P49" s="185"/>
    </row>
    <row r="50" spans="1:16">
      <c r="A50" s="186" t="s">
        <v>125</v>
      </c>
      <c r="B50" s="144"/>
      <c r="C50" s="216"/>
      <c r="D50" s="194"/>
      <c r="E50" s="194"/>
      <c r="F50" s="194"/>
      <c r="G50" s="194"/>
      <c r="H50" s="214"/>
      <c r="I50" s="214"/>
      <c r="J50" s="216"/>
      <c r="K50" s="194"/>
      <c r="L50" s="194"/>
      <c r="M50" s="194"/>
      <c r="N50" s="194"/>
      <c r="O50" s="214"/>
      <c r="P50" s="185"/>
    </row>
    <row r="51" spans="1:16">
      <c r="A51" s="103" t="s">
        <v>127</v>
      </c>
      <c r="B51" s="144"/>
      <c r="C51" s="213"/>
      <c r="D51" s="215"/>
      <c r="E51" s="215"/>
      <c r="F51" s="215"/>
      <c r="G51" s="215"/>
      <c r="H51" s="214"/>
      <c r="I51" s="214"/>
      <c r="J51" s="213">
        <f>SUMIFS(Data!$R:$R,Data!$B:$B,Data!$V$3,Data!$E:$E,$A51,Data!$H:$H,"Y",Data!$C:$C,1)</f>
        <v>0</v>
      </c>
      <c r="K51" s="215">
        <f>SUMIFS(Data!$R:$R,Data!$B:$B,Data!$V$3,Data!$E:$E,$A51,Data!$H:$H,"Y",Data!$C:$C,2)</f>
        <v>0</v>
      </c>
      <c r="L51" s="215"/>
      <c r="M51" s="215"/>
      <c r="N51" s="215"/>
      <c r="O51" s="214"/>
      <c r="P51" s="185"/>
    </row>
    <row r="52" spans="1:16">
      <c r="A52" s="103" t="s">
        <v>73</v>
      </c>
      <c r="B52" s="144"/>
      <c r="C52" s="213"/>
      <c r="D52" s="197"/>
      <c r="E52" s="197"/>
      <c r="F52" s="197"/>
      <c r="G52" s="197">
        <v>0</v>
      </c>
      <c r="H52" s="214"/>
      <c r="I52" s="214"/>
      <c r="J52" s="213">
        <f>SUMIFS(Data!$R:$R,Data!$B:$B,Data!$V$3,Data!$E:$E,$A52,Data!$H:$H,"Y",Data!$C:$C,1)</f>
        <v>0</v>
      </c>
      <c r="K52" s="197">
        <f>SUMIFS(Data!$R:$R,Data!$B:$B,Data!$V$3,Data!$E:$E,$A52,Data!$H:$H,"Y",Data!$C:$C,2)</f>
        <v>0</v>
      </c>
      <c r="L52" s="197"/>
      <c r="M52" s="197"/>
      <c r="N52" s="197">
        <f>SUM(J52:M52)/3</f>
        <v>0</v>
      </c>
      <c r="O52" s="214"/>
      <c r="P52" s="185"/>
    </row>
    <row r="53" spans="1:16">
      <c r="A53" s="103" t="s">
        <v>44</v>
      </c>
      <c r="B53" s="144"/>
      <c r="C53" s="213">
        <v>5.67</v>
      </c>
      <c r="D53" s="215">
        <v>8</v>
      </c>
      <c r="E53" s="215">
        <v>5.33</v>
      </c>
      <c r="F53" s="215">
        <v>3.67</v>
      </c>
      <c r="G53" s="215">
        <v>7.5566666666666675</v>
      </c>
      <c r="H53" s="214"/>
      <c r="I53" s="214"/>
      <c r="J53" s="213">
        <f>SUMIFS(Data!$R:$R,Data!$B:$B,Data!$V$3,Data!$E:$E,$A53,Data!$H:$H,"Y",Data!$C:$C,1)</f>
        <v>0</v>
      </c>
      <c r="K53" s="215">
        <f>SUMIFS(Data!$R:$R,Data!$B:$B,Data!$V$3,Data!$E:$E,$A53,Data!$H:$H,"Y",Data!$C:$C,2)</f>
        <v>2.3333309999999998</v>
      </c>
      <c r="L53" s="215"/>
      <c r="M53" s="215"/>
      <c r="N53" s="215">
        <f>SUM(J53:M53)/3</f>
        <v>0.77777699999999994</v>
      </c>
      <c r="O53" s="214"/>
      <c r="P53" s="185"/>
    </row>
    <row r="54" spans="1:16">
      <c r="A54" s="103" t="s">
        <v>128</v>
      </c>
      <c r="B54" s="144"/>
      <c r="C54" s="213"/>
      <c r="D54" s="197"/>
      <c r="E54" s="197"/>
      <c r="F54" s="197"/>
      <c r="G54" s="197"/>
      <c r="H54" s="214"/>
      <c r="I54" s="214"/>
      <c r="J54" s="213">
        <f>SUMIFS(Data!$R:$R,Data!$B:$B,Data!$V$3,Data!$E:$E,$A54,Data!$H:$H,"Y",Data!$C:$C,1)</f>
        <v>0</v>
      </c>
      <c r="K54" s="197">
        <f>SUMIFS(Data!$R:$R,Data!$B:$B,Data!$V$3,Data!$E:$E,$A54,Data!$H:$H,"Y",Data!$C:$C,2)</f>
        <v>0</v>
      </c>
      <c r="L54" s="197"/>
      <c r="M54" s="197"/>
      <c r="N54" s="197"/>
      <c r="O54" s="214"/>
      <c r="P54" s="185"/>
    </row>
    <row r="55" spans="1:16">
      <c r="A55" s="186" t="s">
        <v>129</v>
      </c>
      <c r="B55" s="144"/>
      <c r="C55" s="216">
        <v>5.67</v>
      </c>
      <c r="D55" s="217">
        <v>8</v>
      </c>
      <c r="E55" s="217">
        <v>5.33</v>
      </c>
      <c r="F55" s="217">
        <v>3.67</v>
      </c>
      <c r="G55" s="217">
        <v>7.5566666666666675</v>
      </c>
      <c r="H55" s="214"/>
      <c r="I55" s="214"/>
      <c r="J55" s="216">
        <f>J51+J52+J53+J54</f>
        <v>0</v>
      </c>
      <c r="K55" s="217">
        <f t="shared" ref="K55:N55" si="4">K51+K52+K53+K54</f>
        <v>2.3333309999999998</v>
      </c>
      <c r="L55" s="217">
        <f t="shared" si="4"/>
        <v>0</v>
      </c>
      <c r="M55" s="217">
        <f t="shared" si="4"/>
        <v>0</v>
      </c>
      <c r="N55" s="217">
        <f t="shared" si="4"/>
        <v>0.77777699999999994</v>
      </c>
      <c r="O55" s="214"/>
      <c r="P55" s="185"/>
    </row>
    <row r="56" spans="1:16">
      <c r="A56" s="103" t="s">
        <v>38</v>
      </c>
      <c r="B56" s="144"/>
      <c r="C56" s="213"/>
      <c r="D56" s="197">
        <v>4.2</v>
      </c>
      <c r="E56" s="197">
        <v>2.1</v>
      </c>
      <c r="F56" s="197"/>
      <c r="G56" s="197">
        <v>2.1</v>
      </c>
      <c r="H56" s="214"/>
      <c r="I56" s="214"/>
      <c r="J56" s="213">
        <f>SUMIFS(Data!$R:$R,Data!$B:$B,Data!$V$3,Data!$E:$E,$A56,Data!$H:$H,"Y",Data!$C:$C,1)</f>
        <v>0</v>
      </c>
      <c r="K56" s="197">
        <f>SUMIFS(Data!$R:$R,Data!$B:$B,Data!$V$3,Data!$E:$E,$A56,Data!$H:$H,"Y",Data!$C:$C,2)</f>
        <v>0</v>
      </c>
      <c r="L56" s="197"/>
      <c r="M56" s="197"/>
      <c r="N56" s="197">
        <f>SUM(J56:M56)/3</f>
        <v>0</v>
      </c>
      <c r="O56" s="214"/>
      <c r="P56" s="185"/>
    </row>
    <row r="57" spans="1:16">
      <c r="A57" s="103" t="s">
        <v>130</v>
      </c>
      <c r="B57" s="144"/>
      <c r="C57" s="213"/>
      <c r="D57" s="215"/>
      <c r="E57" s="215"/>
      <c r="F57" s="215"/>
      <c r="G57" s="215"/>
      <c r="H57" s="214"/>
      <c r="I57" s="214"/>
      <c r="J57" s="213">
        <f>SUMIFS(Data!$R:$R,Data!$B:$B,Data!$V$3,Data!$E:$E,$A57,Data!$H:$H,"Y",Data!$C:$C,1)</f>
        <v>0</v>
      </c>
      <c r="K57" s="215">
        <f>SUMIFS(Data!$R:$R,Data!$B:$B,Data!$V$3,Data!$E:$E,$A57,Data!$H:$H,"Y",Data!$C:$C,2)</f>
        <v>0</v>
      </c>
      <c r="L57" s="215"/>
      <c r="M57" s="215"/>
      <c r="N57" s="215"/>
      <c r="O57" s="214"/>
      <c r="P57" s="185"/>
    </row>
    <row r="58" spans="1:16" ht="12.75" thickBot="1">
      <c r="A58" s="187" t="s">
        <v>131</v>
      </c>
      <c r="B58" s="145"/>
      <c r="C58" s="218">
        <v>0</v>
      </c>
      <c r="D58" s="219">
        <v>4.2</v>
      </c>
      <c r="E58" s="219">
        <v>2.1</v>
      </c>
      <c r="F58" s="219">
        <v>0</v>
      </c>
      <c r="G58" s="219">
        <v>2.1</v>
      </c>
      <c r="H58" s="220"/>
      <c r="I58" s="220"/>
      <c r="J58" s="218">
        <f>J56+J57</f>
        <v>0</v>
      </c>
      <c r="K58" s="219">
        <f t="shared" ref="K58:N58" si="5">K56+K57</f>
        <v>0</v>
      </c>
      <c r="L58" s="219">
        <f t="shared" si="5"/>
        <v>0</v>
      </c>
      <c r="M58" s="219">
        <f t="shared" si="5"/>
        <v>0</v>
      </c>
      <c r="N58" s="219">
        <f t="shared" si="5"/>
        <v>0</v>
      </c>
      <c r="O58" s="220"/>
      <c r="P58" s="188"/>
    </row>
    <row r="59" spans="1:16" ht="12" customHeight="1"/>
    <row r="60" spans="1:16" ht="12" customHeight="1"/>
    <row r="61" spans="1:16" ht="12" customHeight="1">
      <c r="A61" s="63" t="s">
        <v>95</v>
      </c>
      <c r="B61" s="63"/>
      <c r="C61" s="97"/>
      <c r="D61" s="97"/>
      <c r="E61" s="97"/>
      <c r="F61" s="97"/>
      <c r="G61" s="97"/>
      <c r="H61" s="97"/>
      <c r="K61" s="64"/>
    </row>
    <row r="62" spans="1:16" ht="12" customHeight="1">
      <c r="A62" s="63"/>
      <c r="B62" s="63"/>
      <c r="C62" s="97"/>
      <c r="D62" s="97"/>
      <c r="E62" s="97"/>
      <c r="F62" s="97"/>
      <c r="G62" s="97"/>
      <c r="H62" s="97"/>
      <c r="K62" s="64"/>
    </row>
    <row r="63" spans="1:16" ht="12" customHeight="1">
      <c r="A63" s="65" t="s">
        <v>37</v>
      </c>
      <c r="B63" s="65"/>
      <c r="C63" s="66" t="s">
        <v>42</v>
      </c>
      <c r="D63" s="65" t="s">
        <v>41</v>
      </c>
      <c r="E63" s="65"/>
      <c r="F63" s="65"/>
      <c r="G63" s="236"/>
      <c r="K63" s="64"/>
    </row>
    <row r="64" spans="1:16" ht="12" customHeight="1">
      <c r="A64" s="139" t="s">
        <v>1</v>
      </c>
      <c r="C64" s="67">
        <v>480501</v>
      </c>
      <c r="D64" s="139" t="s">
        <v>52</v>
      </c>
      <c r="K64" s="64"/>
    </row>
    <row r="65" spans="1:11" ht="12" customHeight="1">
      <c r="A65" s="139" t="s">
        <v>3</v>
      </c>
      <c r="C65" s="67">
        <v>480501</v>
      </c>
      <c r="D65" s="139" t="s">
        <v>132</v>
      </c>
      <c r="K65" s="64"/>
    </row>
    <row r="66" spans="1:11" ht="12" customHeight="1">
      <c r="A66" s="139" t="s">
        <v>3</v>
      </c>
      <c r="C66" s="67">
        <v>150403</v>
      </c>
      <c r="D66" s="139" t="s">
        <v>133</v>
      </c>
      <c r="K66" s="64"/>
    </row>
    <row r="67" spans="1:11" ht="12" customHeight="1">
      <c r="A67" s="139" t="s">
        <v>3</v>
      </c>
      <c r="C67" s="67">
        <v>470303</v>
      </c>
      <c r="D67" s="139" t="s">
        <v>133</v>
      </c>
      <c r="K67" s="64"/>
    </row>
    <row r="68" spans="1:11" ht="12" customHeight="1">
      <c r="A68" s="139" t="s">
        <v>9</v>
      </c>
      <c r="C68" s="67">
        <v>480501</v>
      </c>
      <c r="D68" s="139" t="s">
        <v>51</v>
      </c>
      <c r="K68" s="64"/>
    </row>
    <row r="69" spans="1:11" ht="12" customHeight="1">
      <c r="A69" s="139" t="s">
        <v>11</v>
      </c>
      <c r="C69" s="67">
        <v>470607</v>
      </c>
      <c r="D69" s="139" t="s">
        <v>48</v>
      </c>
      <c r="K69" s="64"/>
    </row>
    <row r="70" spans="1:11" ht="12" customHeight="1">
      <c r="A70" s="139" t="s">
        <v>11</v>
      </c>
      <c r="C70" s="67">
        <v>480501</v>
      </c>
      <c r="D70" s="139" t="s">
        <v>51</v>
      </c>
      <c r="K70" s="64"/>
    </row>
    <row r="71" spans="1:11" ht="12" customHeight="1">
      <c r="A71" s="139" t="s">
        <v>19</v>
      </c>
      <c r="C71" s="67">
        <v>480510</v>
      </c>
      <c r="D71" s="139" t="s">
        <v>51</v>
      </c>
      <c r="K71" s="64"/>
    </row>
    <row r="72" spans="1:11" ht="12" customHeight="1">
      <c r="A72" s="139" t="s">
        <v>44</v>
      </c>
      <c r="C72" s="67">
        <v>480503</v>
      </c>
      <c r="D72" s="139" t="s">
        <v>49</v>
      </c>
      <c r="K72" s="64"/>
    </row>
    <row r="73" spans="1:11" ht="12" customHeight="1">
      <c r="A73" s="139" t="s">
        <v>77</v>
      </c>
      <c r="C73" s="67">
        <v>150607</v>
      </c>
      <c r="D73" s="139" t="s">
        <v>134</v>
      </c>
      <c r="K73" s="64"/>
    </row>
    <row r="74" spans="1:11" ht="12" customHeight="1">
      <c r="A74" s="139" t="s">
        <v>38</v>
      </c>
      <c r="C74" s="67">
        <v>480501</v>
      </c>
      <c r="D74" s="139" t="s">
        <v>51</v>
      </c>
    </row>
    <row r="75" spans="1:11">
      <c r="A75" s="139" t="s">
        <v>54</v>
      </c>
      <c r="C75" s="67">
        <v>480501</v>
      </c>
      <c r="D75" s="139" t="s">
        <v>51</v>
      </c>
    </row>
  </sheetData>
  <pageMargins left="0.7" right="0.7" top="0.75" bottom="0.75" header="0.3" footer="0.3"/>
  <pageSetup scale="78"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1"/>
  <sheetViews>
    <sheetView showGridLines="0" zoomScale="90" zoomScaleNormal="90" workbookViewId="0">
      <selection activeCell="E1" sqref="E1"/>
    </sheetView>
  </sheetViews>
  <sheetFormatPr defaultColWidth="9.140625" defaultRowHeight="12"/>
  <cols>
    <col min="1" max="1" width="22.7109375" style="139" customWidth="1"/>
    <col min="2" max="2" width="8.85546875" style="139" bestFit="1" customWidth="1"/>
    <col min="3" max="3" width="10.42578125" style="139" bestFit="1" customWidth="1"/>
    <col min="4" max="4" width="7.5703125" style="139" customWidth="1"/>
    <col min="5" max="5" width="8.85546875" style="139" bestFit="1" customWidth="1"/>
    <col min="6" max="6" width="8.7109375" style="139" bestFit="1" customWidth="1"/>
    <col min="7" max="7" width="7.5703125" style="139" bestFit="1" customWidth="1"/>
    <col min="8" max="8" width="8.7109375" style="139" customWidth="1"/>
    <col min="9" max="9" width="8.85546875" style="139" customWidth="1"/>
    <col min="10" max="10" width="10.42578125" style="139" bestFit="1" customWidth="1"/>
    <col min="11" max="11" width="7.5703125" style="139" customWidth="1"/>
    <col min="12" max="12" width="8.85546875" style="139" bestFit="1" customWidth="1"/>
    <col min="13" max="13" width="8.7109375" style="139" bestFit="1" customWidth="1"/>
    <col min="14" max="14" width="7.5703125" style="139" bestFit="1" customWidth="1"/>
    <col min="15" max="15" width="8.7109375" style="139" customWidth="1"/>
    <col min="16" max="16" width="10.85546875" style="139" bestFit="1" customWidth="1"/>
    <col min="17" max="16384" width="9.140625" style="139"/>
  </cols>
  <sheetData>
    <row r="1" spans="1:16" s="357" customFormat="1" ht="15">
      <c r="A1" s="356" t="s">
        <v>43</v>
      </c>
      <c r="B1" s="356"/>
      <c r="C1" s="356"/>
      <c r="D1" s="356"/>
      <c r="E1" s="356"/>
      <c r="F1" s="356"/>
      <c r="G1" s="356"/>
      <c r="H1" s="356"/>
      <c r="I1" s="356"/>
      <c r="J1" s="356"/>
      <c r="K1" s="356"/>
      <c r="L1" s="356"/>
      <c r="M1" s="356"/>
      <c r="N1" s="356"/>
      <c r="O1" s="356"/>
      <c r="P1" s="356"/>
    </row>
    <row r="2" spans="1:16">
      <c r="A2" s="77" t="s">
        <v>47</v>
      </c>
      <c r="B2" s="77"/>
      <c r="C2" s="77"/>
      <c r="D2" s="77"/>
      <c r="E2" s="77"/>
      <c r="F2" s="77"/>
      <c r="G2" s="77"/>
      <c r="H2" s="77"/>
      <c r="I2" s="77"/>
      <c r="J2" s="77"/>
      <c r="K2" s="77"/>
      <c r="L2" s="77"/>
      <c r="M2" s="77"/>
      <c r="N2" s="77"/>
      <c r="O2" s="77"/>
      <c r="P2" s="77"/>
    </row>
    <row r="3" spans="1:16" ht="11.45" customHeight="1" thickBot="1">
      <c r="A3" s="128" t="str">
        <f>CONCATENATE("For Academic Year ",Data!$U$3)</f>
        <v>For Academic Year 2016-17</v>
      </c>
      <c r="B3" s="94"/>
      <c r="C3" s="94"/>
      <c r="D3" s="94"/>
      <c r="E3" s="94"/>
      <c r="F3" s="94"/>
      <c r="G3" s="94"/>
      <c r="H3" s="94"/>
      <c r="I3" s="94"/>
      <c r="J3" s="94"/>
      <c r="K3" s="94"/>
      <c r="L3" s="94"/>
      <c r="M3" s="94"/>
      <c r="N3" s="94"/>
      <c r="O3" s="94"/>
      <c r="P3" s="94"/>
    </row>
    <row r="4" spans="1:16" ht="12" customHeight="1">
      <c r="A4" s="256"/>
      <c r="B4" s="169" t="str">
        <f>Data!$U$4</f>
        <v>2015-16</v>
      </c>
      <c r="C4" s="170" t="str">
        <f>CONCATENATE("Summer ",MID(Data!$U$4,3,2))</f>
        <v>Summer 15</v>
      </c>
      <c r="D4" s="170" t="str">
        <f>CONCATENATE("Fall ",MID(Data!$U$4,3,2))</f>
        <v>Fall 15</v>
      </c>
      <c r="E4" s="170" t="str">
        <f>CONCATENATE("Winter ",MID(Data!$U$4,6,2))</f>
        <v>Winter 16</v>
      </c>
      <c r="F4" s="170" t="str">
        <f>CONCATENATE("Spring ",MID(Data!$U$4,6,2))</f>
        <v>Spring 16</v>
      </c>
      <c r="G4" s="171" t="str">
        <f>Data!$U$4</f>
        <v>2015-16</v>
      </c>
      <c r="H4" s="172" t="str">
        <f>Data!$U$4</f>
        <v>2015-16</v>
      </c>
      <c r="I4" s="169" t="str">
        <f>Data!$U$3</f>
        <v>2016-17</v>
      </c>
      <c r="J4" s="170" t="str">
        <f>CONCATENATE("Summer ",MID(Data!$U$3,3,2))</f>
        <v>Summer 16</v>
      </c>
      <c r="K4" s="170" t="str">
        <f>CONCATENATE("Fall ",MID(Data!$U$3,3,2))</f>
        <v>Fall 16</v>
      </c>
      <c r="L4" s="170" t="str">
        <f>CONCATENATE("Winter ",MID(Data!$U$3,6,2))</f>
        <v>Winter 17</v>
      </c>
      <c r="M4" s="170" t="str">
        <f>CONCATENATE("Spring ",MID(Data!$U$3,6,2))</f>
        <v>Spring 17</v>
      </c>
      <c r="N4" s="171" t="str">
        <f>Data!$U$3</f>
        <v>2016-17</v>
      </c>
      <c r="O4" s="172" t="str">
        <f>Data!$U$3</f>
        <v>2016-17</v>
      </c>
      <c r="P4" s="173" t="s">
        <v>103</v>
      </c>
    </row>
    <row r="5" spans="1:16" ht="12" customHeight="1" thickBot="1">
      <c r="A5" s="191" t="s">
        <v>0</v>
      </c>
      <c r="B5" s="178" t="s">
        <v>147</v>
      </c>
      <c r="C5" s="179" t="s">
        <v>33</v>
      </c>
      <c r="D5" s="179" t="s">
        <v>33</v>
      </c>
      <c r="E5" s="179" t="s">
        <v>33</v>
      </c>
      <c r="F5" s="179" t="s">
        <v>33</v>
      </c>
      <c r="G5" s="180" t="s">
        <v>31</v>
      </c>
      <c r="H5" s="181" t="s">
        <v>102</v>
      </c>
      <c r="I5" s="178" t="s">
        <v>169</v>
      </c>
      <c r="J5" s="179" t="s">
        <v>33</v>
      </c>
      <c r="K5" s="179" t="s">
        <v>33</v>
      </c>
      <c r="L5" s="179" t="s">
        <v>33</v>
      </c>
      <c r="M5" s="179" t="s">
        <v>33</v>
      </c>
      <c r="N5" s="180" t="s">
        <v>31</v>
      </c>
      <c r="O5" s="181" t="s">
        <v>102</v>
      </c>
      <c r="P5" s="182" t="s">
        <v>101</v>
      </c>
    </row>
    <row r="6" spans="1:16" ht="12" customHeight="1">
      <c r="A6" s="53" t="s">
        <v>1</v>
      </c>
      <c r="B6" s="246"/>
      <c r="C6" s="247"/>
      <c r="D6" s="247"/>
      <c r="E6" s="247"/>
      <c r="F6" s="247"/>
      <c r="G6" s="247"/>
      <c r="H6" s="195">
        <f>IF($G6&gt;$B6,$B6,$G6)</f>
        <v>0</v>
      </c>
      <c r="I6" s="246"/>
      <c r="J6" s="247">
        <f>SUMIFS(Data!$R:$R,Data!$B:$B,Data!$V$3,Data!$D:$D,$A6,Data!$I:$I,"Y",Data!$C:$C,1)</f>
        <v>0</v>
      </c>
      <c r="K6" s="247">
        <f>SUMIFS(Data!$R:$R,Data!$B:$B,Data!$V$3,Data!$D:$D,$A6,Data!$I:$I,"Y",Data!$C:$C,2)</f>
        <v>0</v>
      </c>
      <c r="L6" s="247"/>
      <c r="M6" s="247"/>
      <c r="N6" s="247"/>
      <c r="O6" s="195">
        <f>IF($N6&gt;$I6,$I6,$N6)</f>
        <v>0</v>
      </c>
      <c r="P6" s="176"/>
    </row>
    <row r="7" spans="1:16" ht="12" customHeight="1">
      <c r="A7" s="56" t="s">
        <v>2</v>
      </c>
      <c r="B7" s="246">
        <v>7</v>
      </c>
      <c r="C7" s="248"/>
      <c r="D7" s="248"/>
      <c r="E7" s="248">
        <v>2.13</v>
      </c>
      <c r="F7" s="248"/>
      <c r="G7" s="248">
        <v>0.71</v>
      </c>
      <c r="H7" s="195">
        <f t="shared" ref="H7:H35" si="0">IF($G7&gt;$B7,$B7,$G7)</f>
        <v>0.71</v>
      </c>
      <c r="I7" s="246">
        <v>7</v>
      </c>
      <c r="J7" s="248">
        <f>SUMIFS(Data!$R:$R,Data!$B:$B,Data!$V$3,Data!$D:$D,$A7,Data!$I:$I,"Y",Data!$C:$C,1)</f>
        <v>0</v>
      </c>
      <c r="K7" s="248">
        <f>SUMIFS(Data!$R:$R,Data!$B:$B,Data!$V$3,Data!$D:$D,$A7,Data!$I:$I,"Y",Data!$C:$C,2)</f>
        <v>0</v>
      </c>
      <c r="L7" s="248"/>
      <c r="M7" s="248"/>
      <c r="N7" s="248">
        <f>SUM(J7:M7)/3</f>
        <v>0</v>
      </c>
      <c r="O7" s="195">
        <f t="shared" ref="O7:O34" si="1">IF($N7&gt;$I7,$I7,$N7)</f>
        <v>0</v>
      </c>
      <c r="P7" s="240">
        <f>N7/I7</f>
        <v>0</v>
      </c>
    </row>
    <row r="8" spans="1:16" ht="12" customHeight="1">
      <c r="A8" s="53" t="s">
        <v>80</v>
      </c>
      <c r="B8" s="246"/>
      <c r="C8" s="247"/>
      <c r="D8" s="247"/>
      <c r="E8" s="247"/>
      <c r="F8" s="247"/>
      <c r="G8" s="247"/>
      <c r="H8" s="195">
        <f t="shared" si="0"/>
        <v>0</v>
      </c>
      <c r="I8" s="246"/>
      <c r="J8" s="247">
        <f>SUMIFS(Data!$R:$R,Data!$B:$B,Data!$V$3,Data!$D:$D,$A8,Data!$I:$I,"Y",Data!$C:$C,1)</f>
        <v>0</v>
      </c>
      <c r="K8" s="247">
        <f>SUMIFS(Data!$R:$R,Data!$B:$B,Data!$V$3,Data!$D:$D,$A8,Data!$I:$I,"Y",Data!$C:$C,2)</f>
        <v>0</v>
      </c>
      <c r="L8" s="247"/>
      <c r="M8" s="247"/>
      <c r="N8" s="247"/>
      <c r="O8" s="195">
        <f t="shared" si="1"/>
        <v>0</v>
      </c>
      <c r="P8" s="175"/>
    </row>
    <row r="9" spans="1:16" ht="12" customHeight="1">
      <c r="A9" s="57" t="s">
        <v>4</v>
      </c>
      <c r="B9" s="246"/>
      <c r="C9" s="249"/>
      <c r="D9" s="249"/>
      <c r="E9" s="249"/>
      <c r="F9" s="249"/>
      <c r="G9" s="249"/>
      <c r="H9" s="195">
        <f t="shared" si="0"/>
        <v>0</v>
      </c>
      <c r="I9" s="246"/>
      <c r="J9" s="249">
        <f>SUMIFS(Data!$R:$R,Data!$B:$B,Data!$V$3,Data!$D:$D,$A9,Data!$I:$I,"Y",Data!$C:$C,1)</f>
        <v>0</v>
      </c>
      <c r="K9" s="250">
        <f>SUMIFS(Data!$R:$R,Data!$B:$B,Data!$V$3,Data!$D:$D,$A9,Data!$I:$I,"Y",Data!$C:$C,2)</f>
        <v>0</v>
      </c>
      <c r="L9" s="250"/>
      <c r="M9" s="250"/>
      <c r="N9" s="250"/>
      <c r="O9" s="195">
        <f t="shared" si="1"/>
        <v>0</v>
      </c>
      <c r="P9" s="223"/>
    </row>
    <row r="10" spans="1:16" ht="12" customHeight="1">
      <c r="A10" s="53" t="s">
        <v>5</v>
      </c>
      <c r="B10" s="246"/>
      <c r="C10" s="247"/>
      <c r="D10" s="247"/>
      <c r="E10" s="247"/>
      <c r="F10" s="247"/>
      <c r="G10" s="247"/>
      <c r="H10" s="195">
        <f t="shared" si="0"/>
        <v>0</v>
      </c>
      <c r="I10" s="246"/>
      <c r="J10" s="247">
        <f>SUMIFS(Data!$R:$R,Data!$B:$B,Data!$V$3,Data!$D:$D,$A10,Data!$I:$I,"Y",Data!$C:$C,1)</f>
        <v>0</v>
      </c>
      <c r="K10" s="247">
        <f>SUMIFS(Data!$R:$R,Data!$B:$B,Data!$V$3,Data!$D:$D,$A10,Data!$I:$I,"Y",Data!$C:$C,2)</f>
        <v>0</v>
      </c>
      <c r="L10" s="247"/>
      <c r="M10" s="247"/>
      <c r="N10" s="247"/>
      <c r="O10" s="195">
        <f t="shared" si="1"/>
        <v>0</v>
      </c>
      <c r="P10" s="176"/>
    </row>
    <row r="11" spans="1:16" ht="12" customHeight="1">
      <c r="A11" s="62" t="s">
        <v>6</v>
      </c>
      <c r="B11" s="246"/>
      <c r="C11" s="251"/>
      <c r="D11" s="251"/>
      <c r="E11" s="251"/>
      <c r="F11" s="251"/>
      <c r="G11" s="251"/>
      <c r="H11" s="195">
        <f t="shared" si="0"/>
        <v>0</v>
      </c>
      <c r="I11" s="246"/>
      <c r="J11" s="251">
        <f>SUMIFS(Data!$R:$R,Data!$B:$B,Data!$V$3,Data!$D:$D,$A11,Data!$I:$I,"Y",Data!$C:$C,1)</f>
        <v>0</v>
      </c>
      <c r="K11" s="247">
        <f>SUMIFS(Data!$R:$R,Data!$B:$B,Data!$V$3,Data!$D:$D,$A11,Data!$I:$I,"Y",Data!$C:$C,2)</f>
        <v>0</v>
      </c>
      <c r="L11" s="247"/>
      <c r="M11" s="247"/>
      <c r="N11" s="247"/>
      <c r="O11" s="195">
        <f t="shared" si="1"/>
        <v>0</v>
      </c>
      <c r="P11" s="175"/>
    </row>
    <row r="12" spans="1:16" ht="12" customHeight="1">
      <c r="A12" s="56" t="s">
        <v>7</v>
      </c>
      <c r="B12" s="246">
        <v>1</v>
      </c>
      <c r="C12" s="248"/>
      <c r="D12" s="248"/>
      <c r="E12" s="248">
        <v>6.49</v>
      </c>
      <c r="F12" s="248">
        <v>3.1999949999999999</v>
      </c>
      <c r="G12" s="248">
        <v>3.2299983333333331</v>
      </c>
      <c r="H12" s="195">
        <f t="shared" si="0"/>
        <v>1</v>
      </c>
      <c r="I12" s="246">
        <v>1</v>
      </c>
      <c r="J12" s="248">
        <f>SUMIFS(Data!$R:$R,Data!$B:$B,Data!$V$3,Data!$D:$D,$A12,Data!$I:$I,"Y",Data!$C:$C,1)</f>
        <v>0</v>
      </c>
      <c r="K12" s="248">
        <f>SUMIFS(Data!$R:$R,Data!$B:$B,Data!$V$3,Data!$D:$D,$A12,Data!$I:$I,"Y",Data!$C:$C,2)</f>
        <v>0</v>
      </c>
      <c r="L12" s="248"/>
      <c r="M12" s="248"/>
      <c r="N12" s="248">
        <f>SUM(J12:M12)/3</f>
        <v>0</v>
      </c>
      <c r="O12" s="195">
        <f t="shared" si="1"/>
        <v>0</v>
      </c>
      <c r="P12" s="240">
        <f>N12/I12</f>
        <v>0</v>
      </c>
    </row>
    <row r="13" spans="1:16" ht="12" customHeight="1">
      <c r="A13" s="53" t="s">
        <v>8</v>
      </c>
      <c r="B13" s="246"/>
      <c r="C13" s="247"/>
      <c r="D13" s="247"/>
      <c r="E13" s="247"/>
      <c r="F13" s="247"/>
      <c r="G13" s="247"/>
      <c r="H13" s="195">
        <f t="shared" si="0"/>
        <v>0</v>
      </c>
      <c r="I13" s="246"/>
      <c r="J13" s="247">
        <f>SUMIFS(Data!$R:$R,Data!$B:$B,Data!$V$3,Data!$D:$D,$A13,Data!$I:$I,"Y",Data!$C:$C,1)</f>
        <v>0</v>
      </c>
      <c r="K13" s="247">
        <f>SUMIFS(Data!$R:$R,Data!$B:$B,Data!$V$3,Data!$D:$D,$A13,Data!$I:$I,"Y",Data!$C:$C,2)</f>
        <v>0</v>
      </c>
      <c r="L13" s="247"/>
      <c r="M13" s="247"/>
      <c r="N13" s="247"/>
      <c r="O13" s="195">
        <f t="shared" si="1"/>
        <v>0</v>
      </c>
      <c r="P13" s="241"/>
    </row>
    <row r="14" spans="1:16" ht="12" customHeight="1">
      <c r="A14" s="53" t="s">
        <v>9</v>
      </c>
      <c r="B14" s="246"/>
      <c r="C14" s="247"/>
      <c r="D14" s="247"/>
      <c r="E14" s="247"/>
      <c r="F14" s="247"/>
      <c r="G14" s="247"/>
      <c r="H14" s="195">
        <f t="shared" si="0"/>
        <v>0</v>
      </c>
      <c r="I14" s="246"/>
      <c r="J14" s="247">
        <f>SUMIFS(Data!$R:$R,Data!$B:$B,Data!$V$3,Data!$D:$D,$A14,Data!$I:$I,"Y",Data!$C:$C,1)</f>
        <v>0</v>
      </c>
      <c r="K14" s="247">
        <f>SUMIFS(Data!$R:$R,Data!$B:$B,Data!$V$3,Data!$D:$D,$A14,Data!$I:$I,"Y",Data!$C:$C,2)</f>
        <v>0</v>
      </c>
      <c r="L14" s="247"/>
      <c r="M14" s="247"/>
      <c r="N14" s="247"/>
      <c r="O14" s="195">
        <f t="shared" si="1"/>
        <v>0</v>
      </c>
      <c r="P14" s="175"/>
    </row>
    <row r="15" spans="1:16" ht="12" customHeight="1">
      <c r="A15" s="59" t="s">
        <v>10</v>
      </c>
      <c r="B15" s="246">
        <v>2</v>
      </c>
      <c r="C15" s="252"/>
      <c r="D15" s="252"/>
      <c r="E15" s="252">
        <v>3.8</v>
      </c>
      <c r="F15" s="252">
        <v>3.4666619999999999</v>
      </c>
      <c r="G15" s="252">
        <v>2.4222206666666666</v>
      </c>
      <c r="H15" s="195">
        <f t="shared" si="0"/>
        <v>2</v>
      </c>
      <c r="I15" s="246">
        <v>2</v>
      </c>
      <c r="J15" s="252">
        <f>SUMIFS(Data!$R:$R,Data!$B:$B,Data!$V$3,Data!$D:$D,$A15,Data!$I:$I,"Y",Data!$C:$C,1)</f>
        <v>0</v>
      </c>
      <c r="K15" s="248">
        <f>SUMIFS(Data!$R:$R,Data!$B:$B,Data!$V$3,Data!$D:$D,$A15,Data!$I:$I,"Y",Data!$C:$C,2)</f>
        <v>0</v>
      </c>
      <c r="L15" s="248"/>
      <c r="M15" s="248"/>
      <c r="N15" s="248">
        <f>SUM(J15:M15)/3</f>
        <v>0</v>
      </c>
      <c r="O15" s="195">
        <f t="shared" si="1"/>
        <v>0</v>
      </c>
      <c r="P15" s="240">
        <f>N15/I15</f>
        <v>0</v>
      </c>
    </row>
    <row r="16" spans="1:16" s="24" customFormat="1" ht="12" customHeight="1">
      <c r="A16" s="53" t="s">
        <v>11</v>
      </c>
      <c r="B16" s="246"/>
      <c r="C16" s="247"/>
      <c r="D16" s="247"/>
      <c r="E16" s="247"/>
      <c r="F16" s="247"/>
      <c r="G16" s="247"/>
      <c r="H16" s="195">
        <f t="shared" si="0"/>
        <v>0</v>
      </c>
      <c r="I16" s="246"/>
      <c r="J16" s="247">
        <f>SUMIFS(Data!$R:$R,Data!$B:$B,Data!$V$3,Data!$D:$D,$A16,Data!$I:$I,"Y",Data!$C:$C,1)</f>
        <v>0</v>
      </c>
      <c r="K16" s="247">
        <f>SUMIFS(Data!$R:$R,Data!$B:$B,Data!$V$3,Data!$D:$D,$A16,Data!$I:$I,"Y",Data!$C:$C,2)</f>
        <v>0</v>
      </c>
      <c r="L16" s="247"/>
      <c r="M16" s="247"/>
      <c r="N16" s="247"/>
      <c r="O16" s="195">
        <f t="shared" si="1"/>
        <v>0</v>
      </c>
      <c r="P16" s="175"/>
    </row>
    <row r="17" spans="1:16" ht="12" customHeight="1">
      <c r="A17" s="62" t="s">
        <v>12</v>
      </c>
      <c r="B17" s="246"/>
      <c r="C17" s="251"/>
      <c r="D17" s="251"/>
      <c r="E17" s="251"/>
      <c r="F17" s="251"/>
      <c r="G17" s="251"/>
      <c r="H17" s="195">
        <f t="shared" si="0"/>
        <v>0</v>
      </c>
      <c r="I17" s="246"/>
      <c r="J17" s="251">
        <f>SUMIFS(Data!$R:$R,Data!$B:$B,Data!$V$3,Data!$D:$D,$A17,Data!$I:$I,"Y",Data!$C:$C,1)</f>
        <v>0</v>
      </c>
      <c r="K17" s="247">
        <f>SUMIFS(Data!$R:$R,Data!$B:$B,Data!$V$3,Data!$D:$D,$A17,Data!$I:$I,"Y",Data!$C:$C,2)</f>
        <v>0</v>
      </c>
      <c r="L17" s="247"/>
      <c r="M17" s="247"/>
      <c r="N17" s="247"/>
      <c r="O17" s="195">
        <f t="shared" si="1"/>
        <v>0</v>
      </c>
      <c r="P17" s="175"/>
    </row>
    <row r="18" spans="1:16" ht="12" customHeight="1">
      <c r="A18" s="53" t="s">
        <v>13</v>
      </c>
      <c r="B18" s="246"/>
      <c r="C18" s="247"/>
      <c r="D18" s="247"/>
      <c r="E18" s="247"/>
      <c r="F18" s="247"/>
      <c r="G18" s="247"/>
      <c r="H18" s="195">
        <f t="shared" si="0"/>
        <v>0</v>
      </c>
      <c r="I18" s="246"/>
      <c r="J18" s="247">
        <f>SUMIFS(Data!$R:$R,Data!$B:$B,Data!$V$3,Data!$D:$D,$A18,Data!$I:$I,"Y",Data!$C:$C,1)</f>
        <v>0</v>
      </c>
      <c r="K18" s="247">
        <f>SUMIFS(Data!$R:$R,Data!$B:$B,Data!$V$3,Data!$D:$D,$A18,Data!$I:$I,"Y",Data!$C:$C,2)</f>
        <v>0</v>
      </c>
      <c r="L18" s="247"/>
      <c r="M18" s="247"/>
      <c r="N18" s="247"/>
      <c r="O18" s="195">
        <f t="shared" si="1"/>
        <v>0</v>
      </c>
      <c r="P18" s="176"/>
    </row>
    <row r="19" spans="1:16" ht="12" customHeight="1">
      <c r="A19" s="59" t="s">
        <v>14</v>
      </c>
      <c r="B19" s="246">
        <v>16</v>
      </c>
      <c r="C19" s="252">
        <v>3.7266620000000001</v>
      </c>
      <c r="D19" s="252">
        <v>42.999952</v>
      </c>
      <c r="E19" s="252">
        <v>13.13</v>
      </c>
      <c r="F19" s="252">
        <v>34.666618</v>
      </c>
      <c r="G19" s="252">
        <v>31.507744000000002</v>
      </c>
      <c r="H19" s="195">
        <f t="shared" si="0"/>
        <v>16</v>
      </c>
      <c r="I19" s="246">
        <v>16</v>
      </c>
      <c r="J19" s="252">
        <f>SUMIFS(Data!$R:$R,Data!$B:$B,Data!$V$3,Data!$D:$D,$A19,Data!$I:$I,"Y",Data!$C:$C,1)</f>
        <v>0</v>
      </c>
      <c r="K19" s="248">
        <f>SUMIFS(Data!$R:$R,Data!$B:$B,Data!$V$3,Data!$D:$D,$A19,Data!$I:$I,"Y",Data!$C:$C,2)</f>
        <v>1.333332</v>
      </c>
      <c r="L19" s="248"/>
      <c r="M19" s="248"/>
      <c r="N19" s="248">
        <f>SUM(J19:M19)/3</f>
        <v>0.44444400000000001</v>
      </c>
      <c r="O19" s="195">
        <f t="shared" si="1"/>
        <v>0.44444400000000001</v>
      </c>
      <c r="P19" s="240">
        <f>N19/I19</f>
        <v>2.777775E-2</v>
      </c>
    </row>
    <row r="20" spans="1:16" ht="12" customHeight="1">
      <c r="A20" s="53" t="s">
        <v>15</v>
      </c>
      <c r="B20" s="246"/>
      <c r="C20" s="247"/>
      <c r="D20" s="247"/>
      <c r="E20" s="247"/>
      <c r="F20" s="247"/>
      <c r="G20" s="247"/>
      <c r="H20" s="195">
        <f t="shared" si="0"/>
        <v>0</v>
      </c>
      <c r="I20" s="246"/>
      <c r="J20" s="247">
        <f>SUMIFS(Data!$R:$R,Data!$B:$B,Data!$V$3,Data!$D:$D,$A20,Data!$I:$I,"Y",Data!$C:$C,1)</f>
        <v>0</v>
      </c>
      <c r="K20" s="247">
        <f>SUMIFS(Data!$R:$R,Data!$B:$B,Data!$V$3,Data!$D:$D,$A20,Data!$I:$I,"Y",Data!$C:$C,2)</f>
        <v>0</v>
      </c>
      <c r="L20" s="247"/>
      <c r="M20" s="247"/>
      <c r="N20" s="247"/>
      <c r="O20" s="195">
        <f t="shared" si="1"/>
        <v>0</v>
      </c>
      <c r="P20" s="241"/>
    </row>
    <row r="21" spans="1:16" ht="12" customHeight="1">
      <c r="A21" s="53" t="s">
        <v>16</v>
      </c>
      <c r="B21" s="246"/>
      <c r="C21" s="247"/>
      <c r="D21" s="247"/>
      <c r="E21" s="247"/>
      <c r="F21" s="247"/>
      <c r="G21" s="247"/>
      <c r="H21" s="195">
        <f t="shared" si="0"/>
        <v>0</v>
      </c>
      <c r="I21" s="246"/>
      <c r="J21" s="247">
        <f>SUMIFS(Data!$R:$R,Data!$B:$B,Data!$V$3,Data!$D:$D,$A21,Data!$I:$I,"Y",Data!$C:$C,1)</f>
        <v>0</v>
      </c>
      <c r="K21" s="247">
        <f>SUMIFS(Data!$R:$R,Data!$B:$B,Data!$V$3,Data!$D:$D,$A21,Data!$I:$I,"Y",Data!$C:$C,2)</f>
        <v>0</v>
      </c>
      <c r="L21" s="247"/>
      <c r="M21" s="247"/>
      <c r="N21" s="247"/>
      <c r="O21" s="195">
        <f t="shared" si="1"/>
        <v>0</v>
      </c>
      <c r="P21" s="241"/>
    </row>
    <row r="22" spans="1:16" ht="12" customHeight="1">
      <c r="A22" s="53" t="s">
        <v>17</v>
      </c>
      <c r="B22" s="246"/>
      <c r="C22" s="247"/>
      <c r="D22" s="247"/>
      <c r="E22" s="247"/>
      <c r="F22" s="247"/>
      <c r="G22" s="247"/>
      <c r="H22" s="195">
        <f t="shared" si="0"/>
        <v>0</v>
      </c>
      <c r="I22" s="246"/>
      <c r="J22" s="251">
        <f>SUMIFS(Data!$R:$R,Data!$B:$B,Data!$V$3,Data!$D:$D,$A22,Data!$I:$I,"Y",Data!$C:$C,1)</f>
        <v>0</v>
      </c>
      <c r="K22" s="247">
        <f>SUMIFS(Data!$R:$R,Data!$B:$B,Data!$V$3,Data!$D:$D,$A22,Data!$I:$I,"Y",Data!$C:$C,2)</f>
        <v>0</v>
      </c>
      <c r="L22" s="247"/>
      <c r="M22" s="247"/>
      <c r="N22" s="247"/>
      <c r="O22" s="195">
        <f t="shared" si="1"/>
        <v>0</v>
      </c>
      <c r="P22" s="176"/>
    </row>
    <row r="23" spans="1:16" ht="12" customHeight="1">
      <c r="A23" s="57" t="s">
        <v>18</v>
      </c>
      <c r="B23" s="246"/>
      <c r="C23" s="249"/>
      <c r="D23" s="249"/>
      <c r="E23" s="249"/>
      <c r="F23" s="249"/>
      <c r="G23" s="249"/>
      <c r="H23" s="195">
        <f t="shared" si="0"/>
        <v>0</v>
      </c>
      <c r="I23" s="246"/>
      <c r="J23" s="249">
        <f>SUMIFS(Data!$R:$R,Data!$B:$B,Data!$V$3,Data!$D:$D,$A23,Data!$I:$I,"Y",Data!$C:$C,1)</f>
        <v>0</v>
      </c>
      <c r="K23" s="250">
        <f>SUMIFS(Data!$R:$R,Data!$B:$B,Data!$V$3,Data!$D:$D,$A23,Data!$I:$I,"Y",Data!$C:$C,2)</f>
        <v>0</v>
      </c>
      <c r="L23" s="250"/>
      <c r="M23" s="250"/>
      <c r="N23" s="250"/>
      <c r="O23" s="195">
        <f t="shared" si="1"/>
        <v>0</v>
      </c>
      <c r="P23" s="223"/>
    </row>
    <row r="24" spans="1:16" ht="12" customHeight="1">
      <c r="A24" s="56" t="s">
        <v>40</v>
      </c>
      <c r="B24" s="246">
        <v>3</v>
      </c>
      <c r="C24" s="248"/>
      <c r="D24" s="248"/>
      <c r="E24" s="248">
        <v>4.33</v>
      </c>
      <c r="F24" s="248">
        <v>3.1333299999999999</v>
      </c>
      <c r="G24" s="248">
        <v>2.4877766666666665</v>
      </c>
      <c r="H24" s="195">
        <f t="shared" si="0"/>
        <v>2.4877766666666665</v>
      </c>
      <c r="I24" s="246">
        <v>3</v>
      </c>
      <c r="J24" s="252">
        <f>SUMIFS(Data!$R:$R,Data!$B:$B,Data!$V$3,Data!$D:$D,$A24,Data!$I:$I,"Y",Data!$C:$C,1)</f>
        <v>1.7999990000000001</v>
      </c>
      <c r="K24" s="248">
        <f>SUMIFS(Data!$R:$R,Data!$B:$B,Data!$V$3,Data!$D:$D,$A24,Data!$I:$I,"Y",Data!$C:$C,2)</f>
        <v>8.3333259999999996</v>
      </c>
      <c r="L24" s="248"/>
      <c r="M24" s="248"/>
      <c r="N24" s="248">
        <f>SUM(J24:M24)/3</f>
        <v>3.3777749999999997</v>
      </c>
      <c r="O24" s="195">
        <f t="shared" si="1"/>
        <v>3</v>
      </c>
      <c r="P24" s="240">
        <f>N24/I24</f>
        <v>1.1259249999999998</v>
      </c>
    </row>
    <row r="25" spans="1:16" ht="12" customHeight="1">
      <c r="A25" s="53" t="s">
        <v>19</v>
      </c>
      <c r="B25" s="246"/>
      <c r="C25" s="247"/>
      <c r="D25" s="247"/>
      <c r="E25" s="247"/>
      <c r="F25" s="247"/>
      <c r="G25" s="247"/>
      <c r="H25" s="195">
        <f t="shared" si="0"/>
        <v>0</v>
      </c>
      <c r="I25" s="246"/>
      <c r="J25" s="247">
        <f>SUMIFS(Data!$R:$R,Data!$B:$B,Data!$V$3,Data!$D:$D,$A25,Data!$I:$I,"Y",Data!$C:$C,1)</f>
        <v>0</v>
      </c>
      <c r="K25" s="247">
        <f>SUMIFS(Data!$R:$R,Data!$B:$B,Data!$V$3,Data!$D:$D,$A25,Data!$I:$I,"Y",Data!$C:$C,2)</f>
        <v>0</v>
      </c>
      <c r="L25" s="247"/>
      <c r="M25" s="247"/>
      <c r="N25" s="247"/>
      <c r="O25" s="195">
        <f t="shared" si="1"/>
        <v>0</v>
      </c>
      <c r="P25" s="176"/>
    </row>
    <row r="26" spans="1:16" ht="12" customHeight="1">
      <c r="A26" s="56" t="s">
        <v>39</v>
      </c>
      <c r="B26" s="246">
        <v>15</v>
      </c>
      <c r="C26" s="248">
        <v>5.3333279999999998</v>
      </c>
      <c r="D26" s="248">
        <v>17.999981999999999</v>
      </c>
      <c r="E26" s="248">
        <v>30.67</v>
      </c>
      <c r="F26" s="248">
        <v>37.133294999999997</v>
      </c>
      <c r="G26" s="248">
        <v>30.378868333333333</v>
      </c>
      <c r="H26" s="195">
        <f t="shared" si="0"/>
        <v>15</v>
      </c>
      <c r="I26" s="246">
        <v>15</v>
      </c>
      <c r="J26" s="248">
        <f>SUMIFS(Data!$R:$R,Data!$B:$B,Data!$V$3,Data!$D:$D,$A26,Data!$I:$I,"Y",Data!$C:$C,1)</f>
        <v>9.6666500000000006</v>
      </c>
      <c r="K26" s="248">
        <f>SUMIFS(Data!$R:$R,Data!$B:$B,Data!$V$3,Data!$D:$D,$A26,Data!$I:$I,"Y",Data!$C:$C,2)</f>
        <v>16.333317000000001</v>
      </c>
      <c r="L26" s="248"/>
      <c r="M26" s="248"/>
      <c r="N26" s="248">
        <f>SUM(J26:M26)/3</f>
        <v>8.6666556666666672</v>
      </c>
      <c r="O26" s="195">
        <f t="shared" si="1"/>
        <v>8.6666556666666672</v>
      </c>
      <c r="P26" s="240">
        <f>N26/I26</f>
        <v>0.57777704444444444</v>
      </c>
    </row>
    <row r="27" spans="1:16" ht="12" customHeight="1">
      <c r="A27" s="62" t="s">
        <v>21</v>
      </c>
      <c r="B27" s="246"/>
      <c r="C27" s="251"/>
      <c r="D27" s="251"/>
      <c r="E27" s="251"/>
      <c r="F27" s="251"/>
      <c r="G27" s="251"/>
      <c r="H27" s="195">
        <f t="shared" si="0"/>
        <v>0</v>
      </c>
      <c r="I27" s="246"/>
      <c r="J27" s="251">
        <f>SUMIFS(Data!$R:$R,Data!$B:$B,Data!$V$3,Data!$D:$D,$A27,Data!$I:$I,"Y",Data!$C:$C,1)</f>
        <v>0</v>
      </c>
      <c r="K27" s="247">
        <f>SUMIFS(Data!$R:$R,Data!$B:$B,Data!$V$3,Data!$D:$D,$A27,Data!$I:$I,"Y",Data!$C:$C,2)</f>
        <v>0</v>
      </c>
      <c r="L27" s="247"/>
      <c r="M27" s="247"/>
      <c r="N27" s="247"/>
      <c r="O27" s="195">
        <f t="shared" si="1"/>
        <v>0</v>
      </c>
      <c r="P27" s="175"/>
    </row>
    <row r="28" spans="1:16" ht="12" customHeight="1">
      <c r="A28" s="53" t="s">
        <v>82</v>
      </c>
      <c r="B28" s="246"/>
      <c r="C28" s="247"/>
      <c r="D28" s="247"/>
      <c r="E28" s="247"/>
      <c r="F28" s="247"/>
      <c r="G28" s="247"/>
      <c r="H28" s="195">
        <f t="shared" si="0"/>
        <v>0</v>
      </c>
      <c r="I28" s="246"/>
      <c r="J28" s="247">
        <f>SUMIFS(Data!$R:$R,Data!$B:$B,Data!$V$3,Data!$D:$D,$A28,Data!$I:$I,"Y",Data!$C:$C,1)</f>
        <v>0</v>
      </c>
      <c r="K28" s="247">
        <f>SUMIFS(Data!$R:$R,Data!$B:$B,Data!$V$3,Data!$D:$D,$A28,Data!$I:$I,"Y",Data!$C:$C,2)</f>
        <v>0</v>
      </c>
      <c r="L28" s="247"/>
      <c r="M28" s="247"/>
      <c r="N28" s="247"/>
      <c r="O28" s="195">
        <f t="shared" si="1"/>
        <v>0</v>
      </c>
      <c r="P28" s="242"/>
    </row>
    <row r="29" spans="1:16" ht="12" customHeight="1">
      <c r="A29" s="53" t="s">
        <v>23</v>
      </c>
      <c r="B29" s="246"/>
      <c r="C29" s="251"/>
      <c r="D29" s="251"/>
      <c r="E29" s="251"/>
      <c r="F29" s="251"/>
      <c r="G29" s="251"/>
      <c r="H29" s="195">
        <f t="shared" si="0"/>
        <v>0</v>
      </c>
      <c r="I29" s="246"/>
      <c r="J29" s="251">
        <f>SUMIFS(Data!$R:$R,Data!$B:$B,Data!$V$3,Data!$D:$D,$A29,Data!$I:$I,"Y",Data!$C:$C,1)</f>
        <v>0</v>
      </c>
      <c r="K29" s="247">
        <f>SUMIFS(Data!$R:$R,Data!$B:$B,Data!$V$3,Data!$D:$D,$A29,Data!$I:$I,"Y",Data!$C:$C,2)</f>
        <v>0</v>
      </c>
      <c r="L29" s="247"/>
      <c r="M29" s="247"/>
      <c r="N29" s="247"/>
      <c r="O29" s="195">
        <f t="shared" si="1"/>
        <v>0</v>
      </c>
      <c r="P29" s="175"/>
    </row>
    <row r="30" spans="1:16" ht="12" customHeight="1">
      <c r="A30" s="56" t="s">
        <v>38</v>
      </c>
      <c r="B30" s="246">
        <v>3</v>
      </c>
      <c r="C30" s="248"/>
      <c r="D30" s="248"/>
      <c r="E30" s="248"/>
      <c r="F30" s="248"/>
      <c r="G30" s="248">
        <v>0</v>
      </c>
      <c r="H30" s="195">
        <f t="shared" si="0"/>
        <v>0</v>
      </c>
      <c r="I30" s="246">
        <v>3</v>
      </c>
      <c r="J30" s="248">
        <f>SUMIFS(Data!$R:$R,Data!$B:$B,Data!$V$3,Data!$D:$D,$A30,Data!$I:$I,"Y",Data!$C:$C,1)</f>
        <v>1.633</v>
      </c>
      <c r="K30" s="248">
        <f>SUMIFS(Data!$R:$R,Data!$B:$B,Data!$V$3,Data!$D:$D,$A30,Data!$I:$I,"Y",Data!$C:$C,2)</f>
        <v>0.66600000000000004</v>
      </c>
      <c r="L30" s="248"/>
      <c r="M30" s="248"/>
      <c r="N30" s="248">
        <f>SUM(J30:M30)/3</f>
        <v>0.76633333333333331</v>
      </c>
      <c r="O30" s="195">
        <f t="shared" si="1"/>
        <v>0.76633333333333331</v>
      </c>
      <c r="P30" s="240">
        <f>N30/I30</f>
        <v>0.25544444444444442</v>
      </c>
    </row>
    <row r="31" spans="1:16" ht="12" customHeight="1">
      <c r="A31" s="62" t="s">
        <v>25</v>
      </c>
      <c r="B31" s="246"/>
      <c r="C31" s="251"/>
      <c r="D31" s="251"/>
      <c r="E31" s="251"/>
      <c r="F31" s="251"/>
      <c r="G31" s="251"/>
      <c r="H31" s="195">
        <f t="shared" si="0"/>
        <v>0</v>
      </c>
      <c r="I31" s="246"/>
      <c r="J31" s="251">
        <f>SUMIFS(Data!$R:$R,Data!$B:$B,Data!$V$3,Data!$D:$D,$A31,Data!$I:$I,"Y",Data!$C:$C,1)</f>
        <v>0</v>
      </c>
      <c r="K31" s="247">
        <f>SUMIFS(Data!$R:$R,Data!$B:$B,Data!$V$3,Data!$D:$D,$A31,Data!$I:$I,"Y",Data!$C:$C,2)</f>
        <v>0</v>
      </c>
      <c r="L31" s="247"/>
      <c r="M31" s="247"/>
      <c r="N31" s="247"/>
      <c r="O31" s="195">
        <f t="shared" si="1"/>
        <v>0</v>
      </c>
      <c r="P31" s="175"/>
    </row>
    <row r="32" spans="1:16" ht="12" customHeight="1">
      <c r="A32" s="53" t="s">
        <v>26</v>
      </c>
      <c r="B32" s="246"/>
      <c r="C32" s="247"/>
      <c r="D32" s="247"/>
      <c r="E32" s="247"/>
      <c r="F32" s="247"/>
      <c r="G32" s="247"/>
      <c r="H32" s="195">
        <f t="shared" si="0"/>
        <v>0</v>
      </c>
      <c r="I32" s="246"/>
      <c r="J32" s="247">
        <f>SUMIFS(Data!$R:$R,Data!$B:$B,Data!$V$3,Data!$D:$D,$A32,Data!$I:$I,"Y",Data!$C:$C,1)</f>
        <v>0</v>
      </c>
      <c r="K32" s="247">
        <f>SUMIFS(Data!$R:$R,Data!$B:$B,Data!$V$3,Data!$D:$D,$A32,Data!$I:$I,"Y",Data!$C:$C,2)</f>
        <v>0</v>
      </c>
      <c r="L32" s="247"/>
      <c r="M32" s="247"/>
      <c r="N32" s="247"/>
      <c r="O32" s="195">
        <f t="shared" si="1"/>
        <v>0</v>
      </c>
      <c r="P32" s="176"/>
    </row>
    <row r="33" spans="1:17" ht="12" customHeight="1">
      <c r="A33" s="268" t="s">
        <v>27</v>
      </c>
      <c r="B33" s="246"/>
      <c r="C33" s="251"/>
      <c r="D33" s="251"/>
      <c r="E33" s="251"/>
      <c r="F33" s="251"/>
      <c r="G33" s="251"/>
      <c r="H33" s="195">
        <f t="shared" si="0"/>
        <v>0</v>
      </c>
      <c r="I33" s="246"/>
      <c r="J33" s="251">
        <f>SUMIFS(Data!$R:$R,Data!$B:$B,Data!$V$3,Data!$D:$D,$A33,Data!$I:$I,"Y",Data!$C:$C,1)</f>
        <v>0</v>
      </c>
      <c r="K33" s="247">
        <f>SUMIFS(Data!$R:$R,Data!$B:$B,Data!$V$3,Data!$D:$D,$A33,Data!$I:$I,"Y",Data!$C:$C,2)</f>
        <v>0</v>
      </c>
      <c r="L33" s="247"/>
      <c r="M33" s="247"/>
      <c r="N33" s="247"/>
      <c r="O33" s="195">
        <f t="shared" si="1"/>
        <v>0</v>
      </c>
      <c r="P33" s="175"/>
    </row>
    <row r="34" spans="1:17" ht="12" customHeight="1">
      <c r="A34" s="53" t="s">
        <v>28</v>
      </c>
      <c r="B34" s="246">
        <v>1</v>
      </c>
      <c r="C34" s="248"/>
      <c r="D34" s="248"/>
      <c r="E34" s="248">
        <v>3</v>
      </c>
      <c r="F34" s="248">
        <v>2.8666649999999998</v>
      </c>
      <c r="G34" s="248">
        <v>1.9555549999999997</v>
      </c>
      <c r="H34" s="195">
        <f t="shared" si="0"/>
        <v>1</v>
      </c>
      <c r="I34" s="246">
        <v>1</v>
      </c>
      <c r="J34" s="248">
        <f>SUMIFS(Data!$R:$R,Data!$B:$B,Data!$V$3,Data!$D:$D,$A34,Data!$I:$I,"Y",Data!$C:$C,1)</f>
        <v>0</v>
      </c>
      <c r="K34" s="248">
        <f>SUMIFS(Data!$R:$R,Data!$B:$B,Data!$V$3,Data!$D:$D,$A34,Data!$I:$I,"Y",Data!$C:$C,2)</f>
        <v>3.8666590000000003</v>
      </c>
      <c r="L34" s="248"/>
      <c r="M34" s="248"/>
      <c r="N34" s="248">
        <f>SUM(J34:M34)/3</f>
        <v>1.2888863333333334</v>
      </c>
      <c r="O34" s="195">
        <f t="shared" si="1"/>
        <v>1</v>
      </c>
      <c r="P34" s="240">
        <f>N34/I34</f>
        <v>1.2888863333333334</v>
      </c>
    </row>
    <row r="35" spans="1:17" ht="12" customHeight="1" thickBot="1">
      <c r="A35" s="62" t="s">
        <v>81</v>
      </c>
      <c r="B35" s="246">
        <v>2</v>
      </c>
      <c r="C35" s="251"/>
      <c r="D35" s="251">
        <v>4.93</v>
      </c>
      <c r="E35" s="251">
        <v>3</v>
      </c>
      <c r="F35" s="251">
        <v>4.3333130000000004</v>
      </c>
      <c r="G35" s="251">
        <v>4.087771</v>
      </c>
      <c r="H35" s="195">
        <f t="shared" si="0"/>
        <v>2</v>
      </c>
      <c r="I35" s="246">
        <v>2</v>
      </c>
      <c r="J35" s="248">
        <f>SUMIFS(Data!$R:$R,Data!$B:$B,Data!$V$3,Data!$D:$D,$A35,Data!$I:$I,"Y",Data!$C:$C,1)</f>
        <v>0</v>
      </c>
      <c r="K35" s="248">
        <f>SUMIFS(Data!$R:$R,Data!$B:$B,Data!$V$3,Data!$D:$D,$A35,Data!$I:$I,"Y",Data!$C:$C,2)</f>
        <v>0</v>
      </c>
      <c r="L35" s="248"/>
      <c r="M35" s="248"/>
      <c r="N35" s="248">
        <f>SUM(J35:M35)/3</f>
        <v>0</v>
      </c>
      <c r="O35" s="195">
        <f>IF($N35&gt;$I35,$I35,$N35)</f>
        <v>0</v>
      </c>
      <c r="P35" s="240">
        <f>N35/I35</f>
        <v>0</v>
      </c>
    </row>
    <row r="36" spans="1:17" s="52" customFormat="1" ht="12.75" thickBot="1">
      <c r="A36" s="183" t="s">
        <v>32</v>
      </c>
      <c r="B36" s="253">
        <v>50</v>
      </c>
      <c r="C36" s="254">
        <v>9.0599899999999991</v>
      </c>
      <c r="D36" s="254">
        <v>65.929934000000003</v>
      </c>
      <c r="E36" s="254">
        <v>66.550000000000011</v>
      </c>
      <c r="F36" s="254">
        <v>88.799877999999993</v>
      </c>
      <c r="G36" s="254">
        <v>76.779934000000011</v>
      </c>
      <c r="H36" s="255">
        <f t="shared" ref="H36" si="2">SUM(H6:H35)</f>
        <v>40.19777666666667</v>
      </c>
      <c r="I36" s="253">
        <v>50</v>
      </c>
      <c r="J36" s="254">
        <f>SUM(J6:J35)</f>
        <v>13.099648999999999</v>
      </c>
      <c r="K36" s="254">
        <f t="shared" ref="K36:N36" si="3">SUM(K6:K35)</f>
        <v>30.532634000000002</v>
      </c>
      <c r="L36" s="254">
        <f t="shared" si="3"/>
        <v>0</v>
      </c>
      <c r="M36" s="254">
        <f t="shared" si="3"/>
        <v>0</v>
      </c>
      <c r="N36" s="254">
        <f t="shared" si="3"/>
        <v>14.544094333333335</v>
      </c>
      <c r="O36" s="255">
        <f t="shared" ref="O36" si="4">SUM(O6:O35)</f>
        <v>13.877433000000002</v>
      </c>
      <c r="P36" s="243">
        <f>N36/I36</f>
        <v>0.2908818866666667</v>
      </c>
      <c r="Q36" s="167"/>
    </row>
    <row r="37" spans="1:17" s="121" customFormat="1" ht="12" customHeight="1" thickTop="1">
      <c r="A37" s="121" t="s">
        <v>96</v>
      </c>
      <c r="H37" s="133"/>
      <c r="O37" s="133"/>
      <c r="P37" s="133" t="str">
        <f>Data!$U$1</f>
        <v>ddupree</v>
      </c>
    </row>
    <row r="38" spans="1:17" s="121" customFormat="1" ht="12" customHeight="1">
      <c r="A38" s="121" t="s">
        <v>142</v>
      </c>
      <c r="H38" s="120"/>
      <c r="O38" s="120"/>
      <c r="P38" s="120">
        <f>Data!$U$2</f>
        <v>42774.509060416669</v>
      </c>
    </row>
    <row r="39" spans="1:17" s="121" customFormat="1" ht="12" customHeight="1">
      <c r="A39" s="121" t="s">
        <v>141</v>
      </c>
      <c r="H39" s="140"/>
      <c r="O39" s="140"/>
      <c r="P39" s="140"/>
    </row>
    <row r="40" spans="1:17" s="121" customFormat="1" ht="12" customHeight="1">
      <c r="A40" s="121" t="s">
        <v>190</v>
      </c>
      <c r="C40" s="238"/>
      <c r="D40" s="238"/>
      <c r="E40" s="238"/>
      <c r="F40" s="238"/>
      <c r="G40" s="238"/>
      <c r="H40" s="140"/>
      <c r="I40" s="238"/>
      <c r="J40" s="238"/>
      <c r="K40" s="238"/>
      <c r="L40" s="238"/>
      <c r="M40" s="238"/>
      <c r="N40" s="238"/>
      <c r="O40" s="238"/>
      <c r="P40" s="140"/>
    </row>
    <row r="41" spans="1:17" s="121" customFormat="1" ht="12" customHeight="1">
      <c r="C41" s="238"/>
      <c r="D41" s="238"/>
      <c r="E41" s="238"/>
      <c r="F41" s="238"/>
      <c r="G41" s="238"/>
      <c r="H41" s="238"/>
      <c r="I41" s="238"/>
      <c r="J41" s="238"/>
      <c r="K41" s="238"/>
      <c r="L41" s="238"/>
      <c r="M41" s="238"/>
      <c r="N41" s="238"/>
      <c r="O41" s="238"/>
    </row>
    <row r="42" spans="1:17" s="121" customFormat="1" ht="12" customHeight="1">
      <c r="C42" s="238"/>
      <c r="D42" s="238"/>
      <c r="E42" s="238"/>
      <c r="F42" s="238"/>
      <c r="G42" s="238"/>
      <c r="H42" s="238"/>
      <c r="I42" s="238"/>
      <c r="J42" s="238"/>
      <c r="K42" s="238"/>
      <c r="L42" s="238"/>
      <c r="M42" s="238"/>
      <c r="N42" s="238"/>
      <c r="O42" s="238"/>
    </row>
    <row r="43" spans="1:17" s="121" customFormat="1" ht="12" customHeight="1">
      <c r="C43" s="238"/>
      <c r="D43" s="238"/>
      <c r="E43" s="238"/>
      <c r="F43" s="238"/>
      <c r="G43" s="238"/>
      <c r="H43" s="238"/>
      <c r="I43" s="238"/>
      <c r="J43" s="238"/>
      <c r="K43" s="238"/>
      <c r="L43" s="238"/>
      <c r="M43" s="238"/>
      <c r="N43" s="238"/>
      <c r="O43" s="238"/>
    </row>
    <row r="44" spans="1:17">
      <c r="A44" s="52" t="s">
        <v>43</v>
      </c>
      <c r="H44" s="235"/>
      <c r="J44" s="23"/>
      <c r="O44" s="235"/>
    </row>
    <row r="45" spans="1:17" ht="12.75" thickBot="1">
      <c r="A45" s="52" t="s">
        <v>123</v>
      </c>
      <c r="H45" s="235"/>
      <c r="J45" s="23"/>
      <c r="O45" s="235"/>
    </row>
    <row r="46" spans="1:17">
      <c r="A46" s="189"/>
      <c r="B46" s="147"/>
      <c r="C46" s="170" t="str">
        <f>CONCATENATE("Summer ",MID(Data!$U$4,3,2))</f>
        <v>Summer 15</v>
      </c>
      <c r="D46" s="170" t="str">
        <f>CONCATENATE("Fall ",MID(Data!$U$4,3,2))</f>
        <v>Fall 15</v>
      </c>
      <c r="E46" s="170" t="str">
        <f>CONCATENATE("Winter ",MID(Data!$U$4,6,2))</f>
        <v>Winter 16</v>
      </c>
      <c r="F46" s="170" t="str">
        <f>CONCATENATE("Spring ",MID(Data!$U$4,6,2))</f>
        <v>Spring 16</v>
      </c>
      <c r="G46" s="170" t="str">
        <f>Data!$U$4</f>
        <v>2015-16</v>
      </c>
      <c r="H46" s="147"/>
      <c r="I46" s="147"/>
      <c r="J46" s="170" t="str">
        <f>CONCATENATE("Summer ",MID(Data!$U$3,3,2))</f>
        <v>Summer 16</v>
      </c>
      <c r="K46" s="170" t="str">
        <f>CONCATENATE("Fall ",MID(Data!$U$3,3,2))</f>
        <v>Fall 16</v>
      </c>
      <c r="L46" s="170" t="str">
        <f>CONCATENATE("Winter ",MID(Data!$U$3,6,2))</f>
        <v>Winter 17</v>
      </c>
      <c r="M46" s="170" t="str">
        <f>CONCATENATE("Spring ",MID(Data!$U$3,6,2))</f>
        <v>Spring 17</v>
      </c>
      <c r="N46" s="171" t="str">
        <f>Data!$U$3</f>
        <v>2016-17</v>
      </c>
      <c r="O46" s="147"/>
      <c r="P46" s="142"/>
    </row>
    <row r="47" spans="1:17" ht="12.75" thickBot="1">
      <c r="A47" s="190" t="s">
        <v>37</v>
      </c>
      <c r="B47" s="148"/>
      <c r="C47" s="179" t="s">
        <v>33</v>
      </c>
      <c r="D47" s="179" t="s">
        <v>33</v>
      </c>
      <c r="E47" s="179" t="s">
        <v>33</v>
      </c>
      <c r="F47" s="179" t="s">
        <v>33</v>
      </c>
      <c r="G47" s="179" t="s">
        <v>31</v>
      </c>
      <c r="H47" s="148"/>
      <c r="I47" s="148"/>
      <c r="J47" s="179" t="s">
        <v>33</v>
      </c>
      <c r="K47" s="179" t="s">
        <v>33</v>
      </c>
      <c r="L47" s="179" t="s">
        <v>33</v>
      </c>
      <c r="M47" s="179" t="s">
        <v>33</v>
      </c>
      <c r="N47" s="179" t="s">
        <v>31</v>
      </c>
      <c r="O47" s="148"/>
      <c r="P47" s="143"/>
    </row>
    <row r="48" spans="1:17">
      <c r="A48" s="102" t="s">
        <v>126</v>
      </c>
      <c r="B48" s="214"/>
      <c r="C48" s="213"/>
      <c r="D48" s="197"/>
      <c r="E48" s="197"/>
      <c r="F48" s="197">
        <v>0.33333299999999999</v>
      </c>
      <c r="G48" s="197">
        <v>0.111111</v>
      </c>
      <c r="H48" s="214"/>
      <c r="I48" s="214"/>
      <c r="J48" s="213">
        <f>SUMIFS(Data!$R:$R,Data!$B:$B,Data!$V$3,Data!$E:$E,$A48,Data!$I:$I,"Y",Data!$C:$C,1)</f>
        <v>0.99999899999999997</v>
      </c>
      <c r="K48" s="197">
        <f>SUMIFS(Data!$R:$R,Data!$B:$B,Data!$V$3,Data!$E:$E,$A48,Data!$I:$I,"Y",Data!$C:$C,2)</f>
        <v>3.1333310000000001</v>
      </c>
      <c r="L48" s="197"/>
      <c r="M48" s="197"/>
      <c r="N48" s="197">
        <f>SUM(J48:M48)/3</f>
        <v>1.3777766666666666</v>
      </c>
      <c r="O48" s="214"/>
      <c r="P48" s="185"/>
    </row>
    <row r="49" spans="1:16">
      <c r="A49" s="103" t="s">
        <v>124</v>
      </c>
      <c r="B49" s="214"/>
      <c r="C49" s="213"/>
      <c r="D49" s="215"/>
      <c r="E49" s="215">
        <v>4.33</v>
      </c>
      <c r="F49" s="215">
        <v>2.7999969999999998</v>
      </c>
      <c r="G49" s="215">
        <v>2.3766656666666663</v>
      </c>
      <c r="H49" s="214"/>
      <c r="I49" s="214"/>
      <c r="J49" s="213">
        <f>SUMIFS(Data!$R:$R,Data!$B:$B,Data!$V$3,Data!$E:$E,$A49,Data!$I:$I,"Y",Data!$C:$C,1)</f>
        <v>0.8</v>
      </c>
      <c r="K49" s="215">
        <f>SUMIFS(Data!$R:$R,Data!$B:$B,Data!$V$3,Data!$E:$E,$A49,Data!$I:$I,"Y",Data!$C:$C,2)</f>
        <v>5.1999950000000004</v>
      </c>
      <c r="L49" s="215"/>
      <c r="M49" s="215"/>
      <c r="N49" s="215">
        <f>SUM(J49:M49)/3</f>
        <v>1.9999983333333333</v>
      </c>
      <c r="O49" s="214"/>
      <c r="P49" s="185"/>
    </row>
    <row r="50" spans="1:16">
      <c r="A50" s="186" t="s">
        <v>125</v>
      </c>
      <c r="B50" s="214"/>
      <c r="C50" s="216">
        <v>0</v>
      </c>
      <c r="D50" s="194">
        <v>0</v>
      </c>
      <c r="E50" s="194">
        <v>4.33</v>
      </c>
      <c r="F50" s="194">
        <v>3.1333299999999999</v>
      </c>
      <c r="G50" s="194">
        <v>2.4877766666666665</v>
      </c>
      <c r="H50" s="214"/>
      <c r="I50" s="214"/>
      <c r="J50" s="194">
        <f t="shared" ref="J50:K50" si="5">J48+J49</f>
        <v>1.7999990000000001</v>
      </c>
      <c r="K50" s="194">
        <f t="shared" si="5"/>
        <v>8.3333259999999996</v>
      </c>
      <c r="L50" s="194">
        <f>L48+L49</f>
        <v>0</v>
      </c>
      <c r="M50" s="194">
        <f>M48+M49</f>
        <v>0</v>
      </c>
      <c r="N50" s="194">
        <f>N48+N49</f>
        <v>3.3777749999999997</v>
      </c>
      <c r="O50" s="214"/>
      <c r="P50" s="185"/>
    </row>
    <row r="51" spans="1:16">
      <c r="A51" s="103" t="s">
        <v>127</v>
      </c>
      <c r="B51" s="214"/>
      <c r="C51" s="213"/>
      <c r="D51" s="215"/>
      <c r="E51" s="215">
        <v>9.6</v>
      </c>
      <c r="F51" s="215">
        <v>13.066651999999999</v>
      </c>
      <c r="G51" s="215">
        <v>7.5555506666666661</v>
      </c>
      <c r="H51" s="214"/>
      <c r="I51" s="214"/>
      <c r="J51" s="213">
        <f>SUMIFS(Data!$R:$R,Data!$B:$B,Data!$V$3,Data!$E:$E,$A51,Data!$I:$I,"Y",Data!$C:$C,1)</f>
        <v>0</v>
      </c>
      <c r="K51" s="215">
        <f>SUMIFS(Data!$R:$R,Data!$B:$B,Data!$V$3,Data!$E:$E,$A51,Data!$I:$I,"Y",Data!$C:$C,2)</f>
        <v>0</v>
      </c>
      <c r="L51" s="215"/>
      <c r="M51" s="215"/>
      <c r="N51" s="215">
        <f>SUM(J51:M51)/3</f>
        <v>0</v>
      </c>
      <c r="O51" s="214"/>
      <c r="P51" s="185"/>
    </row>
    <row r="52" spans="1:16">
      <c r="A52" s="103" t="s">
        <v>73</v>
      </c>
      <c r="B52" s="214"/>
      <c r="C52" s="213">
        <v>5.3333279999999998</v>
      </c>
      <c r="D52" s="197">
        <v>17.999981999999999</v>
      </c>
      <c r="E52" s="197">
        <v>21.07</v>
      </c>
      <c r="F52" s="197">
        <v>24.066642999999999</v>
      </c>
      <c r="G52" s="197">
        <v>22.823317666666668</v>
      </c>
      <c r="H52" s="214"/>
      <c r="I52" s="214"/>
      <c r="J52" s="213">
        <f>SUMIFS(Data!$R:$R,Data!$B:$B,Data!$V$3,Data!$E:$E,$A52,Data!$I:$I,"Y",Data!$C:$C,1)</f>
        <v>9.6666500000000006</v>
      </c>
      <c r="K52" s="197">
        <f>SUMIFS(Data!$R:$R,Data!$B:$B,Data!$V$3,Data!$E:$E,$A52,Data!$I:$I,"Y",Data!$C:$C,2)</f>
        <v>16.333317000000001</v>
      </c>
      <c r="L52" s="197"/>
      <c r="M52" s="197"/>
      <c r="N52" s="197">
        <f>SUM(J52:M52)/3</f>
        <v>8.6666556666666672</v>
      </c>
      <c r="O52" s="214"/>
      <c r="P52" s="185"/>
    </row>
    <row r="53" spans="1:16">
      <c r="A53" s="103" t="s">
        <v>44</v>
      </c>
      <c r="B53" s="214"/>
      <c r="C53" s="213"/>
      <c r="D53" s="215"/>
      <c r="E53" s="215"/>
      <c r="F53" s="215"/>
      <c r="G53" s="215">
        <v>0</v>
      </c>
      <c r="H53" s="214"/>
      <c r="I53" s="214"/>
      <c r="J53" s="213">
        <f>SUMIFS(Data!$R:$R,Data!$B:$B,Data!$V$3,Data!$E:$E,$A53,Data!$I:$I,"Y",Data!$C:$C,1)</f>
        <v>0</v>
      </c>
      <c r="K53" s="215">
        <f>SUMIFS(Data!$R:$R,Data!$B:$B,Data!$V$3,Data!$E:$E,$A53,Data!$I:$I,"Y",Data!$C:$C,2)</f>
        <v>0</v>
      </c>
      <c r="L53" s="215"/>
      <c r="M53" s="215"/>
      <c r="N53" s="215">
        <f>SUM(J53:M53)/3</f>
        <v>0</v>
      </c>
      <c r="O53" s="214"/>
      <c r="P53" s="185"/>
    </row>
    <row r="54" spans="1:16">
      <c r="A54" s="103" t="s">
        <v>128</v>
      </c>
      <c r="B54" s="214"/>
      <c r="C54" s="213"/>
      <c r="D54" s="197"/>
      <c r="E54" s="197"/>
      <c r="F54" s="197"/>
      <c r="G54" s="197">
        <v>0</v>
      </c>
      <c r="H54" s="214"/>
      <c r="I54" s="214"/>
      <c r="J54" s="213">
        <f>SUMIFS(Data!$R:$R,Data!$B:$B,Data!$V$3,Data!$E:$E,$A54,Data!$I:$I,"Y",Data!$C:$C,1)</f>
        <v>0</v>
      </c>
      <c r="K54" s="197">
        <f>SUMIFS(Data!$R:$R,Data!$B:$B,Data!$V$3,Data!$E:$E,$A54,Data!$I:$I,"Y",Data!$C:$C,2)</f>
        <v>0</v>
      </c>
      <c r="L54" s="197"/>
      <c r="M54" s="197"/>
      <c r="N54" s="197">
        <f>SUM(J54:M54)/3</f>
        <v>0</v>
      </c>
      <c r="O54" s="214"/>
      <c r="P54" s="185"/>
    </row>
    <row r="55" spans="1:16">
      <c r="A55" s="186" t="s">
        <v>129</v>
      </c>
      <c r="B55" s="214"/>
      <c r="C55" s="216">
        <v>5.3333279999999998</v>
      </c>
      <c r="D55" s="217">
        <v>17.999981999999999</v>
      </c>
      <c r="E55" s="217">
        <v>30.67</v>
      </c>
      <c r="F55" s="217">
        <v>37.133294999999997</v>
      </c>
      <c r="G55" s="217">
        <v>30.378868333333333</v>
      </c>
      <c r="H55" s="214"/>
      <c r="I55" s="214"/>
      <c r="J55" s="216">
        <f>J51+J52+J53+J54</f>
        <v>9.6666500000000006</v>
      </c>
      <c r="K55" s="217">
        <f t="shared" ref="K55:N55" si="6">K51+K52+K53+K54</f>
        <v>16.333317000000001</v>
      </c>
      <c r="L55" s="217">
        <f t="shared" si="6"/>
        <v>0</v>
      </c>
      <c r="M55" s="217">
        <f t="shared" si="6"/>
        <v>0</v>
      </c>
      <c r="N55" s="217">
        <f t="shared" si="6"/>
        <v>8.6666556666666672</v>
      </c>
      <c r="O55" s="214"/>
      <c r="P55" s="185"/>
    </row>
    <row r="56" spans="1:16">
      <c r="A56" s="103" t="s">
        <v>38</v>
      </c>
      <c r="B56" s="214"/>
      <c r="C56" s="213"/>
      <c r="D56" s="197"/>
      <c r="E56" s="197"/>
      <c r="F56" s="197"/>
      <c r="G56" s="197">
        <v>0</v>
      </c>
      <c r="H56" s="214"/>
      <c r="I56" s="214"/>
      <c r="J56" s="213">
        <f>SUMIFS(Data!$R:$R,Data!$B:$B,Data!$V$3,Data!$E:$E,$A56,Data!$I:$I,"Y",Data!$C:$C,1)</f>
        <v>1.633</v>
      </c>
      <c r="K56" s="197">
        <f>SUMIFS(Data!$R:$R,Data!$B:$B,Data!$V$3,Data!$E:$E,$A56,Data!$I:$I,"Y",Data!$C:$C,2)</f>
        <v>0.66600000000000004</v>
      </c>
      <c r="L56" s="197"/>
      <c r="M56" s="197"/>
      <c r="N56" s="197">
        <f>SUM(J56:M56)/3</f>
        <v>0.76633333333333331</v>
      </c>
      <c r="O56" s="214"/>
      <c r="P56" s="185"/>
    </row>
    <row r="57" spans="1:16">
      <c r="A57" s="103" t="s">
        <v>130</v>
      </c>
      <c r="B57" s="214"/>
      <c r="C57" s="213"/>
      <c r="D57" s="215"/>
      <c r="E57" s="215"/>
      <c r="F57" s="215"/>
      <c r="G57" s="215">
        <v>0</v>
      </c>
      <c r="H57" s="214"/>
      <c r="I57" s="214"/>
      <c r="J57" s="213">
        <f>SUMIFS(Data!$R:$R,Data!$B:$B,Data!$V$3,Data!$E:$E,$A57,Data!$I:$I,"Y",Data!$C:$C,1)</f>
        <v>0</v>
      </c>
      <c r="K57" s="215">
        <f>SUMIFS(Data!$R:$R,Data!$B:$B,Data!$V$3,Data!$E:$E,$A57,Data!$I:$I,"Y",Data!$C:$C,2)</f>
        <v>0</v>
      </c>
      <c r="L57" s="215"/>
      <c r="M57" s="215"/>
      <c r="N57" s="215">
        <f>SUM(J57:M57)/3</f>
        <v>0</v>
      </c>
      <c r="O57" s="214"/>
      <c r="P57" s="185"/>
    </row>
    <row r="58" spans="1:16" ht="12.75" thickBot="1">
      <c r="A58" s="187" t="s">
        <v>131</v>
      </c>
      <c r="B58" s="220"/>
      <c r="C58" s="218">
        <v>0</v>
      </c>
      <c r="D58" s="219">
        <v>0</v>
      </c>
      <c r="E58" s="219">
        <v>0</v>
      </c>
      <c r="F58" s="219">
        <v>0</v>
      </c>
      <c r="G58" s="219">
        <v>0</v>
      </c>
      <c r="H58" s="220"/>
      <c r="I58" s="220"/>
      <c r="J58" s="218">
        <f>J56+J57</f>
        <v>1.633</v>
      </c>
      <c r="K58" s="219">
        <f t="shared" ref="K58:N58" si="7">K56+K57</f>
        <v>0.66600000000000004</v>
      </c>
      <c r="L58" s="219">
        <f t="shared" si="7"/>
        <v>0</v>
      </c>
      <c r="M58" s="219">
        <f t="shared" si="7"/>
        <v>0</v>
      </c>
      <c r="N58" s="219">
        <f t="shared" si="7"/>
        <v>0.76633333333333331</v>
      </c>
      <c r="O58" s="220"/>
      <c r="P58" s="188"/>
    </row>
    <row r="59" spans="1:16" s="121" customFormat="1" ht="12" customHeight="1">
      <c r="B59" s="245"/>
      <c r="C59" s="245"/>
      <c r="D59" s="245"/>
      <c r="E59" s="245"/>
      <c r="F59" s="245"/>
      <c r="G59" s="245"/>
      <c r="H59" s="140"/>
      <c r="I59" s="245"/>
      <c r="J59" s="245"/>
      <c r="K59" s="245"/>
      <c r="L59" s="245"/>
      <c r="M59" s="245"/>
      <c r="N59" s="245"/>
      <c r="O59" s="245"/>
    </row>
    <row r="60" spans="1:16" ht="12" customHeight="1">
      <c r="A60" s="244"/>
      <c r="B60" s="244"/>
      <c r="C60" s="244"/>
      <c r="D60" s="244"/>
      <c r="E60" s="244"/>
      <c r="F60" s="244"/>
      <c r="G60" s="244"/>
      <c r="H60" s="235"/>
      <c r="I60" s="244"/>
      <c r="J60" s="244"/>
      <c r="K60" s="244"/>
      <c r="L60" s="244"/>
      <c r="M60" s="244"/>
      <c r="N60" s="244"/>
      <c r="O60" s="244"/>
    </row>
    <row r="61" spans="1:16">
      <c r="A61" s="52" t="s">
        <v>94</v>
      </c>
      <c r="H61" s="235"/>
    </row>
  </sheetData>
  <pageMargins left="0.7" right="0.7" top="0.75" bottom="0.75" header="0.3" footer="0.3"/>
  <pageSetup scale="8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V61"/>
  <sheetViews>
    <sheetView showGridLines="0" zoomScale="90" zoomScaleNormal="90" workbookViewId="0">
      <selection activeCell="D1" sqref="D1"/>
    </sheetView>
  </sheetViews>
  <sheetFormatPr defaultColWidth="9.140625" defaultRowHeight="15"/>
  <cols>
    <col min="1" max="1" width="22.7109375" style="3" customWidth="1"/>
    <col min="2" max="2" width="8.85546875" style="99" bestFit="1" customWidth="1"/>
    <col min="3" max="3" width="10.42578125" style="3" bestFit="1" customWidth="1"/>
    <col min="4" max="4" width="7.5703125" style="3" customWidth="1"/>
    <col min="5" max="5" width="8.85546875" style="3" bestFit="1" customWidth="1"/>
    <col min="6" max="6" width="8.7109375" style="3" bestFit="1" customWidth="1"/>
    <col min="7" max="7" width="7.5703125" style="3" bestFit="1" customWidth="1"/>
    <col min="8" max="8" width="9.85546875" style="114" bestFit="1" customWidth="1"/>
    <col min="9" max="9" width="8.85546875" style="3" customWidth="1"/>
    <col min="10" max="10" width="10.42578125" style="3" bestFit="1" customWidth="1"/>
    <col min="11" max="11" width="7.5703125" style="3" customWidth="1"/>
    <col min="12" max="12" width="8.85546875" style="6" bestFit="1" customWidth="1"/>
    <col min="13" max="13" width="8.7109375" style="6" bestFit="1" customWidth="1"/>
    <col min="14" max="14" width="7.5703125" style="3" bestFit="1" customWidth="1"/>
    <col min="15" max="15" width="9.85546875" style="112" bestFit="1" customWidth="1"/>
    <col min="16" max="16" width="11.140625" style="4" bestFit="1" customWidth="1"/>
    <col min="17" max="16384" width="9.140625" style="3"/>
  </cols>
  <sheetData>
    <row r="1" spans="1:22" s="357" customFormat="1">
      <c r="A1" s="356" t="s">
        <v>98</v>
      </c>
      <c r="B1" s="356"/>
      <c r="C1" s="356"/>
      <c r="D1" s="356"/>
      <c r="E1" s="356"/>
      <c r="F1" s="356"/>
      <c r="G1" s="356"/>
      <c r="H1" s="356"/>
      <c r="I1" s="356"/>
      <c r="J1" s="356"/>
      <c r="K1" s="356"/>
      <c r="L1" s="356"/>
      <c r="M1" s="356"/>
      <c r="N1" s="356"/>
      <c r="O1" s="356"/>
      <c r="P1" s="356"/>
    </row>
    <row r="2" spans="1:22" s="17" customFormat="1" ht="12">
      <c r="A2" s="77" t="s">
        <v>47</v>
      </c>
      <c r="B2" s="77"/>
      <c r="C2" s="77"/>
      <c r="D2" s="77"/>
      <c r="E2" s="77"/>
      <c r="F2" s="77"/>
      <c r="G2" s="77"/>
      <c r="H2" s="77"/>
      <c r="I2" s="77"/>
      <c r="J2" s="77"/>
      <c r="K2" s="77"/>
      <c r="L2" s="77"/>
      <c r="M2" s="77"/>
      <c r="N2" s="77"/>
      <c r="O2" s="77"/>
      <c r="P2" s="77"/>
    </row>
    <row r="3" spans="1:22" s="17" customFormat="1" ht="12" customHeight="1" thickBot="1">
      <c r="A3" s="94" t="str">
        <f>CONCATENATE("For Academic Year ",Data!$U$3)</f>
        <v>For Academic Year 2016-17</v>
      </c>
      <c r="B3" s="94"/>
      <c r="C3" s="257"/>
      <c r="D3" s="257"/>
      <c r="E3" s="257"/>
      <c r="F3" s="257"/>
      <c r="G3" s="257"/>
      <c r="H3" s="94"/>
      <c r="I3" s="257"/>
      <c r="J3" s="257"/>
      <c r="K3" s="257"/>
      <c r="L3" s="257"/>
      <c r="M3" s="257"/>
      <c r="N3" s="257"/>
      <c r="O3" s="257"/>
      <c r="P3" s="257"/>
    </row>
    <row r="4" spans="1:22" s="17" customFormat="1" ht="12" customHeight="1">
      <c r="A4" s="256"/>
      <c r="B4" s="169" t="str">
        <f>Data!$U$4</f>
        <v>2015-16</v>
      </c>
      <c r="C4" s="170" t="str">
        <f>CONCATENATE("Summer ",MID(Data!$U$4,3,2))</f>
        <v>Summer 15</v>
      </c>
      <c r="D4" s="170" t="str">
        <f>CONCATENATE("Fall ",MID(Data!$U$4,3,2))</f>
        <v>Fall 15</v>
      </c>
      <c r="E4" s="170" t="str">
        <f>CONCATENATE("Winter ",MID(Data!$U$4,6,2))</f>
        <v>Winter 16</v>
      </c>
      <c r="F4" s="170" t="str">
        <f>CONCATENATE("Spring ",MID(Data!$U$4,6,2))</f>
        <v>Spring 16</v>
      </c>
      <c r="G4" s="171" t="str">
        <f>Data!$U$4</f>
        <v>2015-16</v>
      </c>
      <c r="H4" s="172" t="str">
        <f>Data!$U$4</f>
        <v>2015-16</v>
      </c>
      <c r="I4" s="169" t="str">
        <f>Data!$U$3</f>
        <v>2016-17</v>
      </c>
      <c r="J4" s="170" t="str">
        <f>CONCATENATE("Summer ",MID(Data!$U$3,3,2))</f>
        <v>Summer 16</v>
      </c>
      <c r="K4" s="170" t="str">
        <f>CONCATENATE("Fall ",MID(Data!$U$3,3,2))</f>
        <v>Fall 16</v>
      </c>
      <c r="L4" s="170" t="str">
        <f>CONCATENATE("Winter ",MID(Data!$U$3,6,2))</f>
        <v>Winter 17</v>
      </c>
      <c r="M4" s="170" t="str">
        <f>CONCATENATE("Spring ",MID(Data!$U$3,6,2))</f>
        <v>Spring 17</v>
      </c>
      <c r="N4" s="171" t="str">
        <f>Data!$U$3</f>
        <v>2016-17</v>
      </c>
      <c r="O4" s="172" t="str">
        <f>Data!$U$3</f>
        <v>2016-17</v>
      </c>
      <c r="P4" s="173" t="s">
        <v>103</v>
      </c>
      <c r="R4" s="70"/>
      <c r="S4" s="71"/>
      <c r="T4" s="71"/>
      <c r="U4" s="71"/>
      <c r="V4" s="72"/>
    </row>
    <row r="5" spans="1:22" s="17" customFormat="1" ht="12" customHeight="1" thickBot="1">
      <c r="A5" s="191" t="s">
        <v>0</v>
      </c>
      <c r="B5" s="178" t="s">
        <v>147</v>
      </c>
      <c r="C5" s="179" t="s">
        <v>33</v>
      </c>
      <c r="D5" s="179" t="s">
        <v>33</v>
      </c>
      <c r="E5" s="179" t="s">
        <v>33</v>
      </c>
      <c r="F5" s="179" t="s">
        <v>33</v>
      </c>
      <c r="G5" s="180" t="s">
        <v>31</v>
      </c>
      <c r="H5" s="181" t="s">
        <v>148</v>
      </c>
      <c r="I5" s="178" t="s">
        <v>169</v>
      </c>
      <c r="J5" s="179" t="s">
        <v>33</v>
      </c>
      <c r="K5" s="179" t="s">
        <v>33</v>
      </c>
      <c r="L5" s="179" t="s">
        <v>168</v>
      </c>
      <c r="M5" s="179" t="s">
        <v>168</v>
      </c>
      <c r="N5" s="180" t="s">
        <v>31</v>
      </c>
      <c r="O5" s="181" t="s">
        <v>148</v>
      </c>
      <c r="P5" s="182" t="s">
        <v>101</v>
      </c>
      <c r="R5" s="69"/>
      <c r="S5" s="69"/>
      <c r="T5" s="69"/>
      <c r="U5" s="69"/>
      <c r="V5" s="73"/>
    </row>
    <row r="6" spans="1:22" s="17" customFormat="1" ht="12" customHeight="1">
      <c r="A6" s="102" t="s">
        <v>1</v>
      </c>
      <c r="B6" s="193"/>
      <c r="C6" s="213"/>
      <c r="D6" s="197"/>
      <c r="E6" s="197"/>
      <c r="F6" s="197"/>
      <c r="G6" s="197"/>
      <c r="H6" s="195">
        <f>IF($G6&gt;$B6,$B6,$G6)</f>
        <v>0</v>
      </c>
      <c r="I6" s="193"/>
      <c r="J6" s="213"/>
      <c r="K6" s="197"/>
      <c r="L6" s="197"/>
      <c r="M6" s="197"/>
      <c r="N6" s="197"/>
      <c r="O6" s="195">
        <f>IF($N6&gt;$I6,$I6,$N6)</f>
        <v>0</v>
      </c>
      <c r="P6" s="176"/>
      <c r="R6" s="68"/>
      <c r="S6" s="68"/>
      <c r="T6" s="68"/>
      <c r="U6" s="68"/>
      <c r="V6" s="68"/>
    </row>
    <row r="7" spans="1:22" s="17" customFormat="1" ht="12" customHeight="1">
      <c r="A7" s="103" t="s">
        <v>2</v>
      </c>
      <c r="B7" s="193"/>
      <c r="C7" s="213"/>
      <c r="D7" s="215"/>
      <c r="E7" s="215"/>
      <c r="F7" s="215"/>
      <c r="G7" s="215"/>
      <c r="H7" s="195">
        <f t="shared" ref="H7:H35" si="0">IF($G7&gt;$B7,$B7,$G7)</f>
        <v>0</v>
      </c>
      <c r="I7" s="193"/>
      <c r="J7" s="213"/>
      <c r="K7" s="215"/>
      <c r="L7" s="215"/>
      <c r="M7" s="215"/>
      <c r="N7" s="215"/>
      <c r="O7" s="195">
        <f t="shared" ref="O7:O35" si="1">IF($N7&gt;$I7,$I7,$N7)</f>
        <v>0</v>
      </c>
      <c r="P7" s="175"/>
      <c r="R7" s="68"/>
      <c r="S7" s="68"/>
      <c r="T7" s="68"/>
      <c r="U7" s="68"/>
      <c r="V7" s="68"/>
    </row>
    <row r="8" spans="1:22" s="17" customFormat="1" ht="12" customHeight="1">
      <c r="A8" s="103" t="s">
        <v>3</v>
      </c>
      <c r="B8" s="193"/>
      <c r="C8" s="213"/>
      <c r="D8" s="197"/>
      <c r="E8" s="197"/>
      <c r="F8" s="197"/>
      <c r="G8" s="197"/>
      <c r="H8" s="195">
        <f t="shared" si="0"/>
        <v>0</v>
      </c>
      <c r="I8" s="193"/>
      <c r="J8" s="213"/>
      <c r="K8" s="197"/>
      <c r="L8" s="197"/>
      <c r="M8" s="197"/>
      <c r="N8" s="197"/>
      <c r="O8" s="195">
        <f t="shared" si="1"/>
        <v>0</v>
      </c>
      <c r="P8" s="176"/>
      <c r="R8" s="68"/>
      <c r="S8" s="68"/>
      <c r="T8" s="68"/>
      <c r="U8" s="68"/>
      <c r="V8" s="68"/>
    </row>
    <row r="9" spans="1:22" s="17" customFormat="1" ht="12" customHeight="1">
      <c r="A9" s="103" t="s">
        <v>4</v>
      </c>
      <c r="B9" s="246"/>
      <c r="C9" s="213"/>
      <c r="D9" s="215"/>
      <c r="E9" s="215"/>
      <c r="F9" s="215"/>
      <c r="G9" s="215"/>
      <c r="H9" s="195">
        <f t="shared" si="0"/>
        <v>0</v>
      </c>
      <c r="I9" s="246"/>
      <c r="J9" s="213"/>
      <c r="K9" s="215"/>
      <c r="L9" s="215"/>
      <c r="M9" s="215"/>
      <c r="N9" s="215"/>
      <c r="O9" s="195">
        <f t="shared" si="1"/>
        <v>0</v>
      </c>
      <c r="P9" s="175"/>
      <c r="R9" s="68"/>
      <c r="S9" s="68"/>
      <c r="T9" s="68"/>
      <c r="U9" s="68"/>
      <c r="V9" s="68"/>
    </row>
    <row r="10" spans="1:22" s="17" customFormat="1" ht="12" customHeight="1">
      <c r="A10" s="103" t="s">
        <v>5</v>
      </c>
      <c r="B10" s="246"/>
      <c r="C10" s="213"/>
      <c r="D10" s="197"/>
      <c r="E10" s="197"/>
      <c r="F10" s="197"/>
      <c r="G10" s="197"/>
      <c r="H10" s="195">
        <f t="shared" si="0"/>
        <v>0</v>
      </c>
      <c r="I10" s="246"/>
      <c r="J10" s="213"/>
      <c r="K10" s="197"/>
      <c r="L10" s="197"/>
      <c r="M10" s="197"/>
      <c r="N10" s="197"/>
      <c r="O10" s="195">
        <f t="shared" si="1"/>
        <v>0</v>
      </c>
      <c r="P10" s="176"/>
      <c r="R10" s="68"/>
      <c r="S10" s="68"/>
      <c r="T10" s="68"/>
      <c r="U10" s="68"/>
      <c r="V10" s="68"/>
    </row>
    <row r="11" spans="1:22" s="17" customFormat="1" ht="12" customHeight="1">
      <c r="A11" s="103" t="s">
        <v>6</v>
      </c>
      <c r="B11" s="246"/>
      <c r="C11" s="213"/>
      <c r="D11" s="215"/>
      <c r="E11" s="215"/>
      <c r="F11" s="215"/>
      <c r="G11" s="215"/>
      <c r="H11" s="195">
        <f t="shared" si="0"/>
        <v>0</v>
      </c>
      <c r="I11" s="246"/>
      <c r="J11" s="213"/>
      <c r="K11" s="215"/>
      <c r="L11" s="215"/>
      <c r="M11" s="215"/>
      <c r="N11" s="215"/>
      <c r="O11" s="195">
        <f t="shared" si="1"/>
        <v>0</v>
      </c>
      <c r="P11" s="175"/>
      <c r="R11" s="68"/>
      <c r="S11" s="68"/>
      <c r="T11" s="68"/>
      <c r="U11" s="68"/>
      <c r="V11" s="68"/>
    </row>
    <row r="12" spans="1:22" s="17" customFormat="1" ht="12" customHeight="1">
      <c r="A12" s="59" t="s">
        <v>63</v>
      </c>
      <c r="B12" s="246">
        <v>17</v>
      </c>
      <c r="C12" s="216"/>
      <c r="D12" s="194">
        <v>9.3000000000000007</v>
      </c>
      <c r="E12" s="194">
        <v>8.8000000000000007</v>
      </c>
      <c r="F12" s="194">
        <v>8</v>
      </c>
      <c r="G12" s="194">
        <v>8.7000000000000011</v>
      </c>
      <c r="H12" s="195">
        <f t="shared" si="0"/>
        <v>8.7000000000000011</v>
      </c>
      <c r="I12" s="246">
        <v>17</v>
      </c>
      <c r="J12" s="216"/>
      <c r="K12" s="194">
        <v>8.9</v>
      </c>
      <c r="L12" s="194">
        <v>9</v>
      </c>
      <c r="M12" s="194">
        <v>8</v>
      </c>
      <c r="N12" s="194">
        <f>SUM(J12:M12)/3</f>
        <v>8.6333333333333329</v>
      </c>
      <c r="O12" s="195">
        <f t="shared" si="1"/>
        <v>8.6333333333333329</v>
      </c>
      <c r="P12" s="222">
        <f>N12/I12</f>
        <v>0.50784313725490193</v>
      </c>
      <c r="R12" s="135"/>
      <c r="S12" s="136"/>
      <c r="T12" s="134"/>
      <c r="U12" s="137"/>
      <c r="V12" s="137"/>
    </row>
    <row r="13" spans="1:22" s="17" customFormat="1" ht="12" customHeight="1">
      <c r="A13" s="62" t="s">
        <v>8</v>
      </c>
      <c r="B13" s="246"/>
      <c r="C13" s="213"/>
      <c r="D13" s="215"/>
      <c r="E13" s="215"/>
      <c r="F13" s="215"/>
      <c r="G13" s="215"/>
      <c r="H13" s="195">
        <f t="shared" si="0"/>
        <v>0</v>
      </c>
      <c r="I13" s="246"/>
      <c r="J13" s="213"/>
      <c r="K13" s="215"/>
      <c r="L13" s="215"/>
      <c r="M13" s="215"/>
      <c r="N13" s="197"/>
      <c r="O13" s="195">
        <f t="shared" si="1"/>
        <v>0</v>
      </c>
      <c r="P13" s="175"/>
      <c r="R13" s="135"/>
      <c r="S13" s="136"/>
      <c r="T13" s="134"/>
      <c r="U13" s="137"/>
      <c r="V13" s="137"/>
    </row>
    <row r="14" spans="1:22" s="17" customFormat="1" ht="12" customHeight="1">
      <c r="A14" s="62" t="s">
        <v>9</v>
      </c>
      <c r="B14" s="246"/>
      <c r="C14" s="213"/>
      <c r="D14" s="197"/>
      <c r="E14" s="197"/>
      <c r="F14" s="197"/>
      <c r="G14" s="197"/>
      <c r="H14" s="195">
        <f t="shared" si="0"/>
        <v>0</v>
      </c>
      <c r="I14" s="246"/>
      <c r="J14" s="213"/>
      <c r="K14" s="197"/>
      <c r="L14" s="197"/>
      <c r="M14" s="197"/>
      <c r="N14" s="197"/>
      <c r="O14" s="195">
        <f t="shared" si="1"/>
        <v>0</v>
      </c>
      <c r="P14" s="176"/>
      <c r="R14" s="135"/>
      <c r="S14" s="138"/>
      <c r="T14" s="134"/>
      <c r="U14" s="137"/>
      <c r="V14" s="137"/>
    </row>
    <row r="15" spans="1:22" s="17" customFormat="1" ht="12" customHeight="1">
      <c r="A15" s="59" t="s">
        <v>56</v>
      </c>
      <c r="B15" s="246">
        <v>42</v>
      </c>
      <c r="C15" s="216">
        <v>18.7</v>
      </c>
      <c r="D15" s="194">
        <v>53.4</v>
      </c>
      <c r="E15" s="194">
        <v>53.1</v>
      </c>
      <c r="F15" s="194">
        <v>52.4</v>
      </c>
      <c r="G15" s="194">
        <v>59.199999999999996</v>
      </c>
      <c r="H15" s="195">
        <f t="shared" si="0"/>
        <v>42</v>
      </c>
      <c r="I15" s="246">
        <v>42</v>
      </c>
      <c r="J15" s="216">
        <v>28</v>
      </c>
      <c r="K15" s="194">
        <v>55</v>
      </c>
      <c r="L15" s="194">
        <v>55</v>
      </c>
      <c r="M15" s="194">
        <v>54</v>
      </c>
      <c r="N15" s="194">
        <f>SUM(J15:M15)/3</f>
        <v>64</v>
      </c>
      <c r="O15" s="195">
        <f t="shared" si="1"/>
        <v>42</v>
      </c>
      <c r="P15" s="222">
        <f>N15/I15</f>
        <v>1.5238095238095237</v>
      </c>
      <c r="R15" s="135"/>
      <c r="S15" s="138"/>
      <c r="T15" s="134"/>
      <c r="U15" s="137"/>
      <c r="V15" s="137"/>
    </row>
    <row r="16" spans="1:22" s="17" customFormat="1" ht="12" customHeight="1">
      <c r="A16" s="62" t="s">
        <v>11</v>
      </c>
      <c r="B16" s="246"/>
      <c r="C16" s="213"/>
      <c r="D16" s="197"/>
      <c r="E16" s="197"/>
      <c r="F16" s="197"/>
      <c r="G16" s="197"/>
      <c r="H16" s="195">
        <f t="shared" si="0"/>
        <v>0</v>
      </c>
      <c r="I16" s="246"/>
      <c r="J16" s="213"/>
      <c r="K16" s="197"/>
      <c r="L16" s="197"/>
      <c r="M16" s="197"/>
      <c r="N16" s="197"/>
      <c r="O16" s="195">
        <f t="shared" si="1"/>
        <v>0</v>
      </c>
      <c r="P16" s="176"/>
      <c r="R16" s="68"/>
      <c r="S16" s="68"/>
      <c r="T16" s="68"/>
      <c r="U16" s="68"/>
      <c r="V16" s="68"/>
    </row>
    <row r="17" spans="1:22" s="17" customFormat="1" ht="12" customHeight="1">
      <c r="A17" s="62" t="s">
        <v>12</v>
      </c>
      <c r="B17" s="246"/>
      <c r="C17" s="213"/>
      <c r="D17" s="215"/>
      <c r="E17" s="215"/>
      <c r="F17" s="215"/>
      <c r="G17" s="215"/>
      <c r="H17" s="195">
        <f t="shared" si="0"/>
        <v>0</v>
      </c>
      <c r="I17" s="246"/>
      <c r="J17" s="213"/>
      <c r="K17" s="215"/>
      <c r="L17" s="215"/>
      <c r="M17" s="215"/>
      <c r="N17" s="197"/>
      <c r="O17" s="195">
        <f t="shared" si="1"/>
        <v>0</v>
      </c>
      <c r="P17" s="175"/>
      <c r="R17" s="68"/>
      <c r="S17" s="68"/>
      <c r="T17" s="68"/>
      <c r="U17" s="68"/>
      <c r="V17" s="68"/>
    </row>
    <row r="18" spans="1:22" s="17" customFormat="1" ht="12" customHeight="1">
      <c r="A18" s="62" t="s">
        <v>13</v>
      </c>
      <c r="B18" s="246"/>
      <c r="C18" s="213"/>
      <c r="D18" s="197"/>
      <c r="E18" s="197"/>
      <c r="F18" s="197"/>
      <c r="G18" s="197"/>
      <c r="H18" s="195">
        <f t="shared" si="0"/>
        <v>0</v>
      </c>
      <c r="I18" s="246"/>
      <c r="J18" s="213"/>
      <c r="K18" s="197"/>
      <c r="L18" s="197"/>
      <c r="M18" s="197"/>
      <c r="N18" s="197"/>
      <c r="O18" s="195">
        <f t="shared" si="1"/>
        <v>0</v>
      </c>
      <c r="P18" s="176"/>
      <c r="R18" s="68"/>
      <c r="S18" s="68"/>
      <c r="T18" s="68"/>
      <c r="U18" s="68"/>
      <c r="V18" s="68"/>
    </row>
    <row r="19" spans="1:22" s="17" customFormat="1" ht="12" customHeight="1">
      <c r="A19" s="62" t="s">
        <v>14</v>
      </c>
      <c r="B19" s="246"/>
      <c r="C19" s="213"/>
      <c r="D19" s="215"/>
      <c r="E19" s="215"/>
      <c r="F19" s="215"/>
      <c r="G19" s="215"/>
      <c r="H19" s="195">
        <f t="shared" si="0"/>
        <v>0</v>
      </c>
      <c r="I19" s="246"/>
      <c r="J19" s="213"/>
      <c r="K19" s="215"/>
      <c r="L19" s="215"/>
      <c r="M19" s="215"/>
      <c r="N19" s="197"/>
      <c r="O19" s="195">
        <f t="shared" si="1"/>
        <v>0</v>
      </c>
      <c r="P19" s="175"/>
      <c r="R19" s="68"/>
      <c r="S19" s="68"/>
      <c r="T19" s="68"/>
      <c r="U19" s="68"/>
      <c r="V19" s="68"/>
    </row>
    <row r="20" spans="1:22" s="17" customFormat="1" ht="12" customHeight="1">
      <c r="A20" s="62" t="s">
        <v>15</v>
      </c>
      <c r="B20" s="246"/>
      <c r="C20" s="213"/>
      <c r="D20" s="197"/>
      <c r="E20" s="197"/>
      <c r="F20" s="197"/>
      <c r="G20" s="197"/>
      <c r="H20" s="195">
        <f t="shared" si="0"/>
        <v>0</v>
      </c>
      <c r="I20" s="246"/>
      <c r="J20" s="213"/>
      <c r="K20" s="197"/>
      <c r="L20" s="197"/>
      <c r="M20" s="197"/>
      <c r="N20" s="197"/>
      <c r="O20" s="195">
        <f t="shared" si="1"/>
        <v>0</v>
      </c>
      <c r="P20" s="176"/>
      <c r="R20" s="68"/>
      <c r="S20" s="68"/>
      <c r="T20" s="68"/>
      <c r="U20" s="68"/>
      <c r="V20" s="68"/>
    </row>
    <row r="21" spans="1:22" s="17" customFormat="1" ht="12" customHeight="1">
      <c r="A21" s="62" t="s">
        <v>16</v>
      </c>
      <c r="B21" s="246"/>
      <c r="C21" s="213"/>
      <c r="D21" s="215"/>
      <c r="E21" s="215"/>
      <c r="F21" s="215"/>
      <c r="G21" s="215"/>
      <c r="H21" s="195">
        <f t="shared" si="0"/>
        <v>0</v>
      </c>
      <c r="I21" s="246"/>
      <c r="J21" s="213"/>
      <c r="K21" s="215"/>
      <c r="L21" s="215"/>
      <c r="M21" s="215"/>
      <c r="N21" s="197"/>
      <c r="O21" s="195">
        <f t="shared" si="1"/>
        <v>0</v>
      </c>
      <c r="P21" s="175"/>
      <c r="R21" s="68"/>
      <c r="S21" s="68"/>
      <c r="T21" s="68"/>
      <c r="U21" s="68"/>
      <c r="V21" s="68"/>
    </row>
    <row r="22" spans="1:22" s="17" customFormat="1" ht="12" customHeight="1">
      <c r="A22" s="59" t="s">
        <v>100</v>
      </c>
      <c r="B22" s="246">
        <v>32</v>
      </c>
      <c r="C22" s="216"/>
      <c r="D22" s="216">
        <v>39</v>
      </c>
      <c r="E22" s="216"/>
      <c r="F22" s="216">
        <v>32.700000000000003</v>
      </c>
      <c r="G22" s="194">
        <v>35.85</v>
      </c>
      <c r="H22" s="195">
        <f t="shared" si="0"/>
        <v>32</v>
      </c>
      <c r="I22" s="246">
        <v>32</v>
      </c>
      <c r="J22" s="216"/>
      <c r="K22" s="194">
        <v>37</v>
      </c>
      <c r="L22" s="194"/>
      <c r="M22" s="194">
        <v>31</v>
      </c>
      <c r="N22" s="194">
        <f>SUM(J22:M22)/2</f>
        <v>34</v>
      </c>
      <c r="O22" s="195">
        <f t="shared" si="1"/>
        <v>32</v>
      </c>
      <c r="P22" s="222">
        <f>N22/I22</f>
        <v>1.0625</v>
      </c>
      <c r="R22" s="68"/>
      <c r="S22" s="68"/>
      <c r="T22" s="68"/>
      <c r="U22" s="68"/>
      <c r="V22" s="68"/>
    </row>
    <row r="23" spans="1:22" s="26" customFormat="1" ht="12" customHeight="1">
      <c r="A23" s="62" t="s">
        <v>18</v>
      </c>
      <c r="B23" s="246"/>
      <c r="C23" s="213"/>
      <c r="D23" s="197"/>
      <c r="E23" s="197"/>
      <c r="F23" s="197"/>
      <c r="G23" s="197"/>
      <c r="H23" s="195">
        <f t="shared" si="0"/>
        <v>0</v>
      </c>
      <c r="I23" s="246"/>
      <c r="J23" s="213"/>
      <c r="K23" s="197"/>
      <c r="L23" s="197"/>
      <c r="M23" s="197"/>
      <c r="N23" s="197"/>
      <c r="O23" s="195">
        <f t="shared" si="1"/>
        <v>0</v>
      </c>
      <c r="P23" s="175"/>
      <c r="R23" s="68"/>
      <c r="S23" s="68"/>
      <c r="T23" s="68"/>
      <c r="U23" s="68"/>
      <c r="V23" s="68"/>
    </row>
    <row r="24" spans="1:22" s="17" customFormat="1" ht="12" customHeight="1">
      <c r="A24" s="59" t="s">
        <v>57</v>
      </c>
      <c r="B24" s="246">
        <v>74</v>
      </c>
      <c r="C24" s="216">
        <v>45.5</v>
      </c>
      <c r="D24" s="216">
        <v>100</v>
      </c>
      <c r="E24" s="216">
        <v>96.3</v>
      </c>
      <c r="F24" s="216">
        <v>94.8</v>
      </c>
      <c r="G24" s="194">
        <v>112.2</v>
      </c>
      <c r="H24" s="195">
        <f t="shared" si="0"/>
        <v>74</v>
      </c>
      <c r="I24" s="246">
        <v>74</v>
      </c>
      <c r="J24" s="216">
        <v>42</v>
      </c>
      <c r="K24" s="194">
        <v>92</v>
      </c>
      <c r="L24" s="194">
        <v>88</v>
      </c>
      <c r="M24" s="194">
        <v>87</v>
      </c>
      <c r="N24" s="194">
        <f>SUM(J24:M24)/3</f>
        <v>103</v>
      </c>
      <c r="O24" s="195">
        <f t="shared" si="1"/>
        <v>74</v>
      </c>
      <c r="P24" s="222">
        <f>N24/I24</f>
        <v>1.3918918918918919</v>
      </c>
      <c r="R24" s="68"/>
      <c r="S24" s="68"/>
      <c r="T24" s="68"/>
      <c r="U24" s="68"/>
      <c r="V24" s="68"/>
    </row>
    <row r="25" spans="1:22" s="17" customFormat="1" ht="12" customHeight="1">
      <c r="A25" s="103" t="s">
        <v>19</v>
      </c>
      <c r="B25" s="246"/>
      <c r="C25" s="213"/>
      <c r="D25" s="215"/>
      <c r="E25" s="215"/>
      <c r="F25" s="215"/>
      <c r="G25" s="215"/>
      <c r="H25" s="195">
        <f t="shared" si="0"/>
        <v>0</v>
      </c>
      <c r="I25" s="246"/>
      <c r="J25" s="213"/>
      <c r="K25" s="215"/>
      <c r="L25" s="215"/>
      <c r="M25" s="215"/>
      <c r="N25" s="215"/>
      <c r="O25" s="195">
        <f t="shared" si="1"/>
        <v>0</v>
      </c>
      <c r="P25" s="175"/>
      <c r="R25" s="68"/>
      <c r="S25" s="68"/>
      <c r="T25" s="68"/>
      <c r="U25" s="68"/>
      <c r="V25" s="68"/>
    </row>
    <row r="26" spans="1:22" s="17" customFormat="1" ht="12" customHeight="1">
      <c r="A26" s="103" t="s">
        <v>39</v>
      </c>
      <c r="B26" s="246"/>
      <c r="C26" s="213"/>
      <c r="D26" s="197"/>
      <c r="E26" s="197"/>
      <c r="F26" s="197"/>
      <c r="G26" s="197"/>
      <c r="H26" s="195">
        <f t="shared" si="0"/>
        <v>0</v>
      </c>
      <c r="I26" s="246"/>
      <c r="J26" s="213"/>
      <c r="K26" s="197"/>
      <c r="L26" s="197"/>
      <c r="M26" s="197"/>
      <c r="N26" s="197"/>
      <c r="O26" s="195">
        <f t="shared" si="1"/>
        <v>0</v>
      </c>
      <c r="P26" s="176"/>
      <c r="R26" s="68"/>
      <c r="S26" s="68"/>
      <c r="T26" s="68"/>
      <c r="U26" s="68"/>
      <c r="V26" s="68"/>
    </row>
    <row r="27" spans="1:22" s="17" customFormat="1" ht="12" customHeight="1">
      <c r="A27" s="103" t="s">
        <v>21</v>
      </c>
      <c r="B27" s="246"/>
      <c r="C27" s="213"/>
      <c r="D27" s="215"/>
      <c r="E27" s="215"/>
      <c r="F27" s="215"/>
      <c r="G27" s="215"/>
      <c r="H27" s="195">
        <f t="shared" si="0"/>
        <v>0</v>
      </c>
      <c r="I27" s="246"/>
      <c r="J27" s="213"/>
      <c r="K27" s="215"/>
      <c r="L27" s="215"/>
      <c r="M27" s="215"/>
      <c r="N27" s="215"/>
      <c r="O27" s="195">
        <f t="shared" si="1"/>
        <v>0</v>
      </c>
      <c r="P27" s="175"/>
      <c r="R27" s="68"/>
      <c r="S27" s="68"/>
      <c r="T27" s="68"/>
      <c r="U27" s="68"/>
      <c r="V27" s="68"/>
    </row>
    <row r="28" spans="1:22" s="17" customFormat="1" ht="12" customHeight="1">
      <c r="A28" s="103" t="s">
        <v>22</v>
      </c>
      <c r="B28" s="193"/>
      <c r="C28" s="213"/>
      <c r="D28" s="197"/>
      <c r="E28" s="197"/>
      <c r="F28" s="197"/>
      <c r="G28" s="197"/>
      <c r="H28" s="195">
        <f t="shared" si="0"/>
        <v>0</v>
      </c>
      <c r="I28" s="193"/>
      <c r="J28" s="213"/>
      <c r="K28" s="197"/>
      <c r="L28" s="197"/>
      <c r="M28" s="197"/>
      <c r="N28" s="197"/>
      <c r="O28" s="195">
        <f t="shared" si="1"/>
        <v>0</v>
      </c>
      <c r="P28" s="176"/>
      <c r="R28" s="68"/>
      <c r="S28" s="68"/>
      <c r="T28" s="68"/>
      <c r="U28" s="68"/>
      <c r="V28" s="68"/>
    </row>
    <row r="29" spans="1:22" s="17" customFormat="1" ht="12" customHeight="1">
      <c r="A29" s="102" t="s">
        <v>23</v>
      </c>
      <c r="B29" s="193"/>
      <c r="C29" s="213"/>
      <c r="D29" s="215"/>
      <c r="E29" s="215"/>
      <c r="F29" s="215"/>
      <c r="G29" s="215"/>
      <c r="H29" s="195">
        <f t="shared" si="0"/>
        <v>0</v>
      </c>
      <c r="I29" s="193"/>
      <c r="J29" s="213"/>
      <c r="K29" s="215"/>
      <c r="L29" s="215"/>
      <c r="M29" s="215"/>
      <c r="N29" s="215"/>
      <c r="O29" s="195">
        <f t="shared" si="1"/>
        <v>0</v>
      </c>
      <c r="P29" s="175"/>
      <c r="Q29" s="21"/>
      <c r="R29" s="68"/>
      <c r="S29" s="68"/>
      <c r="T29" s="68"/>
      <c r="U29" s="68"/>
      <c r="V29" s="68"/>
    </row>
    <row r="30" spans="1:22" s="17" customFormat="1" ht="12" customHeight="1">
      <c r="A30" s="103" t="s">
        <v>38</v>
      </c>
      <c r="B30" s="193"/>
      <c r="C30" s="213"/>
      <c r="D30" s="197"/>
      <c r="E30" s="197"/>
      <c r="F30" s="197"/>
      <c r="G30" s="197"/>
      <c r="H30" s="195">
        <f t="shared" si="0"/>
        <v>0</v>
      </c>
      <c r="I30" s="193"/>
      <c r="J30" s="213"/>
      <c r="K30" s="197"/>
      <c r="L30" s="197"/>
      <c r="M30" s="197"/>
      <c r="N30" s="197"/>
      <c r="O30" s="195">
        <f t="shared" si="1"/>
        <v>0</v>
      </c>
      <c r="P30" s="176"/>
      <c r="R30" s="68"/>
      <c r="S30" s="68"/>
      <c r="T30" s="68"/>
      <c r="U30" s="68"/>
      <c r="V30" s="68"/>
    </row>
    <row r="31" spans="1:22" s="17" customFormat="1" ht="12" customHeight="1">
      <c r="A31" s="103" t="s">
        <v>25</v>
      </c>
      <c r="B31" s="193"/>
      <c r="C31" s="213"/>
      <c r="D31" s="215"/>
      <c r="E31" s="215"/>
      <c r="F31" s="215"/>
      <c r="G31" s="215"/>
      <c r="H31" s="195">
        <f t="shared" si="0"/>
        <v>0</v>
      </c>
      <c r="I31" s="193"/>
      <c r="J31" s="213"/>
      <c r="K31" s="215"/>
      <c r="L31" s="215"/>
      <c r="M31" s="215"/>
      <c r="N31" s="215"/>
      <c r="O31" s="195">
        <f t="shared" si="1"/>
        <v>0</v>
      </c>
      <c r="P31" s="175"/>
      <c r="R31" s="68"/>
      <c r="S31" s="68"/>
      <c r="T31" s="68"/>
      <c r="U31" s="68"/>
      <c r="V31" s="68"/>
    </row>
    <row r="32" spans="1:22" s="17" customFormat="1" ht="12" customHeight="1">
      <c r="A32" s="103" t="s">
        <v>26</v>
      </c>
      <c r="B32" s="193"/>
      <c r="C32" s="213"/>
      <c r="D32" s="197"/>
      <c r="E32" s="197"/>
      <c r="F32" s="197"/>
      <c r="G32" s="197"/>
      <c r="H32" s="195">
        <f t="shared" si="0"/>
        <v>0</v>
      </c>
      <c r="I32" s="193"/>
      <c r="J32" s="213"/>
      <c r="K32" s="197"/>
      <c r="L32" s="197"/>
      <c r="M32" s="197"/>
      <c r="N32" s="197"/>
      <c r="O32" s="195">
        <f t="shared" si="1"/>
        <v>0</v>
      </c>
      <c r="P32" s="176"/>
      <c r="R32" s="68"/>
      <c r="S32" s="68"/>
      <c r="T32" s="68"/>
      <c r="U32" s="68"/>
      <c r="V32" s="68"/>
    </row>
    <row r="33" spans="1:22" s="17" customFormat="1" ht="12" customHeight="1">
      <c r="A33" s="268" t="s">
        <v>27</v>
      </c>
      <c r="B33" s="193"/>
      <c r="C33" s="213"/>
      <c r="D33" s="215"/>
      <c r="E33" s="215"/>
      <c r="F33" s="215"/>
      <c r="G33" s="215"/>
      <c r="H33" s="195">
        <f t="shared" si="0"/>
        <v>0</v>
      </c>
      <c r="I33" s="193"/>
      <c r="J33" s="213"/>
      <c r="K33" s="215"/>
      <c r="L33" s="215"/>
      <c r="M33" s="215"/>
      <c r="N33" s="215"/>
      <c r="O33" s="195">
        <f t="shared" si="1"/>
        <v>0</v>
      </c>
      <c r="P33" s="175"/>
      <c r="R33" s="68"/>
      <c r="S33" s="68"/>
      <c r="T33" s="68"/>
      <c r="U33" s="68"/>
      <c r="V33" s="68"/>
    </row>
    <row r="34" spans="1:22" s="17" customFormat="1" ht="12" customHeight="1">
      <c r="A34" s="103" t="s">
        <v>28</v>
      </c>
      <c r="B34" s="193"/>
      <c r="C34" s="213"/>
      <c r="D34" s="197"/>
      <c r="E34" s="197"/>
      <c r="F34" s="197"/>
      <c r="G34" s="197"/>
      <c r="H34" s="195">
        <f t="shared" si="0"/>
        <v>0</v>
      </c>
      <c r="I34" s="193"/>
      <c r="J34" s="213"/>
      <c r="K34" s="197"/>
      <c r="L34" s="197"/>
      <c r="M34" s="197"/>
      <c r="N34" s="197"/>
      <c r="O34" s="195">
        <f t="shared" si="1"/>
        <v>0</v>
      </c>
      <c r="P34" s="176"/>
      <c r="R34" s="68"/>
      <c r="S34" s="68"/>
      <c r="T34" s="68"/>
      <c r="U34" s="68"/>
      <c r="V34" s="68"/>
    </row>
    <row r="35" spans="1:22" s="17" customFormat="1" ht="12" customHeight="1" thickBot="1">
      <c r="A35" s="104" t="s">
        <v>29</v>
      </c>
      <c r="B35" s="261"/>
      <c r="C35" s="262"/>
      <c r="D35" s="263"/>
      <c r="E35" s="263"/>
      <c r="F35" s="263"/>
      <c r="G35" s="263"/>
      <c r="H35" s="264">
        <f t="shared" si="0"/>
        <v>0</v>
      </c>
      <c r="I35" s="261"/>
      <c r="J35" s="262"/>
      <c r="K35" s="263"/>
      <c r="L35" s="263"/>
      <c r="M35" s="263"/>
      <c r="N35" s="263"/>
      <c r="O35" s="195">
        <f t="shared" si="1"/>
        <v>0</v>
      </c>
      <c r="P35" s="258"/>
      <c r="R35" s="68"/>
      <c r="S35" s="68"/>
      <c r="T35" s="68"/>
      <c r="U35" s="68"/>
      <c r="V35" s="68"/>
    </row>
    <row r="36" spans="1:22" s="19" customFormat="1" ht="15.75" thickBot="1">
      <c r="A36" s="259" t="s">
        <v>32</v>
      </c>
      <c r="B36" s="253">
        <v>165</v>
      </c>
      <c r="C36" s="254">
        <v>64.2</v>
      </c>
      <c r="D36" s="254">
        <v>201.7</v>
      </c>
      <c r="E36" s="254">
        <v>158.19999999999999</v>
      </c>
      <c r="F36" s="254">
        <v>187.89999999999998</v>
      </c>
      <c r="G36" s="254">
        <v>215.95</v>
      </c>
      <c r="H36" s="255">
        <f t="shared" ref="H36" si="2">SUM(H6:H35)</f>
        <v>156.69999999999999</v>
      </c>
      <c r="I36" s="253">
        <v>165</v>
      </c>
      <c r="J36" s="254">
        <f>SUM(J6:J35)</f>
        <v>70</v>
      </c>
      <c r="K36" s="254">
        <f t="shared" ref="K36:N36" si="3">SUM(K6:K35)</f>
        <v>192.9</v>
      </c>
      <c r="L36" s="254">
        <f t="shared" si="3"/>
        <v>152</v>
      </c>
      <c r="M36" s="254">
        <f t="shared" si="3"/>
        <v>180</v>
      </c>
      <c r="N36" s="254">
        <f t="shared" si="3"/>
        <v>209.63333333333333</v>
      </c>
      <c r="O36" s="255">
        <f t="shared" ref="O36" si="4">SUM(O6:O35)</f>
        <v>156.63333333333333</v>
      </c>
      <c r="P36" s="260">
        <f>N36/I36</f>
        <v>1.2705050505050504</v>
      </c>
      <c r="R36" s="74"/>
      <c r="S36" s="74"/>
      <c r="T36" s="74"/>
      <c r="U36" s="74"/>
      <c r="V36" s="74"/>
    </row>
    <row r="37" spans="1:22" ht="12" customHeight="1" thickTop="1">
      <c r="A37" s="51" t="s">
        <v>97</v>
      </c>
      <c r="B37" s="105"/>
      <c r="C37" s="51"/>
      <c r="D37" s="51"/>
      <c r="E37" s="51"/>
      <c r="F37" s="51"/>
      <c r="G37" s="51"/>
      <c r="H37" s="115"/>
      <c r="I37" s="51"/>
      <c r="J37" s="51"/>
      <c r="K37" s="51"/>
      <c r="L37" s="85"/>
      <c r="M37" s="85"/>
      <c r="N37" s="51"/>
      <c r="O37" s="133"/>
      <c r="P37" s="98" t="str">
        <f>Data!$U$1</f>
        <v>ddupree</v>
      </c>
    </row>
    <row r="38" spans="1:22" ht="12" customHeight="1">
      <c r="A38" s="51" t="s">
        <v>121</v>
      </c>
      <c r="B38" s="96"/>
      <c r="C38" s="51"/>
      <c r="D38" s="51"/>
      <c r="E38" s="51"/>
      <c r="F38" s="51"/>
      <c r="G38" s="51"/>
      <c r="H38" s="116"/>
      <c r="I38" s="51"/>
      <c r="J38" s="51"/>
      <c r="K38" s="51"/>
      <c r="L38" s="85"/>
      <c r="M38" s="85"/>
      <c r="N38" s="51"/>
      <c r="O38" s="120"/>
      <c r="P38" s="120">
        <f>Data!$U$2</f>
        <v>42774.509060416669</v>
      </c>
    </row>
    <row r="39" spans="1:22" ht="12" customHeight="1">
      <c r="A39" s="32" t="s">
        <v>99</v>
      </c>
      <c r="B39" s="105"/>
      <c r="C39" s="32"/>
      <c r="D39" s="32"/>
      <c r="E39" s="32"/>
      <c r="F39" s="32"/>
      <c r="G39" s="32"/>
      <c r="H39" s="117"/>
      <c r="I39" s="32"/>
      <c r="J39" s="51"/>
      <c r="K39" s="51"/>
      <c r="L39" s="85"/>
      <c r="M39" s="86"/>
      <c r="N39" s="51"/>
      <c r="O39" s="140"/>
      <c r="P39" s="101"/>
    </row>
    <row r="40" spans="1:22" ht="12" customHeight="1">
      <c r="A40" s="121" t="s">
        <v>251</v>
      </c>
      <c r="B40" s="121"/>
      <c r="C40" s="238"/>
      <c r="D40" s="238"/>
      <c r="E40" s="238"/>
      <c r="F40" s="238"/>
      <c r="G40" s="238"/>
      <c r="H40" s="140"/>
      <c r="I40" s="238"/>
      <c r="J40" s="238"/>
      <c r="K40" s="238"/>
      <c r="L40" s="238"/>
      <c r="M40" s="238"/>
      <c r="N40" s="238"/>
      <c r="O40" s="238"/>
      <c r="P40" s="140"/>
    </row>
    <row r="41" spans="1:22" s="112" customFormat="1" ht="12" customHeight="1">
      <c r="B41" s="114"/>
      <c r="C41" s="118"/>
      <c r="D41" s="118"/>
      <c r="E41" s="118"/>
      <c r="F41" s="118"/>
      <c r="G41" s="118"/>
      <c r="H41" s="117"/>
      <c r="I41" s="118"/>
      <c r="J41" s="114"/>
      <c r="K41" s="114"/>
      <c r="L41" s="85"/>
      <c r="M41" s="85"/>
      <c r="N41" s="114"/>
      <c r="O41" s="140"/>
      <c r="P41" s="113"/>
    </row>
    <row r="42" spans="1:22" ht="12.75">
      <c r="B42" s="32"/>
      <c r="C42" s="87"/>
      <c r="D42" s="51"/>
      <c r="E42" s="51"/>
      <c r="F42" s="51"/>
      <c r="G42" s="51"/>
      <c r="H42" s="117"/>
      <c r="I42" s="51"/>
      <c r="J42" s="51"/>
      <c r="K42" s="54"/>
      <c r="L42" s="51"/>
      <c r="M42" s="51"/>
      <c r="N42" s="51"/>
      <c r="O42" s="140"/>
      <c r="P42" s="51"/>
    </row>
    <row r="43" spans="1:22">
      <c r="H43" s="117"/>
      <c r="O43" s="140"/>
    </row>
    <row r="44" spans="1:22" s="52" customFormat="1">
      <c r="A44" s="52" t="s">
        <v>43</v>
      </c>
      <c r="H44" s="235"/>
      <c r="L44" s="6"/>
      <c r="M44" s="6"/>
      <c r="O44" s="235"/>
      <c r="P44" s="139"/>
    </row>
    <row r="45" spans="1:22" s="52" customFormat="1" ht="15.75" thickBot="1">
      <c r="A45" s="52" t="s">
        <v>123</v>
      </c>
      <c r="H45" s="235"/>
      <c r="L45" s="6"/>
      <c r="M45" s="6"/>
      <c r="O45" s="235"/>
      <c r="P45" s="139"/>
    </row>
    <row r="46" spans="1:22" s="52" customFormat="1" ht="12">
      <c r="A46" s="295"/>
      <c r="B46" s="147"/>
      <c r="C46" s="170" t="str">
        <f>CONCATENATE("Summer ",MID(Data!$U$4,3,2))</f>
        <v>Summer 15</v>
      </c>
      <c r="D46" s="170" t="str">
        <f>CONCATENATE("Fall ",MID(Data!$U$4,3,2))</f>
        <v>Fall 15</v>
      </c>
      <c r="E46" s="170" t="str">
        <f>CONCATENATE("Winter ",MID(Data!$U$4,6,2))</f>
        <v>Winter 16</v>
      </c>
      <c r="F46" s="170" t="str">
        <f>CONCATENATE("Spring ",MID(Data!$U$4,6,2))</f>
        <v>Spring 16</v>
      </c>
      <c r="G46" s="170" t="str">
        <f>Data!$U$4</f>
        <v>2015-16</v>
      </c>
      <c r="H46" s="147"/>
      <c r="I46" s="147"/>
      <c r="J46" s="170" t="str">
        <f>CONCATENATE("Summer ",MID(Data!$U$3,3,2))</f>
        <v>Summer 16</v>
      </c>
      <c r="K46" s="170" t="str">
        <f>CONCATENATE("Fall ",MID(Data!$U$3,3,2))</f>
        <v>Fall 16</v>
      </c>
      <c r="L46" s="170" t="str">
        <f>CONCATENATE("Winter ",MID(Data!$U$3,6,2))</f>
        <v>Winter 17</v>
      </c>
      <c r="M46" s="170" t="str">
        <f>CONCATENATE("Spring ",MID(Data!$U$3,6,2))</f>
        <v>Spring 17</v>
      </c>
      <c r="N46" s="171" t="str">
        <f>Data!$U$3</f>
        <v>2016-17</v>
      </c>
      <c r="O46" s="147"/>
      <c r="P46" s="142"/>
    </row>
    <row r="47" spans="1:22" s="52" customFormat="1" ht="12.75" thickBot="1">
      <c r="A47" s="190" t="s">
        <v>37</v>
      </c>
      <c r="B47" s="148"/>
      <c r="C47" s="179" t="s">
        <v>33</v>
      </c>
      <c r="D47" s="179" t="s">
        <v>33</v>
      </c>
      <c r="E47" s="179" t="s">
        <v>33</v>
      </c>
      <c r="F47" s="179" t="s">
        <v>33</v>
      </c>
      <c r="G47" s="179" t="s">
        <v>31</v>
      </c>
      <c r="H47" s="148"/>
      <c r="I47" s="148"/>
      <c r="J47" s="179" t="s">
        <v>33</v>
      </c>
      <c r="K47" s="179" t="s">
        <v>33</v>
      </c>
      <c r="L47" s="179" t="s">
        <v>168</v>
      </c>
      <c r="M47" s="179" t="s">
        <v>168</v>
      </c>
      <c r="N47" s="179" t="s">
        <v>31</v>
      </c>
      <c r="O47" s="148"/>
      <c r="P47" s="143"/>
    </row>
    <row r="48" spans="1:22" s="52" customFormat="1" ht="12">
      <c r="A48" s="102" t="s">
        <v>126</v>
      </c>
      <c r="B48" s="214"/>
      <c r="C48" s="213">
        <v>45.5</v>
      </c>
      <c r="D48" s="213">
        <v>100</v>
      </c>
      <c r="E48" s="213">
        <v>96.3</v>
      </c>
      <c r="F48" s="213">
        <v>94.8</v>
      </c>
      <c r="G48" s="213">
        <v>112.2</v>
      </c>
      <c r="H48" s="214"/>
      <c r="I48" s="214"/>
      <c r="J48" s="213">
        <v>42</v>
      </c>
      <c r="K48" s="213">
        <v>92</v>
      </c>
      <c r="L48" s="197">
        <v>88</v>
      </c>
      <c r="M48" s="197">
        <v>87</v>
      </c>
      <c r="N48" s="213">
        <f>(J48+K48+L48+M48)/3</f>
        <v>103</v>
      </c>
      <c r="O48" s="214"/>
      <c r="P48" s="185"/>
    </row>
    <row r="49" spans="1:16" s="52" customFormat="1" ht="12">
      <c r="A49" s="103" t="s">
        <v>124</v>
      </c>
      <c r="B49" s="214"/>
      <c r="C49" s="213"/>
      <c r="D49" s="213"/>
      <c r="E49" s="213"/>
      <c r="F49" s="213"/>
      <c r="G49" s="213">
        <v>0</v>
      </c>
      <c r="H49" s="214"/>
      <c r="I49" s="214"/>
      <c r="J49" s="213"/>
      <c r="K49" s="213"/>
      <c r="L49" s="197"/>
      <c r="M49" s="197"/>
      <c r="N49" s="213">
        <f t="shared" ref="N49:N57" si="5">(J49+K49+L49+M49)/3</f>
        <v>0</v>
      </c>
      <c r="O49" s="214"/>
      <c r="P49" s="185"/>
    </row>
    <row r="50" spans="1:16" s="52" customFormat="1" ht="12">
      <c r="A50" s="186" t="s">
        <v>125</v>
      </c>
      <c r="B50" s="214"/>
      <c r="C50" s="216">
        <v>45.5</v>
      </c>
      <c r="D50" s="216">
        <v>100</v>
      </c>
      <c r="E50" s="216">
        <v>96.3</v>
      </c>
      <c r="F50" s="216">
        <v>94.8</v>
      </c>
      <c r="G50" s="216">
        <v>112.2</v>
      </c>
      <c r="H50" s="214"/>
      <c r="I50" s="214"/>
      <c r="J50" s="216">
        <f>J48+J49</f>
        <v>42</v>
      </c>
      <c r="K50" s="216">
        <f t="shared" ref="K50:N50" si="6">K48+K49</f>
        <v>92</v>
      </c>
      <c r="L50" s="216">
        <f t="shared" si="6"/>
        <v>88</v>
      </c>
      <c r="M50" s="216">
        <f t="shared" si="6"/>
        <v>87</v>
      </c>
      <c r="N50" s="216">
        <f t="shared" si="6"/>
        <v>103</v>
      </c>
      <c r="O50" s="214"/>
      <c r="P50" s="185"/>
    </row>
    <row r="51" spans="1:16" s="52" customFormat="1" ht="12">
      <c r="A51" s="103" t="s">
        <v>127</v>
      </c>
      <c r="B51" s="214"/>
      <c r="C51" s="213"/>
      <c r="D51" s="213"/>
      <c r="E51" s="213"/>
      <c r="F51" s="213"/>
      <c r="G51" s="213">
        <v>0</v>
      </c>
      <c r="H51" s="214"/>
      <c r="I51" s="214"/>
      <c r="J51" s="213"/>
      <c r="K51" s="213"/>
      <c r="L51" s="197"/>
      <c r="M51" s="197"/>
      <c r="N51" s="213">
        <f t="shared" si="5"/>
        <v>0</v>
      </c>
      <c r="O51" s="214"/>
      <c r="P51" s="185"/>
    </row>
    <row r="52" spans="1:16" s="52" customFormat="1" ht="12">
      <c r="A52" s="103" t="s">
        <v>73</v>
      </c>
      <c r="B52" s="214"/>
      <c r="C52" s="213"/>
      <c r="D52" s="213"/>
      <c r="E52" s="213"/>
      <c r="F52" s="213"/>
      <c r="G52" s="213">
        <v>0</v>
      </c>
      <c r="H52" s="214"/>
      <c r="I52" s="214"/>
      <c r="J52" s="213"/>
      <c r="K52" s="213"/>
      <c r="L52" s="197"/>
      <c r="M52" s="197"/>
      <c r="N52" s="213">
        <f t="shared" si="5"/>
        <v>0</v>
      </c>
      <c r="O52" s="214"/>
      <c r="P52" s="185"/>
    </row>
    <row r="53" spans="1:16" s="52" customFormat="1" ht="12">
      <c r="A53" s="103" t="s">
        <v>44</v>
      </c>
      <c r="B53" s="214"/>
      <c r="C53" s="213"/>
      <c r="D53" s="213"/>
      <c r="E53" s="213"/>
      <c r="F53" s="213"/>
      <c r="G53" s="213">
        <v>0</v>
      </c>
      <c r="H53" s="214"/>
      <c r="I53" s="214"/>
      <c r="J53" s="213"/>
      <c r="K53" s="213"/>
      <c r="L53" s="197"/>
      <c r="M53" s="197"/>
      <c r="N53" s="213">
        <f t="shared" si="5"/>
        <v>0</v>
      </c>
      <c r="O53" s="214"/>
      <c r="P53" s="185"/>
    </row>
    <row r="54" spans="1:16" s="52" customFormat="1" ht="12">
      <c r="A54" s="103" t="s">
        <v>128</v>
      </c>
      <c r="B54" s="214"/>
      <c r="C54" s="213"/>
      <c r="D54" s="213"/>
      <c r="E54" s="213"/>
      <c r="F54" s="213"/>
      <c r="G54" s="213">
        <v>0</v>
      </c>
      <c r="H54" s="214"/>
      <c r="I54" s="214"/>
      <c r="J54" s="213"/>
      <c r="K54" s="213"/>
      <c r="L54" s="197"/>
      <c r="M54" s="197"/>
      <c r="N54" s="213">
        <f t="shared" si="5"/>
        <v>0</v>
      </c>
      <c r="O54" s="214"/>
      <c r="P54" s="185"/>
    </row>
    <row r="55" spans="1:16" s="52" customFormat="1" ht="12">
      <c r="A55" s="186" t="s">
        <v>129</v>
      </c>
      <c r="B55" s="214"/>
      <c r="C55" s="216">
        <v>0</v>
      </c>
      <c r="D55" s="216">
        <v>0</v>
      </c>
      <c r="E55" s="216">
        <v>0</v>
      </c>
      <c r="F55" s="216">
        <v>0</v>
      </c>
      <c r="G55" s="216">
        <v>0</v>
      </c>
      <c r="H55" s="214"/>
      <c r="I55" s="214"/>
      <c r="J55" s="216">
        <f>J51+J52+J53+J54</f>
        <v>0</v>
      </c>
      <c r="K55" s="216">
        <f t="shared" ref="K55:N55" si="7">K51+K52+K53+K54</f>
        <v>0</v>
      </c>
      <c r="L55" s="216">
        <f t="shared" si="7"/>
        <v>0</v>
      </c>
      <c r="M55" s="216">
        <f t="shared" si="7"/>
        <v>0</v>
      </c>
      <c r="N55" s="216">
        <f t="shared" si="7"/>
        <v>0</v>
      </c>
      <c r="O55" s="214"/>
      <c r="P55" s="185"/>
    </row>
    <row r="56" spans="1:16" s="52" customFormat="1" ht="12">
      <c r="A56" s="103" t="s">
        <v>38</v>
      </c>
      <c r="B56" s="214"/>
      <c r="C56" s="213"/>
      <c r="D56" s="213"/>
      <c r="E56" s="213"/>
      <c r="F56" s="213"/>
      <c r="G56" s="213">
        <v>0</v>
      </c>
      <c r="H56" s="214"/>
      <c r="I56" s="214"/>
      <c r="J56" s="213"/>
      <c r="K56" s="213"/>
      <c r="L56" s="197"/>
      <c r="M56" s="197"/>
      <c r="N56" s="213">
        <f t="shared" si="5"/>
        <v>0</v>
      </c>
      <c r="O56" s="214"/>
      <c r="P56" s="185"/>
    </row>
    <row r="57" spans="1:16" s="52" customFormat="1" ht="12">
      <c r="A57" s="103" t="s">
        <v>130</v>
      </c>
      <c r="B57" s="214"/>
      <c r="C57" s="213"/>
      <c r="D57" s="213"/>
      <c r="E57" s="213"/>
      <c r="F57" s="213"/>
      <c r="G57" s="213">
        <v>0</v>
      </c>
      <c r="H57" s="214"/>
      <c r="I57" s="214"/>
      <c r="J57" s="213"/>
      <c r="K57" s="213"/>
      <c r="L57" s="197"/>
      <c r="M57" s="197"/>
      <c r="N57" s="213">
        <f t="shared" si="5"/>
        <v>0</v>
      </c>
      <c r="O57" s="214"/>
      <c r="P57" s="185"/>
    </row>
    <row r="58" spans="1:16" s="52" customFormat="1" ht="12.75" thickBot="1">
      <c r="A58" s="187" t="s">
        <v>131</v>
      </c>
      <c r="B58" s="220"/>
      <c r="C58" s="218">
        <v>0</v>
      </c>
      <c r="D58" s="218">
        <v>0</v>
      </c>
      <c r="E58" s="218">
        <v>0</v>
      </c>
      <c r="F58" s="218">
        <v>0</v>
      </c>
      <c r="G58" s="218">
        <v>0</v>
      </c>
      <c r="H58" s="220"/>
      <c r="I58" s="220"/>
      <c r="J58" s="218">
        <f>J56+J57</f>
        <v>0</v>
      </c>
      <c r="K58" s="219">
        <f t="shared" ref="K58:N58" si="8">K56+K57</f>
        <v>0</v>
      </c>
      <c r="L58" s="219">
        <f t="shared" si="8"/>
        <v>0</v>
      </c>
      <c r="M58" s="219">
        <f t="shared" si="8"/>
        <v>0</v>
      </c>
      <c r="N58" s="219">
        <f t="shared" si="8"/>
        <v>0</v>
      </c>
      <c r="O58" s="220"/>
      <c r="P58" s="188"/>
    </row>
    <row r="59" spans="1:16" s="5" customFormat="1">
      <c r="F59" s="13"/>
      <c r="H59" s="117"/>
      <c r="L59" s="14"/>
      <c r="M59" s="14"/>
      <c r="P59" s="20"/>
    </row>
    <row r="60" spans="1:16">
      <c r="H60" s="117"/>
    </row>
    <row r="61" spans="1:16">
      <c r="H61" s="117"/>
    </row>
  </sheetData>
  <pageMargins left="0.7" right="0.7" top="0.75" bottom="0.75" header="0.3" footer="0.3"/>
  <pageSetup scale="80"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outlinePr summaryBelow="0" summaryRight="0"/>
    <pageSetUpPr fitToPage="1"/>
  </sheetPr>
  <dimension ref="A1:Q64"/>
  <sheetViews>
    <sheetView showGridLines="0" zoomScale="90" zoomScaleNormal="90" workbookViewId="0">
      <selection activeCell="D1" sqref="D1"/>
    </sheetView>
  </sheetViews>
  <sheetFormatPr defaultColWidth="9.140625" defaultRowHeight="14.25"/>
  <cols>
    <col min="1" max="1" width="24.28515625" style="15" customWidth="1"/>
    <col min="2" max="2" width="8.85546875" style="15" bestFit="1" customWidth="1"/>
    <col min="3" max="3" width="9.85546875" style="15" customWidth="1"/>
    <col min="4" max="4" width="7.28515625" style="15" customWidth="1"/>
    <col min="5" max="6" width="8.42578125" style="15" customWidth="1"/>
    <col min="7" max="7" width="8.140625" style="15" customWidth="1"/>
    <col min="8" max="8" width="8.42578125" style="100" customWidth="1"/>
    <col min="9" max="9" width="8.85546875" style="15" customWidth="1"/>
    <col min="10" max="10" width="10" style="22" customWidth="1"/>
    <col min="11" max="11" width="7.7109375" style="15" customWidth="1"/>
    <col min="12" max="12" width="8.28515625" style="15" customWidth="1"/>
    <col min="13" max="13" width="8.7109375" style="15" customWidth="1"/>
    <col min="14" max="15" width="8.5703125" style="15" customWidth="1"/>
    <col min="16" max="16" width="10.85546875" style="16" bestFit="1" customWidth="1"/>
    <col min="17" max="16384" width="9.140625" style="15"/>
  </cols>
  <sheetData>
    <row r="1" spans="1:16" s="357" customFormat="1" ht="15">
      <c r="A1" s="356" t="s">
        <v>45</v>
      </c>
      <c r="B1" s="356"/>
      <c r="C1" s="356"/>
      <c r="D1" s="356"/>
      <c r="E1" s="356"/>
      <c r="F1" s="356"/>
      <c r="G1" s="356"/>
      <c r="H1" s="356"/>
      <c r="I1" s="356"/>
      <c r="J1" s="356"/>
      <c r="K1" s="356"/>
      <c r="L1" s="356"/>
      <c r="M1" s="356"/>
      <c r="N1" s="356"/>
      <c r="O1" s="356"/>
      <c r="P1" s="356"/>
    </row>
    <row r="2" spans="1:16" s="17" customFormat="1" ht="12">
      <c r="A2" s="77" t="s">
        <v>47</v>
      </c>
      <c r="B2" s="77"/>
      <c r="C2" s="77"/>
      <c r="D2" s="77"/>
      <c r="E2" s="77"/>
      <c r="F2" s="77"/>
      <c r="G2" s="77"/>
      <c r="H2" s="77"/>
      <c r="I2" s="77"/>
      <c r="J2" s="77"/>
      <c r="K2" s="77"/>
      <c r="L2" s="77"/>
      <c r="M2" s="77"/>
      <c r="N2" s="77"/>
      <c r="O2" s="77"/>
      <c r="P2" s="77"/>
    </row>
    <row r="3" spans="1:16" s="17" customFormat="1" ht="12" customHeight="1" thickBot="1">
      <c r="A3" s="94" t="str">
        <f>CONCATENATE("For Academic Year ",Data!$U$3)</f>
        <v>For Academic Year 2016-17</v>
      </c>
      <c r="B3" s="94"/>
      <c r="C3" s="94"/>
      <c r="D3" s="94"/>
      <c r="E3" s="94"/>
      <c r="F3" s="94"/>
      <c r="G3" s="94"/>
      <c r="H3" s="94"/>
      <c r="I3" s="94"/>
      <c r="J3" s="94"/>
      <c r="K3" s="94"/>
      <c r="L3" s="94"/>
      <c r="M3" s="94"/>
      <c r="N3" s="94"/>
      <c r="O3" s="94"/>
      <c r="P3" s="94"/>
    </row>
    <row r="4" spans="1:16" s="17" customFormat="1" ht="12" customHeight="1">
      <c r="A4" s="256"/>
      <c r="B4" s="265" t="str">
        <f>Data!$U$4</f>
        <v>2015-16</v>
      </c>
      <c r="C4" s="170" t="str">
        <f>CONCATENATE("Summer ",MID(Data!$U$4,3,2))</f>
        <v>Summer 15</v>
      </c>
      <c r="D4" s="170" t="str">
        <f>CONCATENATE("Fall ",MID(Data!$U$4,3,2))</f>
        <v>Fall 15</v>
      </c>
      <c r="E4" s="170" t="str">
        <f>CONCATENATE("Winter ",MID(Data!$U$4,6,2))</f>
        <v>Winter 16</v>
      </c>
      <c r="F4" s="170" t="str">
        <f>CONCATENATE("Spring ",MID(Data!$U$4,6,2))</f>
        <v>Spring 16</v>
      </c>
      <c r="G4" s="170" t="str">
        <f>Data!$U$4</f>
        <v>2015-16</v>
      </c>
      <c r="H4" s="172" t="str">
        <f>Data!$U$4</f>
        <v>2015-16</v>
      </c>
      <c r="I4" s="265" t="str">
        <f>Data!$U$3</f>
        <v>2016-17</v>
      </c>
      <c r="J4" s="170" t="str">
        <f>CONCATENATE("Summer ",MID(Data!$U$3,3,2))</f>
        <v>Summer 16</v>
      </c>
      <c r="K4" s="170" t="str">
        <f>CONCATENATE("Fall ",MID(Data!$U$3,3,2))</f>
        <v>Fall 16</v>
      </c>
      <c r="L4" s="170" t="str">
        <f>CONCATENATE("Winter ",MID(Data!$U$3,6,2))</f>
        <v>Winter 17</v>
      </c>
      <c r="M4" s="170" t="str">
        <f>CONCATENATE("Spring ",MID(Data!$U$3,6,2))</f>
        <v>Spring 17</v>
      </c>
      <c r="N4" s="171" t="str">
        <f>Data!$U$3</f>
        <v>2016-17</v>
      </c>
      <c r="O4" s="172" t="str">
        <f>Data!$U$3</f>
        <v>2016-17</v>
      </c>
      <c r="P4" s="173" t="s">
        <v>103</v>
      </c>
    </row>
    <row r="5" spans="1:16" s="17" customFormat="1" ht="12" customHeight="1" thickBot="1">
      <c r="A5" s="191" t="s">
        <v>0</v>
      </c>
      <c r="B5" s="266" t="s">
        <v>147</v>
      </c>
      <c r="C5" s="179" t="s">
        <v>33</v>
      </c>
      <c r="D5" s="179" t="s">
        <v>33</v>
      </c>
      <c r="E5" s="179" t="s">
        <v>33</v>
      </c>
      <c r="F5" s="179" t="s">
        <v>33</v>
      </c>
      <c r="G5" s="179" t="s">
        <v>31</v>
      </c>
      <c r="H5" s="181" t="s">
        <v>102</v>
      </c>
      <c r="I5" s="266" t="s">
        <v>147</v>
      </c>
      <c r="J5" s="179" t="s">
        <v>33</v>
      </c>
      <c r="K5" s="179" t="s">
        <v>33</v>
      </c>
      <c r="L5" s="179" t="s">
        <v>33</v>
      </c>
      <c r="M5" s="179" t="s">
        <v>33</v>
      </c>
      <c r="N5" s="179" t="s">
        <v>31</v>
      </c>
      <c r="O5" s="181" t="s">
        <v>102</v>
      </c>
      <c r="P5" s="182" t="s">
        <v>101</v>
      </c>
    </row>
    <row r="6" spans="1:16" s="17" customFormat="1" ht="12" customHeight="1">
      <c r="A6" s="267" t="s">
        <v>1</v>
      </c>
      <c r="B6" s="246">
        <v>381</v>
      </c>
      <c r="C6" s="216">
        <v>114.5</v>
      </c>
      <c r="D6" s="278">
        <v>298.19</v>
      </c>
      <c r="E6" s="194">
        <v>387.15952099998771</v>
      </c>
      <c r="F6" s="194">
        <v>320.04000000000002</v>
      </c>
      <c r="G6" s="194">
        <f>(C6+D6+E6+F6)/3</f>
        <v>373.29650699999593</v>
      </c>
      <c r="H6" s="195">
        <f>IF($G6&gt;$B6,$B6,$G6)</f>
        <v>373.29650699999593</v>
      </c>
      <c r="I6" s="246">
        <v>362</v>
      </c>
      <c r="J6" s="216">
        <f>SUMIFS(Data!$R:$R,Data!$B:$B,Data!$V$3,Data!$D:$D,$A6,Data!$J:$J,"Y",Data!$C:$C,1)</f>
        <v>332.99957999999998</v>
      </c>
      <c r="K6" s="278">
        <f>SUMIFS(Data!$R:$R,Data!$B:$B,Data!$V$3,Data!$D:$D,$A6,Data!$J:$J,"Y",Data!$C:$C,2)</f>
        <v>307.21965599999999</v>
      </c>
      <c r="L6" s="278"/>
      <c r="M6" s="278"/>
      <c r="N6" s="194">
        <f>SUM(J6:M6)/3</f>
        <v>213.40641199999996</v>
      </c>
      <c r="O6" s="195">
        <f>IF($N6&gt;$I6,$I6,$N6)</f>
        <v>213.40641199999996</v>
      </c>
      <c r="P6" s="222">
        <f>N6/I6</f>
        <v>0.58952047513812145</v>
      </c>
    </row>
    <row r="7" spans="1:16" s="17" customFormat="1" ht="12" customHeight="1">
      <c r="A7" s="268" t="s">
        <v>2</v>
      </c>
      <c r="B7" s="246">
        <v>392</v>
      </c>
      <c r="C7" s="213">
        <v>132.51</v>
      </c>
      <c r="D7" s="279">
        <v>208.67</v>
      </c>
      <c r="E7" s="229">
        <v>206.72644800000214</v>
      </c>
      <c r="F7" s="229">
        <v>220.35</v>
      </c>
      <c r="G7" s="229">
        <f t="shared" ref="G7:G35" si="0">(C7+D7+E7+F7)/3</f>
        <v>256.08548266666736</v>
      </c>
      <c r="H7" s="195">
        <f t="shared" ref="H7:H35" si="1">IF($G7&gt;$B7,$B7,$G7)</f>
        <v>256.08548266666736</v>
      </c>
      <c r="I7" s="246">
        <v>262</v>
      </c>
      <c r="J7" s="213">
        <f>SUMIFS(Data!$R:$R,Data!$B:$B,Data!$V$3,Data!$D:$D,$A7,Data!$J:$J,"Y",Data!$C:$C,1)</f>
        <v>113.0131999999999</v>
      </c>
      <c r="K7" s="279">
        <f>SUMIFS(Data!$R:$R,Data!$B:$B,Data!$V$3,Data!$D:$D,$A7,Data!$J:$J,"Y",Data!$C:$C,2)</f>
        <v>169.07315900000029</v>
      </c>
      <c r="L7" s="229"/>
      <c r="M7" s="229"/>
      <c r="N7" s="229">
        <f t="shared" ref="N7:N35" si="2">SUM(J7:M7)/3</f>
        <v>94.0287863333334</v>
      </c>
      <c r="O7" s="195">
        <f t="shared" ref="O7:O35" si="3">IF($N7&gt;$I7,$I7,$N7)</f>
        <v>94.0287863333334</v>
      </c>
      <c r="P7" s="223">
        <f t="shared" ref="P7:P38" si="4">N7/I7</f>
        <v>0.35888849745547097</v>
      </c>
    </row>
    <row r="8" spans="1:16" s="17" customFormat="1" ht="12" customHeight="1">
      <c r="A8" s="186" t="s">
        <v>3</v>
      </c>
      <c r="B8" s="246">
        <v>154</v>
      </c>
      <c r="C8" s="216">
        <v>40.53</v>
      </c>
      <c r="D8" s="278">
        <v>155.97999999999999</v>
      </c>
      <c r="E8" s="194">
        <v>161.6931399999996</v>
      </c>
      <c r="F8" s="194">
        <v>147.37</v>
      </c>
      <c r="G8" s="194">
        <f t="shared" si="0"/>
        <v>168.52437999999987</v>
      </c>
      <c r="H8" s="195">
        <f t="shared" si="1"/>
        <v>154</v>
      </c>
      <c r="I8" s="246">
        <v>120</v>
      </c>
      <c r="J8" s="216">
        <f>SUMIFS(Data!$R:$R,Data!$B:$B,Data!$V$3,Data!$D:$D,$A8,Data!$J:$J,"Y",Data!$C:$C,1)</f>
        <v>40.333298000000006</v>
      </c>
      <c r="K8" s="278">
        <f>SUMIFS(Data!$R:$R,Data!$B:$B,Data!$V$3,Data!$D:$D,$A8,Data!$J:$J,"Y",Data!$C:$C,2)</f>
        <v>163.51982700000011</v>
      </c>
      <c r="L8" s="194"/>
      <c r="M8" s="194"/>
      <c r="N8" s="194">
        <f t="shared" si="2"/>
        <v>67.951041666666711</v>
      </c>
      <c r="O8" s="195">
        <f t="shared" si="3"/>
        <v>67.951041666666711</v>
      </c>
      <c r="P8" s="222">
        <f t="shared" si="4"/>
        <v>0.56625868055555595</v>
      </c>
    </row>
    <row r="9" spans="1:16" s="17" customFormat="1" ht="12" customHeight="1">
      <c r="A9" s="268" t="s">
        <v>4</v>
      </c>
      <c r="B9" s="246">
        <v>64</v>
      </c>
      <c r="C9" s="213">
        <v>18.600000000000001</v>
      </c>
      <c r="D9" s="279">
        <v>79.099999999999994</v>
      </c>
      <c r="E9" s="229">
        <v>93.499893000000412</v>
      </c>
      <c r="F9" s="229">
        <v>86.65</v>
      </c>
      <c r="G9" s="229">
        <f t="shared" si="0"/>
        <v>92.61663100000014</v>
      </c>
      <c r="H9" s="195">
        <f t="shared" si="1"/>
        <v>64</v>
      </c>
      <c r="I9" s="246">
        <v>78</v>
      </c>
      <c r="J9" s="213">
        <f>SUMIFS(Data!$R:$R,Data!$B:$B,Data!$V$3,Data!$D:$D,$A9,Data!$J:$J,"Y",Data!$C:$C,1)</f>
        <v>37.51995999999999</v>
      </c>
      <c r="K9" s="279">
        <f>SUMIFS(Data!$R:$R,Data!$B:$B,Data!$V$3,Data!$D:$D,$A9,Data!$J:$J,"Y",Data!$C:$C,2)</f>
        <v>89.993241000000211</v>
      </c>
      <c r="L9" s="229"/>
      <c r="M9" s="229"/>
      <c r="N9" s="229">
        <f t="shared" si="2"/>
        <v>42.5044003333334</v>
      </c>
      <c r="O9" s="195">
        <f t="shared" si="3"/>
        <v>42.5044003333334</v>
      </c>
      <c r="P9" s="223">
        <f t="shared" si="4"/>
        <v>0.54492820940171027</v>
      </c>
    </row>
    <row r="10" spans="1:16" s="17" customFormat="1" ht="12" customHeight="1">
      <c r="A10" s="186" t="s">
        <v>5</v>
      </c>
      <c r="B10" s="246">
        <v>38</v>
      </c>
      <c r="C10" s="216">
        <v>10.77</v>
      </c>
      <c r="D10" s="278">
        <v>23.07</v>
      </c>
      <c r="E10" s="194">
        <v>26.99996299999998</v>
      </c>
      <c r="F10" s="194">
        <v>32.33</v>
      </c>
      <c r="G10" s="194">
        <f t="shared" si="0"/>
        <v>31.056654333333327</v>
      </c>
      <c r="H10" s="195">
        <f t="shared" si="1"/>
        <v>31.056654333333327</v>
      </c>
      <c r="I10" s="246">
        <v>37</v>
      </c>
      <c r="J10" s="216">
        <f>SUMIFS(Data!$R:$R,Data!$B:$B,Data!$V$3,Data!$D:$D,$A10,Data!$J:$J,"Y",Data!$C:$C,1)</f>
        <v>17.499971999999989</v>
      </c>
      <c r="K10" s="278">
        <f>SUMIFS(Data!$R:$R,Data!$B:$B,Data!$V$3,Data!$D:$D,$A10,Data!$J:$J,"Y",Data!$C:$C,2)</f>
        <v>31.666627999999999</v>
      </c>
      <c r="L10" s="194"/>
      <c r="M10" s="194"/>
      <c r="N10" s="194">
        <f t="shared" si="2"/>
        <v>16.388866666666662</v>
      </c>
      <c r="O10" s="195">
        <f t="shared" si="3"/>
        <v>16.388866666666662</v>
      </c>
      <c r="P10" s="222">
        <f t="shared" si="4"/>
        <v>0.4429423423423422</v>
      </c>
    </row>
    <row r="11" spans="1:16" s="17" customFormat="1" ht="12" customHeight="1">
      <c r="A11" s="268" t="s">
        <v>6</v>
      </c>
      <c r="B11" s="246">
        <v>158</v>
      </c>
      <c r="C11" s="213">
        <v>96.95</v>
      </c>
      <c r="D11" s="279">
        <v>186.88</v>
      </c>
      <c r="E11" s="229">
        <v>190.19979400000162</v>
      </c>
      <c r="F11" s="229">
        <v>189.88</v>
      </c>
      <c r="G11" s="229">
        <f t="shared" si="0"/>
        <v>221.30326466666722</v>
      </c>
      <c r="H11" s="195">
        <f t="shared" si="1"/>
        <v>158</v>
      </c>
      <c r="I11" s="246">
        <v>155</v>
      </c>
      <c r="J11" s="213">
        <f>SUMIFS(Data!$R:$R,Data!$B:$B,Data!$V$3,Data!$D:$D,$A11,Data!$J:$J,"Y",Data!$C:$C,1)</f>
        <v>76.639921000000214</v>
      </c>
      <c r="K11" s="279">
        <f>SUMIFS(Data!$R:$R,Data!$B:$B,Data!$V$3,Data!$D:$D,$A11,Data!$J:$J,"Y",Data!$C:$C,2)</f>
        <v>141.93984299999997</v>
      </c>
      <c r="L11" s="229"/>
      <c r="M11" s="229"/>
      <c r="N11" s="229">
        <f t="shared" si="2"/>
        <v>72.859921333333389</v>
      </c>
      <c r="O11" s="195">
        <f t="shared" si="3"/>
        <v>72.859921333333389</v>
      </c>
      <c r="P11" s="223">
        <f t="shared" si="4"/>
        <v>0.47006400860215092</v>
      </c>
    </row>
    <row r="12" spans="1:16" s="17" customFormat="1" ht="12" customHeight="1">
      <c r="A12" s="186" t="s">
        <v>7</v>
      </c>
      <c r="B12" s="246">
        <v>209</v>
      </c>
      <c r="C12" s="216">
        <v>111</v>
      </c>
      <c r="D12" s="278">
        <v>170.95</v>
      </c>
      <c r="E12" s="194">
        <v>181.18646000000066</v>
      </c>
      <c r="F12" s="194">
        <v>182.09</v>
      </c>
      <c r="G12" s="194">
        <f t="shared" si="0"/>
        <v>215.07548666666688</v>
      </c>
      <c r="H12" s="195">
        <f t="shared" si="1"/>
        <v>209</v>
      </c>
      <c r="I12" s="246">
        <v>202</v>
      </c>
      <c r="J12" s="216">
        <f>SUMIFS(Data!$R:$R,Data!$B:$B,Data!$V$3,Data!$D:$D,$A12,Data!$J:$J,"Y",Data!$C:$C,1)</f>
        <v>106.51988200000021</v>
      </c>
      <c r="K12" s="278">
        <f>SUMIFS(Data!$R:$R,Data!$B:$B,Data!$V$3,Data!$D:$D,$A12,Data!$J:$J,"Y",Data!$C:$C,2)</f>
        <v>170.459812</v>
      </c>
      <c r="L12" s="194"/>
      <c r="M12" s="194"/>
      <c r="N12" s="194">
        <f t="shared" si="2"/>
        <v>92.326564666666741</v>
      </c>
      <c r="O12" s="195">
        <f t="shared" si="3"/>
        <v>92.326564666666741</v>
      </c>
      <c r="P12" s="222">
        <f t="shared" si="4"/>
        <v>0.45706220132013237</v>
      </c>
    </row>
    <row r="13" spans="1:16" s="17" customFormat="1" ht="12" customHeight="1">
      <c r="A13" s="268" t="s">
        <v>8</v>
      </c>
      <c r="B13" s="246">
        <v>300</v>
      </c>
      <c r="C13" s="213">
        <v>210.59</v>
      </c>
      <c r="D13" s="279">
        <v>251</v>
      </c>
      <c r="E13" s="229">
        <v>267.93968100000166</v>
      </c>
      <c r="F13" s="229">
        <v>260.37</v>
      </c>
      <c r="G13" s="229">
        <f t="shared" si="0"/>
        <v>329.96656033333392</v>
      </c>
      <c r="H13" s="195">
        <f t="shared" si="1"/>
        <v>300</v>
      </c>
      <c r="I13" s="246">
        <v>310</v>
      </c>
      <c r="J13" s="213">
        <f>SUMIFS(Data!$R:$R,Data!$B:$B,Data!$V$3,Data!$D:$D,$A13,Data!$J:$J,"Y",Data!$C:$C,1)</f>
        <v>219.74638999999999</v>
      </c>
      <c r="K13" s="279">
        <f>SUMIFS(Data!$R:$R,Data!$B:$B,Data!$V$3,Data!$D:$D,$A13,Data!$J:$J,"Y",Data!$C:$C,2)</f>
        <v>252.89303400000009</v>
      </c>
      <c r="L13" s="229"/>
      <c r="M13" s="229"/>
      <c r="N13" s="229">
        <f t="shared" si="2"/>
        <v>157.54647466666668</v>
      </c>
      <c r="O13" s="195">
        <f t="shared" si="3"/>
        <v>157.54647466666668</v>
      </c>
      <c r="P13" s="223">
        <f t="shared" si="4"/>
        <v>0.50821443440860226</v>
      </c>
    </row>
    <row r="14" spans="1:16" s="17" customFormat="1" ht="12" customHeight="1">
      <c r="A14" s="186" t="s">
        <v>9</v>
      </c>
      <c r="B14" s="246">
        <v>290</v>
      </c>
      <c r="C14" s="216">
        <v>77.19</v>
      </c>
      <c r="D14" s="278">
        <v>203.79</v>
      </c>
      <c r="E14" s="194">
        <v>298.62625899999819</v>
      </c>
      <c r="F14" s="194">
        <v>322.31</v>
      </c>
      <c r="G14" s="194">
        <f t="shared" si="0"/>
        <v>300.63875299999944</v>
      </c>
      <c r="H14" s="195">
        <f t="shared" si="1"/>
        <v>290</v>
      </c>
      <c r="I14" s="246">
        <v>293</v>
      </c>
      <c r="J14" s="216">
        <f>SUMIFS(Data!$R:$R,Data!$B:$B,Data!$V$3,Data!$D:$D,$A14,Data!$J:$J,"Y",Data!$C:$C,1)</f>
        <v>123.80651400000021</v>
      </c>
      <c r="K14" s="278">
        <f>SUMIFS(Data!$R:$R,Data!$B:$B,Data!$V$3,Data!$D:$D,$A14,Data!$J:$J,"Y",Data!$C:$C,2)</f>
        <v>359.40623700000106</v>
      </c>
      <c r="L14" s="194"/>
      <c r="M14" s="194"/>
      <c r="N14" s="194">
        <f t="shared" si="2"/>
        <v>161.07091700000043</v>
      </c>
      <c r="O14" s="195">
        <f t="shared" si="3"/>
        <v>161.07091700000043</v>
      </c>
      <c r="P14" s="222">
        <f t="shared" si="4"/>
        <v>0.5497300921501721</v>
      </c>
    </row>
    <row r="15" spans="1:16" s="17" customFormat="1" ht="12" customHeight="1">
      <c r="A15" s="268" t="s">
        <v>10</v>
      </c>
      <c r="B15" s="246">
        <v>269</v>
      </c>
      <c r="C15" s="213">
        <v>129.51</v>
      </c>
      <c r="D15" s="279">
        <v>194.14</v>
      </c>
      <c r="E15" s="229">
        <v>199.37976600000221</v>
      </c>
      <c r="F15" s="229">
        <v>185.39</v>
      </c>
      <c r="G15" s="229">
        <f t="shared" si="0"/>
        <v>236.13992200000072</v>
      </c>
      <c r="H15" s="195">
        <f t="shared" si="1"/>
        <v>236.13992200000072</v>
      </c>
      <c r="I15" s="246">
        <v>266</v>
      </c>
      <c r="J15" s="213">
        <f>SUMIFS(Data!$R:$R,Data!$B:$B,Data!$V$3,Data!$D:$D,$A15,Data!$J:$J,"Y",Data!$C:$C,1)</f>
        <v>130.40651200000025</v>
      </c>
      <c r="K15" s="279">
        <f>SUMIFS(Data!$R:$R,Data!$B:$B,Data!$V$3,Data!$D:$D,$A15,Data!$J:$J,"Y",Data!$C:$C,2)</f>
        <v>179.10645100000025</v>
      </c>
      <c r="L15" s="229"/>
      <c r="M15" s="229"/>
      <c r="N15" s="229">
        <f t="shared" si="2"/>
        <v>103.17098766666682</v>
      </c>
      <c r="O15" s="195">
        <f t="shared" si="3"/>
        <v>103.17098766666682</v>
      </c>
      <c r="P15" s="223">
        <f t="shared" si="4"/>
        <v>0.38786085588972485</v>
      </c>
    </row>
    <row r="16" spans="1:16" s="17" customFormat="1" ht="12" customHeight="1">
      <c r="A16" s="186" t="s">
        <v>11</v>
      </c>
      <c r="B16" s="246">
        <v>160</v>
      </c>
      <c r="C16" s="216">
        <v>44.61</v>
      </c>
      <c r="D16" s="278">
        <v>114.14</v>
      </c>
      <c r="E16" s="194">
        <v>170.78649599999983</v>
      </c>
      <c r="F16" s="194">
        <v>202.69</v>
      </c>
      <c r="G16" s="194">
        <f t="shared" si="0"/>
        <v>177.40883199999993</v>
      </c>
      <c r="H16" s="195">
        <f t="shared" si="1"/>
        <v>160</v>
      </c>
      <c r="I16" s="246">
        <v>179</v>
      </c>
      <c r="J16" s="216">
        <f>SUMIFS(Data!$R:$R,Data!$B:$B,Data!$V$3,Data!$D:$D,$A16,Data!$J:$J,"Y",Data!$C:$C,1)</f>
        <v>111.2465440000001</v>
      </c>
      <c r="K16" s="278">
        <f>SUMIFS(Data!$R:$R,Data!$B:$B,Data!$V$3,Data!$D:$D,$A16,Data!$J:$J,"Y",Data!$C:$C,2)</f>
        <v>186.01313500000009</v>
      </c>
      <c r="L16" s="194"/>
      <c r="M16" s="194"/>
      <c r="N16" s="194">
        <f t="shared" si="2"/>
        <v>99.08655966666673</v>
      </c>
      <c r="O16" s="195">
        <f t="shared" si="3"/>
        <v>99.08655966666673</v>
      </c>
      <c r="P16" s="222">
        <f t="shared" si="4"/>
        <v>0.55355619925512145</v>
      </c>
    </row>
    <row r="17" spans="1:16" s="17" customFormat="1" ht="12" customHeight="1">
      <c r="A17" s="268" t="s">
        <v>12</v>
      </c>
      <c r="B17" s="246">
        <v>195</v>
      </c>
      <c r="C17" s="213">
        <v>44.93</v>
      </c>
      <c r="D17" s="279">
        <v>159.16</v>
      </c>
      <c r="E17" s="229">
        <v>157.26652899999988</v>
      </c>
      <c r="F17" s="229">
        <v>184.4</v>
      </c>
      <c r="G17" s="229">
        <f t="shared" si="0"/>
        <v>181.91884299999995</v>
      </c>
      <c r="H17" s="195">
        <f t="shared" si="1"/>
        <v>181.91884299999995</v>
      </c>
      <c r="I17" s="246">
        <v>190</v>
      </c>
      <c r="J17" s="213">
        <f>SUMIFS(Data!$R:$R,Data!$B:$B,Data!$V$3,Data!$D:$D,$A17,Data!$J:$J,"Y",Data!$C:$C,1)</f>
        <v>36.973295</v>
      </c>
      <c r="K17" s="279">
        <f>SUMIFS(Data!$R:$R,Data!$B:$B,Data!$V$3,Data!$D:$D,$A17,Data!$J:$J,"Y",Data!$C:$C,2)</f>
        <v>164.27983700000001</v>
      </c>
      <c r="L17" s="229"/>
      <c r="M17" s="229"/>
      <c r="N17" s="229">
        <f t="shared" si="2"/>
        <v>67.084377333333336</v>
      </c>
      <c r="O17" s="195">
        <f t="shared" si="3"/>
        <v>67.084377333333336</v>
      </c>
      <c r="P17" s="223">
        <f t="shared" si="4"/>
        <v>0.35307567017543862</v>
      </c>
    </row>
    <row r="18" spans="1:16" s="17" customFormat="1" ht="12" customHeight="1">
      <c r="A18" s="186" t="s">
        <v>13</v>
      </c>
      <c r="B18" s="246">
        <v>417</v>
      </c>
      <c r="C18" s="216">
        <v>219.82</v>
      </c>
      <c r="D18" s="278">
        <v>348.15</v>
      </c>
      <c r="E18" s="194">
        <v>344.6396409999968</v>
      </c>
      <c r="F18" s="194">
        <v>335.3</v>
      </c>
      <c r="G18" s="194">
        <f t="shared" si="0"/>
        <v>415.96988033333224</v>
      </c>
      <c r="H18" s="195">
        <f t="shared" si="1"/>
        <v>415.96988033333224</v>
      </c>
      <c r="I18" s="246">
        <v>444</v>
      </c>
      <c r="J18" s="216">
        <f>SUMIFS(Data!$R:$R,Data!$B:$B,Data!$V$3,Data!$D:$D,$A18,Data!$J:$J,"Y",Data!$C:$C,1)</f>
        <v>222.32644800000011</v>
      </c>
      <c r="K18" s="278">
        <f>SUMIFS(Data!$R:$R,Data!$B:$B,Data!$V$3,Data!$D:$D,$A18,Data!$J:$J,"Y",Data!$C:$C,2)</f>
        <v>339.79963400000105</v>
      </c>
      <c r="L18" s="194"/>
      <c r="M18" s="194"/>
      <c r="N18" s="194">
        <f t="shared" si="2"/>
        <v>187.37536066666704</v>
      </c>
      <c r="O18" s="195">
        <f t="shared" si="3"/>
        <v>187.37536066666704</v>
      </c>
      <c r="P18" s="222">
        <f t="shared" si="4"/>
        <v>0.42201657807807891</v>
      </c>
    </row>
    <row r="19" spans="1:16" s="17" customFormat="1" ht="12" customHeight="1">
      <c r="A19" s="268" t="s">
        <v>14</v>
      </c>
      <c r="B19" s="246">
        <v>245</v>
      </c>
      <c r="C19" s="213">
        <v>93.85</v>
      </c>
      <c r="D19" s="279">
        <v>154.55316500000001</v>
      </c>
      <c r="E19" s="229">
        <v>166.74648700000083</v>
      </c>
      <c r="F19" s="229">
        <v>158.91</v>
      </c>
      <c r="G19" s="229">
        <f t="shared" si="0"/>
        <v>191.35321733333362</v>
      </c>
      <c r="H19" s="195">
        <f t="shared" si="1"/>
        <v>191.35321733333362</v>
      </c>
      <c r="I19" s="246">
        <v>266</v>
      </c>
      <c r="J19" s="213">
        <f>SUMIFS(Data!$R:$R,Data!$B:$B,Data!$V$3,Data!$D:$D,$A19,Data!$J:$J,"Y",Data!$C:$C,1)</f>
        <v>93.686565000000101</v>
      </c>
      <c r="K19" s="279">
        <f>SUMIFS(Data!$R:$R,Data!$B:$B,Data!$V$3,Data!$D:$D,$A19,Data!$J:$J,"Y",Data!$C:$C,2)</f>
        <v>179.12648700000003</v>
      </c>
      <c r="L19" s="229"/>
      <c r="M19" s="229"/>
      <c r="N19" s="229">
        <f t="shared" si="2"/>
        <v>90.937684000000047</v>
      </c>
      <c r="O19" s="195">
        <f t="shared" si="3"/>
        <v>90.937684000000047</v>
      </c>
      <c r="P19" s="223">
        <f t="shared" si="4"/>
        <v>0.34187099248120317</v>
      </c>
    </row>
    <row r="20" spans="1:16" s="17" customFormat="1" ht="12" customHeight="1">
      <c r="A20" s="186" t="s">
        <v>15</v>
      </c>
      <c r="B20" s="246">
        <v>225</v>
      </c>
      <c r="C20" s="216">
        <v>123.17</v>
      </c>
      <c r="D20" s="278">
        <v>197.99</v>
      </c>
      <c r="E20" s="194">
        <v>198.65310700000228</v>
      </c>
      <c r="F20" s="194">
        <v>189.16</v>
      </c>
      <c r="G20" s="194">
        <f t="shared" si="0"/>
        <v>236.32436900000076</v>
      </c>
      <c r="H20" s="195">
        <f t="shared" si="1"/>
        <v>225</v>
      </c>
      <c r="I20" s="246">
        <v>220</v>
      </c>
      <c r="J20" s="216">
        <f>SUMIFS(Data!$R:$R,Data!$B:$B,Data!$V$3,Data!$D:$D,$A20,Data!$J:$J,"Y",Data!$C:$C,1)</f>
        <v>130.07318500000011</v>
      </c>
      <c r="K20" s="278">
        <f>SUMIFS(Data!$R:$R,Data!$B:$B,Data!$V$3,Data!$D:$D,$A20,Data!$J:$J,"Y",Data!$C:$C,2)</f>
        <v>224.97308500000008</v>
      </c>
      <c r="L20" s="194"/>
      <c r="M20" s="194"/>
      <c r="N20" s="194">
        <f t="shared" si="2"/>
        <v>118.34875666666672</v>
      </c>
      <c r="O20" s="195">
        <f t="shared" si="3"/>
        <v>118.34875666666672</v>
      </c>
      <c r="P20" s="222">
        <f t="shared" si="4"/>
        <v>0.53794889393939416</v>
      </c>
    </row>
    <row r="21" spans="1:16" s="17" customFormat="1" ht="12" customHeight="1">
      <c r="A21" s="268" t="s">
        <v>16</v>
      </c>
      <c r="B21" s="246">
        <v>92</v>
      </c>
      <c r="C21" s="213">
        <v>34.49</v>
      </c>
      <c r="D21" s="279">
        <v>92.193224000000399</v>
      </c>
      <c r="E21" s="229">
        <v>101.53987400000035</v>
      </c>
      <c r="F21" s="229">
        <v>97.29</v>
      </c>
      <c r="G21" s="229">
        <f t="shared" si="0"/>
        <v>108.50436600000025</v>
      </c>
      <c r="H21" s="195">
        <f t="shared" si="1"/>
        <v>92</v>
      </c>
      <c r="I21" s="246">
        <v>89</v>
      </c>
      <c r="J21" s="213">
        <f>SUMIFS(Data!$R:$R,Data!$B:$B,Data!$V$3,Data!$D:$D,$A21,Data!$J:$J,"Y",Data!$C:$C,1)</f>
        <v>40.459958</v>
      </c>
      <c r="K21" s="279">
        <f>SUMIFS(Data!$R:$R,Data!$B:$B,Data!$V$3,Data!$D:$D,$A21,Data!$J:$J,"Y",Data!$C:$C,2)</f>
        <v>94.393228000000107</v>
      </c>
      <c r="L21" s="229"/>
      <c r="M21" s="229"/>
      <c r="N21" s="229">
        <f t="shared" si="2"/>
        <v>44.951062000000036</v>
      </c>
      <c r="O21" s="195">
        <f t="shared" si="3"/>
        <v>44.951062000000036</v>
      </c>
      <c r="P21" s="223">
        <f t="shared" si="4"/>
        <v>0.50506811235955096</v>
      </c>
    </row>
    <row r="22" spans="1:16" s="17" customFormat="1" ht="12" customHeight="1">
      <c r="A22" s="186" t="s">
        <v>17</v>
      </c>
      <c r="B22" s="246">
        <v>263</v>
      </c>
      <c r="C22" s="216">
        <v>125.71</v>
      </c>
      <c r="D22" s="278">
        <v>213.03</v>
      </c>
      <c r="E22" s="194">
        <v>245.49298599999597</v>
      </c>
      <c r="F22" s="194">
        <v>262.17</v>
      </c>
      <c r="G22" s="194">
        <f t="shared" si="0"/>
        <v>282.13432866666534</v>
      </c>
      <c r="H22" s="195">
        <f t="shared" si="1"/>
        <v>263</v>
      </c>
      <c r="I22" s="246">
        <v>277</v>
      </c>
      <c r="J22" s="216">
        <f>SUMIFS(Data!$R:$R,Data!$B:$B,Data!$V$3,Data!$D:$D,$A22,Data!$J:$J,"Y",Data!$C:$C,1)</f>
        <v>164.906441</v>
      </c>
      <c r="K22" s="278">
        <f>SUMIFS(Data!$R:$R,Data!$B:$B,Data!$V$3,Data!$D:$D,$A22,Data!$J:$J,"Y",Data!$C:$C,2)</f>
        <v>278.23297200000025</v>
      </c>
      <c r="L22" s="194"/>
      <c r="M22" s="194"/>
      <c r="N22" s="194">
        <f t="shared" si="2"/>
        <v>147.71313766666674</v>
      </c>
      <c r="O22" s="195">
        <f t="shared" si="3"/>
        <v>147.71313766666674</v>
      </c>
      <c r="P22" s="222">
        <f t="shared" si="4"/>
        <v>0.5332604247894106</v>
      </c>
    </row>
    <row r="23" spans="1:16" s="17" customFormat="1" ht="12" customHeight="1">
      <c r="A23" s="268" t="s">
        <v>18</v>
      </c>
      <c r="B23" s="246">
        <v>188</v>
      </c>
      <c r="C23" s="213">
        <v>35.450000000000003</v>
      </c>
      <c r="D23" s="279">
        <v>151.01318000000001</v>
      </c>
      <c r="E23" s="229">
        <v>187.11314199999975</v>
      </c>
      <c r="F23" s="229">
        <v>171.49</v>
      </c>
      <c r="G23" s="229">
        <f t="shared" si="0"/>
        <v>181.68877399999994</v>
      </c>
      <c r="H23" s="195">
        <f t="shared" si="1"/>
        <v>181.68877399999994</v>
      </c>
      <c r="I23" s="246">
        <v>183</v>
      </c>
      <c r="J23" s="213">
        <f>SUMIFS(Data!$R:$R,Data!$B:$B,Data!$V$3,Data!$D:$D,$A23,Data!$J:$J,"Y",Data!$C:$C,1)</f>
        <v>39.126611000000004</v>
      </c>
      <c r="K23" s="279">
        <f>SUMIFS(Data!$R:$R,Data!$B:$B,Data!$V$3,Data!$D:$D,$A23,Data!$J:$J,"Y",Data!$C:$C,2)</f>
        <v>201.26648200000008</v>
      </c>
      <c r="L23" s="229"/>
      <c r="M23" s="229"/>
      <c r="N23" s="229">
        <f t="shared" si="2"/>
        <v>80.131031000000021</v>
      </c>
      <c r="O23" s="195">
        <f t="shared" si="3"/>
        <v>80.131031000000021</v>
      </c>
      <c r="P23" s="223">
        <f t="shared" si="4"/>
        <v>0.43787448633879794</v>
      </c>
    </row>
    <row r="24" spans="1:16" s="17" customFormat="1" ht="12" customHeight="1">
      <c r="A24" s="186" t="s">
        <v>40</v>
      </c>
      <c r="B24" s="246">
        <v>244</v>
      </c>
      <c r="C24" s="216">
        <v>153.02000000000001</v>
      </c>
      <c r="D24" s="278">
        <v>226.06</v>
      </c>
      <c r="E24" s="194">
        <v>209.93306400000142</v>
      </c>
      <c r="F24" s="194">
        <v>222.67</v>
      </c>
      <c r="G24" s="194">
        <f t="shared" si="0"/>
        <v>270.56102133333383</v>
      </c>
      <c r="H24" s="195">
        <f t="shared" si="1"/>
        <v>244</v>
      </c>
      <c r="I24" s="246">
        <v>250</v>
      </c>
      <c r="J24" s="216">
        <f>SUMIFS(Data!$R:$R,Data!$B:$B,Data!$V$3,Data!$D:$D,$A24,Data!$J:$J,"Y",Data!$C:$C,1)</f>
        <v>130.9997900000003</v>
      </c>
      <c r="K24" s="278">
        <f>SUMIFS(Data!$R:$R,Data!$B:$B,Data!$V$3,Data!$D:$D,$A24,Data!$J:$J,"Y",Data!$C:$C,2)</f>
        <v>191.11968099999999</v>
      </c>
      <c r="L24" s="194"/>
      <c r="M24" s="194"/>
      <c r="N24" s="194">
        <f t="shared" si="2"/>
        <v>107.37315700000011</v>
      </c>
      <c r="O24" s="195">
        <f t="shared" si="3"/>
        <v>107.37315700000011</v>
      </c>
      <c r="P24" s="222">
        <f t="shared" si="4"/>
        <v>0.42949262800000043</v>
      </c>
    </row>
    <row r="25" spans="1:16" s="17" customFormat="1" ht="12" customHeight="1">
      <c r="A25" s="268" t="s">
        <v>19</v>
      </c>
      <c r="B25" s="246">
        <v>178</v>
      </c>
      <c r="C25" s="213">
        <v>55.81</v>
      </c>
      <c r="D25" s="279">
        <v>152.16999999999999</v>
      </c>
      <c r="E25" s="229">
        <v>179.72647399999994</v>
      </c>
      <c r="F25" s="229">
        <v>176.99</v>
      </c>
      <c r="G25" s="229">
        <f t="shared" si="0"/>
        <v>188.232158</v>
      </c>
      <c r="H25" s="195">
        <f t="shared" si="1"/>
        <v>178</v>
      </c>
      <c r="I25" s="246">
        <v>255</v>
      </c>
      <c r="J25" s="213">
        <f>SUMIFS(Data!$R:$R,Data!$B:$B,Data!$V$3,Data!$D:$D,$A25,Data!$J:$J,"Y",Data!$C:$C,1)</f>
        <v>89.513209000000202</v>
      </c>
      <c r="K25" s="279">
        <f>SUMIFS(Data!$R:$R,Data!$B:$B,Data!$V$3,Data!$D:$D,$A25,Data!$J:$J,"Y",Data!$C:$C,2)</f>
        <v>170.77981700000009</v>
      </c>
      <c r="L25" s="229"/>
      <c r="M25" s="229"/>
      <c r="N25" s="229">
        <f t="shared" si="2"/>
        <v>86.764342000000099</v>
      </c>
      <c r="O25" s="195">
        <f t="shared" si="3"/>
        <v>86.764342000000099</v>
      </c>
      <c r="P25" s="223">
        <f t="shared" si="4"/>
        <v>0.34025232156862784</v>
      </c>
    </row>
    <row r="26" spans="1:16" s="17" customFormat="1" ht="12" customHeight="1">
      <c r="A26" s="186" t="s">
        <v>39</v>
      </c>
      <c r="B26" s="246">
        <v>960</v>
      </c>
      <c r="C26" s="216">
        <v>476.43</v>
      </c>
      <c r="D26" s="278">
        <v>756.05</v>
      </c>
      <c r="E26" s="194">
        <v>656.2392909999993</v>
      </c>
      <c r="F26" s="194">
        <v>679.67</v>
      </c>
      <c r="G26" s="194">
        <f t="shared" si="0"/>
        <v>856.12976366666646</v>
      </c>
      <c r="H26" s="195">
        <f t="shared" si="1"/>
        <v>856.12976366666646</v>
      </c>
      <c r="I26" s="246">
        <v>898</v>
      </c>
      <c r="J26" s="216">
        <f>SUMIFS(Data!$R:$R,Data!$B:$B,Data!$V$3,Data!$D:$D,$A26,Data!$J:$J,"Y",Data!$C:$C,1)</f>
        <v>412.98626200000041</v>
      </c>
      <c r="K26" s="278">
        <f>SUMIFS(Data!$R:$R,Data!$B:$B,Data!$V$3,Data!$D:$D,$A26,Data!$J:$J,"Y",Data!$C:$C,2)</f>
        <v>739.51928000000021</v>
      </c>
      <c r="L26" s="194"/>
      <c r="M26" s="194"/>
      <c r="N26" s="194">
        <f t="shared" si="2"/>
        <v>384.16851400000019</v>
      </c>
      <c r="O26" s="195">
        <f t="shared" si="3"/>
        <v>384.16851400000019</v>
      </c>
      <c r="P26" s="222">
        <f t="shared" si="4"/>
        <v>0.42780458129175969</v>
      </c>
    </row>
    <row r="27" spans="1:16" s="17" customFormat="1" ht="12" customHeight="1">
      <c r="A27" s="268" t="s">
        <v>21</v>
      </c>
      <c r="B27" s="246">
        <v>251</v>
      </c>
      <c r="C27" s="213">
        <v>163.78</v>
      </c>
      <c r="D27" s="279">
        <v>194.03</v>
      </c>
      <c r="E27" s="229">
        <v>196.49316000000053</v>
      </c>
      <c r="F27" s="229">
        <v>166.31</v>
      </c>
      <c r="G27" s="229">
        <f t="shared" si="0"/>
        <v>240.20438666666686</v>
      </c>
      <c r="H27" s="195">
        <f t="shared" si="1"/>
        <v>240.20438666666686</v>
      </c>
      <c r="I27" s="246">
        <v>247</v>
      </c>
      <c r="J27" s="213">
        <f>SUMIFS(Data!$R:$R,Data!$B:$B,Data!$V$3,Data!$D:$D,$A27,Data!$J:$J,"Y",Data!$C:$C,1)</f>
        <v>78.4266030000001</v>
      </c>
      <c r="K27" s="279">
        <f>SUMIFS(Data!$R:$R,Data!$B:$B,Data!$V$3,Data!$D:$D,$A27,Data!$J:$J,"Y",Data!$C:$C,2)</f>
        <v>139.09320100000008</v>
      </c>
      <c r="L27" s="229"/>
      <c r="M27" s="229"/>
      <c r="N27" s="229">
        <f t="shared" si="2"/>
        <v>72.506601333333393</v>
      </c>
      <c r="O27" s="195">
        <f t="shared" si="3"/>
        <v>72.506601333333393</v>
      </c>
      <c r="P27" s="223">
        <f t="shared" si="4"/>
        <v>0.29354899325236189</v>
      </c>
    </row>
    <row r="28" spans="1:16" s="17" customFormat="1" ht="12" customHeight="1">
      <c r="A28" s="186" t="s">
        <v>22</v>
      </c>
      <c r="B28" s="246">
        <v>166</v>
      </c>
      <c r="C28" s="216">
        <v>61.85</v>
      </c>
      <c r="D28" s="278">
        <v>138.08000000000001</v>
      </c>
      <c r="E28" s="194">
        <v>154.17983000000027</v>
      </c>
      <c r="F28" s="194">
        <v>146.27000000000001</v>
      </c>
      <c r="G28" s="194">
        <f t="shared" si="0"/>
        <v>166.79327666666677</v>
      </c>
      <c r="H28" s="195">
        <f t="shared" si="1"/>
        <v>166</v>
      </c>
      <c r="I28" s="246">
        <v>155</v>
      </c>
      <c r="J28" s="216">
        <f>SUMIFS(Data!$R:$R,Data!$B:$B,Data!$V$3,Data!$D:$D,$A28,Data!$J:$J,"Y",Data!$C:$C,1)</f>
        <v>46.019939000000008</v>
      </c>
      <c r="K28" s="278">
        <f>SUMIFS(Data!$R:$R,Data!$B:$B,Data!$V$3,Data!$D:$D,$A28,Data!$J:$J,"Y",Data!$C:$C,2)</f>
        <v>114.91319000000021</v>
      </c>
      <c r="L28" s="194"/>
      <c r="M28" s="194"/>
      <c r="N28" s="194">
        <f t="shared" si="2"/>
        <v>53.644376333333412</v>
      </c>
      <c r="O28" s="195">
        <f t="shared" si="3"/>
        <v>53.644376333333412</v>
      </c>
      <c r="P28" s="222">
        <f t="shared" si="4"/>
        <v>0.34609275053763494</v>
      </c>
    </row>
    <row r="29" spans="1:16" s="17" customFormat="1" ht="12" customHeight="1">
      <c r="A29" s="269" t="s">
        <v>23</v>
      </c>
      <c r="B29" s="246">
        <v>76</v>
      </c>
      <c r="C29" s="213">
        <v>24.73</v>
      </c>
      <c r="D29" s="279">
        <v>51.87</v>
      </c>
      <c r="E29" s="229">
        <v>92.126585000000176</v>
      </c>
      <c r="F29" s="229">
        <v>104.93</v>
      </c>
      <c r="G29" s="229">
        <f t="shared" si="0"/>
        <v>91.218861666666726</v>
      </c>
      <c r="H29" s="195">
        <f t="shared" si="1"/>
        <v>76</v>
      </c>
      <c r="I29" s="246">
        <v>99</v>
      </c>
      <c r="J29" s="213">
        <f>SUMIFS(Data!$R:$R,Data!$B:$B,Data!$V$3,Data!$D:$D,$A29,Data!$J:$J,"Y",Data!$C:$C,1)</f>
        <v>49.266623999999993</v>
      </c>
      <c r="K29" s="279">
        <f>SUMIFS(Data!$R:$R,Data!$B:$B,Data!$V$3,Data!$D:$D,$A29,Data!$J:$J,"Y",Data!$C:$C,2)</f>
        <v>119.84655100000032</v>
      </c>
      <c r="L29" s="229"/>
      <c r="M29" s="229"/>
      <c r="N29" s="229">
        <f t="shared" si="2"/>
        <v>56.37105833333343</v>
      </c>
      <c r="O29" s="195">
        <f t="shared" si="3"/>
        <v>56.37105833333343</v>
      </c>
      <c r="P29" s="223">
        <f t="shared" si="4"/>
        <v>0.56940462962963057</v>
      </c>
    </row>
    <row r="30" spans="1:16" s="17" customFormat="1" ht="12" customHeight="1">
      <c r="A30" s="186" t="s">
        <v>38</v>
      </c>
      <c r="B30" s="246">
        <v>342</v>
      </c>
      <c r="C30" s="216">
        <v>84.95</v>
      </c>
      <c r="D30" s="278">
        <v>335.56</v>
      </c>
      <c r="E30" s="194">
        <v>374.65800000000002</v>
      </c>
      <c r="F30" s="194">
        <v>312.94</v>
      </c>
      <c r="G30" s="194">
        <f t="shared" si="0"/>
        <v>369.36933333333332</v>
      </c>
      <c r="H30" s="195">
        <f t="shared" si="1"/>
        <v>342</v>
      </c>
      <c r="I30" s="246">
        <v>336</v>
      </c>
      <c r="J30" s="216">
        <f>SUMIFS(Data!$R:$R,Data!$B:$B,Data!$V$3,Data!$D:$D,$A30,Data!$J:$J,"Y",Data!$C:$C,1)</f>
        <v>92.771999999999892</v>
      </c>
      <c r="K30" s="194">
        <f>SUMIFS(Data!$R:$R,Data!$B:$B,Data!$V$3,Data!$D:$D,$A30,Data!$J:$J,"Y",Data!$C:$C,2)</f>
        <v>268.3069999999999</v>
      </c>
      <c r="L30" s="194"/>
      <c r="M30" s="194"/>
      <c r="N30" s="194">
        <f t="shared" si="2"/>
        <v>120.3596666666666</v>
      </c>
      <c r="O30" s="195">
        <f t="shared" si="3"/>
        <v>120.3596666666666</v>
      </c>
      <c r="P30" s="222">
        <f t="shared" si="4"/>
        <v>0.35821329365079346</v>
      </c>
    </row>
    <row r="31" spans="1:16" s="17" customFormat="1" ht="12" customHeight="1">
      <c r="A31" s="268" t="s">
        <v>25</v>
      </c>
      <c r="B31" s="246">
        <v>226</v>
      </c>
      <c r="C31" s="213">
        <v>99.09</v>
      </c>
      <c r="D31" s="279">
        <v>225.307999999999</v>
      </c>
      <c r="E31" s="229">
        <v>200.518</v>
      </c>
      <c r="F31" s="229">
        <v>194.14</v>
      </c>
      <c r="G31" s="229">
        <f t="shared" si="0"/>
        <v>239.68533333333301</v>
      </c>
      <c r="H31" s="195">
        <f t="shared" si="1"/>
        <v>226</v>
      </c>
      <c r="I31" s="246">
        <v>263</v>
      </c>
      <c r="J31" s="213">
        <f>SUMIFS(Data!$R:$R,Data!$B:$B,Data!$V$3,Data!$D:$D,$A31,Data!$J:$J,"Y",Data!$C:$C,1)</f>
        <v>100.51599999999981</v>
      </c>
      <c r="K31" s="229">
        <f>SUMIFS(Data!$R:$R,Data!$B:$B,Data!$V$3,Data!$D:$D,$A31,Data!$J:$J,"Y",Data!$C:$C,2)</f>
        <v>182.048</v>
      </c>
      <c r="L31" s="229"/>
      <c r="M31" s="229"/>
      <c r="N31" s="229">
        <f t="shared" si="2"/>
        <v>94.187999999999931</v>
      </c>
      <c r="O31" s="195">
        <f t="shared" si="3"/>
        <v>94.187999999999931</v>
      </c>
      <c r="P31" s="223">
        <f t="shared" si="4"/>
        <v>0.35812927756653967</v>
      </c>
    </row>
    <row r="32" spans="1:16" s="17" customFormat="1" ht="12" customHeight="1">
      <c r="A32" s="186" t="s">
        <v>26</v>
      </c>
      <c r="B32" s="246">
        <v>400</v>
      </c>
      <c r="C32" s="216">
        <v>137.93</v>
      </c>
      <c r="D32" s="278">
        <v>391.86613599999498</v>
      </c>
      <c r="E32" s="194">
        <v>451.1394329999938</v>
      </c>
      <c r="F32" s="194">
        <v>373.87</v>
      </c>
      <c r="G32" s="194">
        <f t="shared" si="0"/>
        <v>451.60185633332958</v>
      </c>
      <c r="H32" s="195">
        <f t="shared" si="1"/>
        <v>400</v>
      </c>
      <c r="I32" s="246">
        <v>420</v>
      </c>
      <c r="J32" s="216">
        <f>SUMIFS(Data!$R:$R,Data!$B:$B,Data!$V$3,Data!$D:$D,$A32,Data!$J:$J,"Y",Data!$C:$C,1)</f>
        <v>130.3065070000001</v>
      </c>
      <c r="K32" s="278">
        <f>SUMIFS(Data!$R:$R,Data!$B:$B,Data!$V$3,Data!$D:$D,$A32,Data!$J:$J,"Y",Data!$C:$C,2)</f>
        <v>402.83275099999997</v>
      </c>
      <c r="L32" s="194"/>
      <c r="M32" s="194"/>
      <c r="N32" s="194">
        <f t="shared" si="2"/>
        <v>177.713086</v>
      </c>
      <c r="O32" s="195">
        <f t="shared" si="3"/>
        <v>177.713086</v>
      </c>
      <c r="P32" s="222">
        <f t="shared" si="4"/>
        <v>0.42312639523809525</v>
      </c>
    </row>
    <row r="33" spans="1:17" s="17" customFormat="1" ht="12" customHeight="1">
      <c r="A33" s="268" t="s">
        <v>27</v>
      </c>
      <c r="B33" s="246">
        <v>115</v>
      </c>
      <c r="C33" s="213">
        <v>55.77</v>
      </c>
      <c r="D33" s="279">
        <v>80</v>
      </c>
      <c r="E33" s="229">
        <v>113.97321699999959</v>
      </c>
      <c r="F33" s="229">
        <v>147.08000000000001</v>
      </c>
      <c r="G33" s="229">
        <f t="shared" si="0"/>
        <v>132.27440566666655</v>
      </c>
      <c r="H33" s="195">
        <f t="shared" si="1"/>
        <v>115</v>
      </c>
      <c r="I33" s="246">
        <v>138</v>
      </c>
      <c r="J33" s="213">
        <f>SUMIFS(Data!$R:$R,Data!$B:$B,Data!$V$3,Data!$D:$D,$A33,Data!$J:$J,"Y",Data!$C:$C,1)</f>
        <v>83.086587000000094</v>
      </c>
      <c r="K33" s="279">
        <f>SUMIFS(Data!$R:$R,Data!$B:$B,Data!$V$3,Data!$D:$D,$A33,Data!$J:$J,"Y",Data!$C:$C,2)</f>
        <v>146.87982600000032</v>
      </c>
      <c r="L33" s="229"/>
      <c r="M33" s="229"/>
      <c r="N33" s="229">
        <f t="shared" si="2"/>
        <v>76.655471000000134</v>
      </c>
      <c r="O33" s="195">
        <f t="shared" si="3"/>
        <v>76.655471000000134</v>
      </c>
      <c r="P33" s="223">
        <f t="shared" si="4"/>
        <v>0.55547442753623288</v>
      </c>
    </row>
    <row r="34" spans="1:17" s="17" customFormat="1" ht="12" customHeight="1">
      <c r="A34" s="186" t="s">
        <v>28</v>
      </c>
      <c r="B34" s="246">
        <v>59</v>
      </c>
      <c r="C34" s="216">
        <v>15.99</v>
      </c>
      <c r="D34" s="278">
        <v>51.06</v>
      </c>
      <c r="E34" s="194">
        <v>50.199954000000034</v>
      </c>
      <c r="F34" s="194">
        <v>47.87</v>
      </c>
      <c r="G34" s="194">
        <f t="shared" si="0"/>
        <v>55.039984666666676</v>
      </c>
      <c r="H34" s="195">
        <f t="shared" si="1"/>
        <v>55.039984666666676</v>
      </c>
      <c r="I34" s="246">
        <v>55</v>
      </c>
      <c r="J34" s="216">
        <f>SUMIFS(Data!$R:$R,Data!$B:$B,Data!$V$3,Data!$D:$D,$A34,Data!$J:$J,"Y",Data!$C:$C,1)</f>
        <v>13.666652999999998</v>
      </c>
      <c r="K34" s="278">
        <f>SUMIFS(Data!$R:$R,Data!$B:$B,Data!$V$3,Data!$D:$D,$A34,Data!$J:$J,"Y",Data!$C:$C,2)</f>
        <v>42.133284000000003</v>
      </c>
      <c r="L34" s="194"/>
      <c r="M34" s="194"/>
      <c r="N34" s="194">
        <f t="shared" si="2"/>
        <v>18.599979000000001</v>
      </c>
      <c r="O34" s="195">
        <f t="shared" si="3"/>
        <v>18.599979000000001</v>
      </c>
      <c r="P34" s="222">
        <f t="shared" si="4"/>
        <v>0.3381814363636364</v>
      </c>
    </row>
    <row r="35" spans="1:17" s="17" customFormat="1" ht="12" customHeight="1" thickBot="1">
      <c r="A35" s="270" t="s">
        <v>29</v>
      </c>
      <c r="B35" s="280">
        <v>102</v>
      </c>
      <c r="C35" s="262">
        <v>41.2</v>
      </c>
      <c r="D35" s="281">
        <v>104.46</v>
      </c>
      <c r="E35" s="282">
        <v>151.49981699999896</v>
      </c>
      <c r="F35" s="282">
        <v>138.31</v>
      </c>
      <c r="G35" s="282">
        <f t="shared" si="0"/>
        <v>145.15660566666631</v>
      </c>
      <c r="H35" s="264">
        <f t="shared" si="1"/>
        <v>102</v>
      </c>
      <c r="I35" s="280">
        <v>114</v>
      </c>
      <c r="J35" s="262">
        <f>SUMIFS(Data!$R:$R,Data!$B:$B,Data!$V$3,Data!$D:$D,$A35,Data!$J:$J,"Y",Data!$C:$C,1)</f>
        <v>57.2932670000001</v>
      </c>
      <c r="K35" s="281">
        <f>SUMIFS(Data!$R:$R,Data!$B:$B,Data!$V$3,Data!$D:$D,$A35,Data!$J:$J,"Y",Data!$C:$C,2)</f>
        <v>121.77987300000018</v>
      </c>
      <c r="L35" s="282"/>
      <c r="M35" s="282"/>
      <c r="N35" s="282">
        <f t="shared" si="2"/>
        <v>59.691046666666757</v>
      </c>
      <c r="O35" s="264">
        <f t="shared" si="3"/>
        <v>59.691046666666757</v>
      </c>
      <c r="P35" s="271">
        <f t="shared" si="4"/>
        <v>0.52360567251462065</v>
      </c>
    </row>
    <row r="36" spans="1:17" s="19" customFormat="1" ht="12" customHeight="1">
      <c r="A36" s="272" t="s">
        <v>30</v>
      </c>
      <c r="B36" s="283">
        <v>7159</v>
      </c>
      <c r="C36" s="284">
        <f>SUM(C6:C35)</f>
        <v>3034.7299999999991</v>
      </c>
      <c r="D36" s="284">
        <f t="shared" ref="D36:H36" si="5">SUM(D6:D35)</f>
        <v>5908.5137049999958</v>
      </c>
      <c r="E36" s="284">
        <f t="shared" si="5"/>
        <v>6416.3360119999843</v>
      </c>
      <c r="F36" s="284">
        <f t="shared" si="5"/>
        <v>6259.2400000000007</v>
      </c>
      <c r="G36" s="284">
        <f t="shared" si="5"/>
        <v>7206.2732389999928</v>
      </c>
      <c r="H36" s="285">
        <f t="shared" si="5"/>
        <v>6782.8834156666644</v>
      </c>
      <c r="I36" s="283">
        <v>7163</v>
      </c>
      <c r="J36" s="284">
        <f>SUM(J6:J35)</f>
        <v>3322.1377170000014</v>
      </c>
      <c r="K36" s="284">
        <f t="shared" ref="K36:O36" si="6">SUM(K6:K35)</f>
        <v>6172.6152020000036</v>
      </c>
      <c r="L36" s="284">
        <f t="shared" si="6"/>
        <v>0</v>
      </c>
      <c r="M36" s="284">
        <f t="shared" si="6"/>
        <v>0</v>
      </c>
      <c r="N36" s="284">
        <f t="shared" si="6"/>
        <v>3164.9176396666699</v>
      </c>
      <c r="O36" s="285">
        <f t="shared" si="6"/>
        <v>3164.9176396666699</v>
      </c>
      <c r="P36" s="273">
        <f t="shared" si="4"/>
        <v>0.44184247377728186</v>
      </c>
    </row>
    <row r="37" spans="1:17" s="17" customFormat="1" ht="12" customHeight="1">
      <c r="A37" s="274" t="s">
        <v>46</v>
      </c>
      <c r="B37" s="286">
        <v>430</v>
      </c>
      <c r="C37" s="287">
        <v>75.599999999999994</v>
      </c>
      <c r="D37" s="287">
        <v>212.85</v>
      </c>
      <c r="E37" s="288">
        <v>356.18</v>
      </c>
      <c r="F37" s="289">
        <v>338.6</v>
      </c>
      <c r="G37" s="287">
        <f t="shared" ref="G37" si="7">(C37+D37+E37+F37)/3</f>
        <v>327.74333333333334</v>
      </c>
      <c r="H37" s="290">
        <f>G37</f>
        <v>327.74333333333334</v>
      </c>
      <c r="I37" s="286">
        <v>430</v>
      </c>
      <c r="J37" s="287">
        <v>49.54</v>
      </c>
      <c r="K37" s="291">
        <v>211.29</v>
      </c>
      <c r="L37" s="288"/>
      <c r="M37" s="289"/>
      <c r="N37" s="287"/>
      <c r="O37" s="290">
        <f>N37</f>
        <v>0</v>
      </c>
      <c r="P37" s="275">
        <f t="shared" si="4"/>
        <v>0</v>
      </c>
      <c r="Q37" s="97"/>
    </row>
    <row r="38" spans="1:17" s="17" customFormat="1" ht="12" customHeight="1" thickBot="1">
      <c r="A38" s="276" t="s">
        <v>32</v>
      </c>
      <c r="B38" s="292">
        <v>7589</v>
      </c>
      <c r="C38" s="293">
        <f>C36+C37</f>
        <v>3110.329999999999</v>
      </c>
      <c r="D38" s="293">
        <f t="shared" ref="D38:G38" si="8">D36+D37</f>
        <v>6121.3637049999961</v>
      </c>
      <c r="E38" s="293">
        <f t="shared" si="8"/>
        <v>6772.5160119999846</v>
      </c>
      <c r="F38" s="293">
        <f t="shared" si="8"/>
        <v>6597.8400000000011</v>
      </c>
      <c r="G38" s="293">
        <f t="shared" si="8"/>
        <v>7534.0165723333266</v>
      </c>
      <c r="H38" s="294">
        <f>H36+H37</f>
        <v>7110.6267489999973</v>
      </c>
      <c r="I38" s="292">
        <v>7593</v>
      </c>
      <c r="J38" s="293">
        <f>J36+J37</f>
        <v>3371.6777170000014</v>
      </c>
      <c r="K38" s="293">
        <f t="shared" ref="K38:N38" si="9">K36+K37</f>
        <v>6383.9052020000036</v>
      </c>
      <c r="L38" s="293">
        <f t="shared" si="9"/>
        <v>0</v>
      </c>
      <c r="M38" s="293">
        <f t="shared" si="9"/>
        <v>0</v>
      </c>
      <c r="N38" s="293">
        <f t="shared" si="9"/>
        <v>3164.9176396666699</v>
      </c>
      <c r="O38" s="294">
        <f>O36+O37</f>
        <v>3164.9176396666699</v>
      </c>
      <c r="P38" s="277">
        <f t="shared" si="4"/>
        <v>0.41682044510294614</v>
      </c>
      <c r="Q38" s="97"/>
    </row>
    <row r="39" spans="1:17" s="17" customFormat="1" ht="12" customHeight="1" thickTop="1">
      <c r="A39" s="51" t="s">
        <v>96</v>
      </c>
      <c r="B39" s="105"/>
      <c r="C39" s="51"/>
      <c r="D39" s="51"/>
      <c r="E39" s="51"/>
      <c r="F39" s="51"/>
      <c r="G39" s="51"/>
      <c r="H39" s="101"/>
      <c r="I39" s="51"/>
      <c r="J39" s="88"/>
      <c r="K39" s="51"/>
      <c r="L39" s="51"/>
      <c r="M39" s="51"/>
      <c r="N39" s="51"/>
      <c r="O39" s="140"/>
      <c r="P39" s="98" t="str">
        <f>Data!$U$1</f>
        <v>ddupree</v>
      </c>
    </row>
    <row r="40" spans="1:17" s="17" customFormat="1" ht="12" customHeight="1">
      <c r="A40" s="121" t="s">
        <v>190</v>
      </c>
      <c r="B40" s="105"/>
      <c r="C40" s="51"/>
      <c r="D40" s="51"/>
      <c r="E40" s="51"/>
      <c r="F40" s="51"/>
      <c r="G40" s="51"/>
      <c r="H40" s="140"/>
      <c r="I40" s="51"/>
      <c r="J40" s="88"/>
      <c r="K40" s="89"/>
      <c r="L40" s="51"/>
      <c r="M40" s="90"/>
      <c r="N40" s="51"/>
      <c r="O40" s="140"/>
      <c r="P40" s="120">
        <f>Data!$U$2</f>
        <v>42774.509060416669</v>
      </c>
    </row>
    <row r="41" spans="1:17" s="55" customFormat="1" ht="12" customHeight="1">
      <c r="A41" s="121"/>
      <c r="B41" s="91"/>
      <c r="C41" s="92"/>
      <c r="D41" s="92"/>
      <c r="E41" s="92"/>
      <c r="F41" s="92"/>
      <c r="G41" s="92"/>
      <c r="H41" s="101"/>
      <c r="I41" s="91"/>
      <c r="J41" s="92"/>
      <c r="K41" s="92"/>
      <c r="L41" s="92"/>
      <c r="M41" s="92"/>
      <c r="N41" s="92"/>
      <c r="O41" s="140"/>
      <c r="P41" s="101"/>
    </row>
    <row r="42" spans="1:17" s="106" customFormat="1" ht="12" customHeight="1">
      <c r="A42" s="91"/>
      <c r="B42" s="91"/>
      <c r="C42" s="92"/>
      <c r="D42" s="92"/>
      <c r="E42" s="92"/>
      <c r="F42" s="92"/>
      <c r="G42" s="92"/>
      <c r="H42" s="107"/>
      <c r="I42" s="91"/>
      <c r="J42" s="92"/>
      <c r="K42" s="92"/>
      <c r="L42" s="92"/>
      <c r="M42" s="92"/>
      <c r="N42" s="92"/>
      <c r="O42" s="140"/>
      <c r="P42" s="107"/>
    </row>
    <row r="43" spans="1:17" s="106" customFormat="1" ht="12" customHeight="1">
      <c r="A43" s="7"/>
      <c r="B43" s="91"/>
      <c r="C43" s="92"/>
      <c r="D43" s="92"/>
      <c r="E43" s="92"/>
      <c r="F43" s="92"/>
      <c r="G43" s="92"/>
      <c r="H43" s="107"/>
      <c r="I43" s="91"/>
      <c r="J43" s="92"/>
      <c r="K43" s="92"/>
      <c r="L43" s="92"/>
      <c r="M43" s="92"/>
      <c r="N43" s="92"/>
      <c r="O43" s="140"/>
      <c r="P43" s="107"/>
    </row>
    <row r="44" spans="1:17" s="139" customFormat="1" ht="12" customHeight="1">
      <c r="A44" s="52" t="s">
        <v>45</v>
      </c>
      <c r="H44" s="235"/>
      <c r="J44" s="23"/>
      <c r="O44" s="235"/>
    </row>
    <row r="45" spans="1:17" s="139" customFormat="1" ht="12" customHeight="1" thickBot="1">
      <c r="A45" s="52" t="s">
        <v>123</v>
      </c>
      <c r="H45" s="235"/>
      <c r="J45" s="23"/>
      <c r="O45" s="235"/>
    </row>
    <row r="46" spans="1:17" s="55" customFormat="1" ht="12" customHeight="1">
      <c r="A46" s="295"/>
      <c r="B46" s="147"/>
      <c r="C46" s="170" t="str">
        <f>CONCATENATE("Summer ",MID(Data!$U$4,3,2))</f>
        <v>Summer 15</v>
      </c>
      <c r="D46" s="170" t="str">
        <f>CONCATENATE("Fall ",MID(Data!$U$4,3,2))</f>
        <v>Fall 15</v>
      </c>
      <c r="E46" s="170" t="str">
        <f>CONCATENATE("Winter ",MID(Data!$U$4,6,2))</f>
        <v>Winter 16</v>
      </c>
      <c r="F46" s="170" t="str">
        <f>CONCATENATE("Spring ",MID(Data!$U$4,6,2))</f>
        <v>Spring 16</v>
      </c>
      <c r="G46" s="170" t="str">
        <f>Data!$U$4</f>
        <v>2015-16</v>
      </c>
      <c r="H46" s="147"/>
      <c r="I46" s="147"/>
      <c r="J46" s="170" t="str">
        <f>CONCATENATE("Summer ",MID(Data!$U$3,3,2))</f>
        <v>Summer 16</v>
      </c>
      <c r="K46" s="170" t="str">
        <f>CONCATENATE("Fall ",MID(Data!$U$3,3,2))</f>
        <v>Fall 16</v>
      </c>
      <c r="L46" s="170" t="str">
        <f>CONCATENATE("Winter ",MID(Data!$U$3,6,2))</f>
        <v>Winter 17</v>
      </c>
      <c r="M46" s="170" t="str">
        <f>CONCATENATE("Spring ",MID(Data!$U$3,6,2))</f>
        <v>Spring 17</v>
      </c>
      <c r="N46" s="171" t="str">
        <f>Data!$U$3</f>
        <v>2016-17</v>
      </c>
      <c r="O46" s="147"/>
      <c r="P46" s="142"/>
      <c r="Q46" s="106"/>
    </row>
    <row r="47" spans="1:17" s="17" customFormat="1" ht="12" customHeight="1" thickBot="1">
      <c r="A47" s="190" t="s">
        <v>37</v>
      </c>
      <c r="B47" s="148"/>
      <c r="C47" s="179" t="s">
        <v>33</v>
      </c>
      <c r="D47" s="179" t="s">
        <v>33</v>
      </c>
      <c r="E47" s="179" t="s">
        <v>33</v>
      </c>
      <c r="F47" s="179" t="s">
        <v>33</v>
      </c>
      <c r="G47" s="179" t="s">
        <v>31</v>
      </c>
      <c r="H47" s="148"/>
      <c r="I47" s="148"/>
      <c r="J47" s="179" t="s">
        <v>33</v>
      </c>
      <c r="K47" s="179" t="s">
        <v>33</v>
      </c>
      <c r="L47" s="179" t="s">
        <v>33</v>
      </c>
      <c r="M47" s="179" t="s">
        <v>33</v>
      </c>
      <c r="N47" s="179" t="s">
        <v>31</v>
      </c>
      <c r="O47" s="148"/>
      <c r="P47" s="143"/>
      <c r="Q47" s="106"/>
    </row>
    <row r="48" spans="1:17" ht="12.75">
      <c r="A48" s="102" t="s">
        <v>126</v>
      </c>
      <c r="B48" s="144"/>
      <c r="C48" s="213">
        <v>79.489999999999995</v>
      </c>
      <c r="D48" s="197">
        <v>110.06</v>
      </c>
      <c r="E48" s="197">
        <v>124.59987199999976</v>
      </c>
      <c r="F48" s="197">
        <v>122.33</v>
      </c>
      <c r="G48" s="197">
        <v>145.49329066666658</v>
      </c>
      <c r="H48" s="214"/>
      <c r="I48" s="214"/>
      <c r="J48" s="213">
        <f>SUMIFS(Data!$R:$R,Data!$B:$B,Data!$V$3,Data!$E:$E,$A48,Data!$J:$J,"Y",Data!$C:$C,1)</f>
        <v>78.2665700000002</v>
      </c>
      <c r="K48" s="197">
        <f>SUMIFS(Data!$R:$R,Data!$B:$B,Data!$V$3,Data!$E:$E,$A48,Data!$J:$J,"Y",Data!$C:$C,2)</f>
        <v>93.833229000000088</v>
      </c>
      <c r="L48" s="197"/>
      <c r="M48" s="197"/>
      <c r="N48" s="197">
        <f>(J48+K48+L48+M48)/3</f>
        <v>57.366599666666765</v>
      </c>
      <c r="O48" s="214"/>
      <c r="P48" s="185"/>
    </row>
    <row r="49" spans="1:16" ht="12.75">
      <c r="A49" s="103" t="s">
        <v>124</v>
      </c>
      <c r="B49" s="144"/>
      <c r="C49" s="213">
        <v>73.53</v>
      </c>
      <c r="D49" s="215">
        <v>116</v>
      </c>
      <c r="E49" s="215">
        <v>85.333192000000253</v>
      </c>
      <c r="F49" s="215">
        <v>100.33</v>
      </c>
      <c r="G49" s="215">
        <v>125.06439733333342</v>
      </c>
      <c r="H49" s="214"/>
      <c r="I49" s="214"/>
      <c r="J49" s="213">
        <f>SUMIFS(Data!$R:$R,Data!$B:$B,Data!$V$3,Data!$E:$E,$A49,Data!$J:$J,"Y",Data!$C:$C,1)</f>
        <v>52.733220000000095</v>
      </c>
      <c r="K49" s="215">
        <f>SUMIFS(Data!$R:$R,Data!$B:$B,Data!$V$3,Data!$E:$E,$A49,Data!$J:$J,"Y",Data!$C:$C,2)</f>
        <v>97.286451999999912</v>
      </c>
      <c r="L49" s="215"/>
      <c r="M49" s="215"/>
      <c r="N49" s="215">
        <f>(J49+K49+L49+M49)/3</f>
        <v>50.00655733333334</v>
      </c>
      <c r="O49" s="214"/>
      <c r="P49" s="185"/>
    </row>
    <row r="50" spans="1:16" ht="12.75">
      <c r="A50" s="186" t="s">
        <v>125</v>
      </c>
      <c r="B50" s="144"/>
      <c r="C50" s="216">
        <v>153.01999999999998</v>
      </c>
      <c r="D50" s="194">
        <v>226.06</v>
      </c>
      <c r="E50" s="194">
        <v>209.933064</v>
      </c>
      <c r="F50" s="194">
        <v>222.66</v>
      </c>
      <c r="G50" s="194">
        <v>270.55768799999998</v>
      </c>
      <c r="H50" s="214"/>
      <c r="I50" s="214"/>
      <c r="J50" s="216">
        <f>J48+J49</f>
        <v>130.9997900000003</v>
      </c>
      <c r="K50" s="194">
        <f t="shared" ref="K50" si="10">K48+K49</f>
        <v>191.11968100000001</v>
      </c>
      <c r="L50" s="194">
        <f t="shared" ref="L50" si="11">L48+L49</f>
        <v>0</v>
      </c>
      <c r="M50" s="194">
        <f t="shared" ref="M50" si="12">M48+M49</f>
        <v>0</v>
      </c>
      <c r="N50" s="194">
        <f>(J50+K50+L50+M50)/3</f>
        <v>107.37315700000011</v>
      </c>
      <c r="O50" s="214"/>
      <c r="P50" s="185"/>
    </row>
    <row r="51" spans="1:16" ht="12.75">
      <c r="A51" s="103" t="s">
        <v>127</v>
      </c>
      <c r="B51" s="144"/>
      <c r="C51" s="213">
        <v>100.59</v>
      </c>
      <c r="D51" s="215">
        <v>202.53</v>
      </c>
      <c r="E51" s="215">
        <v>194.83976500000026</v>
      </c>
      <c r="F51" s="215">
        <v>170.87</v>
      </c>
      <c r="G51" s="215">
        <v>222.94325500000011</v>
      </c>
      <c r="H51" s="214"/>
      <c r="I51" s="214"/>
      <c r="J51" s="213">
        <f>SUMIFS(Data!$R:$R,Data!$B:$B,Data!$V$3,Data!$E:$E,$A51,Data!$J:$J,"Y",Data!$C:$C,1)</f>
        <v>65.926600000000008</v>
      </c>
      <c r="K51" s="215">
        <f>SUMIFS(Data!$R:$R,Data!$B:$B,Data!$V$3,Data!$E:$E,$A51,Data!$J:$J,"Y",Data!$C:$C,2)</f>
        <v>178.7664870000001</v>
      </c>
      <c r="L51" s="215"/>
      <c r="M51" s="215"/>
      <c r="N51" s="215">
        <f t="shared" ref="N51:N58" si="13">(J51+K51+L51+M51)/3</f>
        <v>81.564362333333364</v>
      </c>
      <c r="O51" s="214"/>
      <c r="P51" s="185"/>
    </row>
    <row r="52" spans="1:16" ht="12.75">
      <c r="A52" s="103" t="s">
        <v>73</v>
      </c>
      <c r="B52" s="144"/>
      <c r="C52" s="213">
        <v>122.79</v>
      </c>
      <c r="D52" s="197">
        <v>197.73</v>
      </c>
      <c r="E52" s="197">
        <v>184.31313300000053</v>
      </c>
      <c r="F52" s="197">
        <v>187.74</v>
      </c>
      <c r="G52" s="197">
        <v>230.85771100000019</v>
      </c>
      <c r="H52" s="214"/>
      <c r="I52" s="214"/>
      <c r="J52" s="213">
        <f>SUMIFS(Data!$R:$R,Data!$B:$B,Data!$V$3,Data!$E:$E,$A52,Data!$J:$J,"Y",Data!$C:$C,1)</f>
        <v>112.43321200000018</v>
      </c>
      <c r="K52" s="197">
        <f>SUMIFS(Data!$R:$R,Data!$B:$B,Data!$V$3,Data!$E:$E,$A52,Data!$J:$J,"Y",Data!$C:$C,2)</f>
        <v>199.953126</v>
      </c>
      <c r="L52" s="197"/>
      <c r="M52" s="197"/>
      <c r="N52" s="197">
        <f t="shared" si="13"/>
        <v>104.1287793333334</v>
      </c>
      <c r="O52" s="214"/>
      <c r="P52" s="185"/>
    </row>
    <row r="53" spans="1:16" ht="12.75">
      <c r="A53" s="103" t="s">
        <v>44</v>
      </c>
      <c r="B53" s="144"/>
      <c r="C53" s="213">
        <v>185.37</v>
      </c>
      <c r="D53" s="215">
        <v>283.64999999999998</v>
      </c>
      <c r="E53" s="215">
        <v>226.08648000000036</v>
      </c>
      <c r="F53" s="215">
        <v>258.63</v>
      </c>
      <c r="G53" s="215">
        <v>317.91216000000014</v>
      </c>
      <c r="H53" s="214"/>
      <c r="I53" s="214"/>
      <c r="J53" s="213">
        <f>SUMIFS(Data!$R:$R,Data!$B:$B,Data!$V$3,Data!$E:$E,$A53,Data!$J:$J,"Y",Data!$C:$C,1)</f>
        <v>191.29318200000031</v>
      </c>
      <c r="K53" s="215">
        <f>SUMIFS(Data!$R:$R,Data!$B:$B,Data!$V$3,Data!$E:$E,$A53,Data!$J:$J,"Y",Data!$C:$C,2)</f>
        <v>271.506461</v>
      </c>
      <c r="L53" s="215"/>
      <c r="M53" s="215"/>
      <c r="N53" s="215">
        <f t="shared" si="13"/>
        <v>154.26654766666675</v>
      </c>
      <c r="O53" s="214"/>
      <c r="P53" s="185"/>
    </row>
    <row r="54" spans="1:16" ht="12.75">
      <c r="A54" s="103" t="s">
        <v>128</v>
      </c>
      <c r="B54" s="144"/>
      <c r="C54" s="213">
        <v>67.67</v>
      </c>
      <c r="D54" s="197">
        <v>72.150000000000006</v>
      </c>
      <c r="E54" s="197">
        <v>50.999913000000014</v>
      </c>
      <c r="F54" s="197">
        <v>62.43</v>
      </c>
      <c r="G54" s="197">
        <v>84.416637666666674</v>
      </c>
      <c r="H54" s="214"/>
      <c r="I54" s="214"/>
      <c r="J54" s="213">
        <f>SUMIFS(Data!$R:$R,Data!$B:$B,Data!$V$3,Data!$E:$E,$A54,Data!$J:$J,"Y",Data!$C:$C,1)</f>
        <v>43.333268000000004</v>
      </c>
      <c r="K54" s="197">
        <f>SUMIFS(Data!$R:$R,Data!$B:$B,Data!$V$3,Data!$E:$E,$A54,Data!$J:$J,"Y",Data!$C:$C,2)</f>
        <v>89.293206000000112</v>
      </c>
      <c r="L54" s="197"/>
      <c r="M54" s="197"/>
      <c r="N54" s="197">
        <f t="shared" si="13"/>
        <v>44.208824666666708</v>
      </c>
      <c r="O54" s="214"/>
      <c r="P54" s="185"/>
    </row>
    <row r="55" spans="1:16" ht="12.75">
      <c r="A55" s="186" t="s">
        <v>129</v>
      </c>
      <c r="B55" s="144"/>
      <c r="C55" s="216">
        <v>476.42</v>
      </c>
      <c r="D55" s="217">
        <v>756.06</v>
      </c>
      <c r="E55" s="217">
        <v>656.23929100000112</v>
      </c>
      <c r="F55" s="217">
        <v>679.67</v>
      </c>
      <c r="G55" s="217">
        <v>856.12976366666715</v>
      </c>
      <c r="H55" s="214"/>
      <c r="I55" s="214"/>
      <c r="J55" s="216">
        <f>J51+J52+J53+J54</f>
        <v>412.98626200000047</v>
      </c>
      <c r="K55" s="217">
        <f t="shared" ref="K55" si="14">K51+K52+K53+K54</f>
        <v>739.51928000000021</v>
      </c>
      <c r="L55" s="217">
        <f t="shared" ref="L55" si="15">L51+L52+L53+L54</f>
        <v>0</v>
      </c>
      <c r="M55" s="217">
        <f t="shared" ref="M55" si="16">M51+M52+M53+M54</f>
        <v>0</v>
      </c>
      <c r="N55" s="217">
        <f t="shared" si="13"/>
        <v>384.16851400000024</v>
      </c>
      <c r="O55" s="214"/>
      <c r="P55" s="185"/>
    </row>
    <row r="56" spans="1:16" ht="12.75">
      <c r="A56" s="103" t="s">
        <v>38</v>
      </c>
      <c r="B56" s="144"/>
      <c r="C56" s="213">
        <v>80.55</v>
      </c>
      <c r="D56" s="197">
        <v>308.44799999999998</v>
      </c>
      <c r="E56" s="197">
        <v>333.236999999999</v>
      </c>
      <c r="F56" s="197">
        <v>272.05</v>
      </c>
      <c r="G56" s="197">
        <v>331.428333333333</v>
      </c>
      <c r="H56" s="214"/>
      <c r="I56" s="214"/>
      <c r="J56" s="213">
        <f>SUMIFS(Data!$R:$R,Data!$B:$B,Data!$V$3,Data!$E:$E,$A56,Data!$J:$J,"Y",Data!$C:$C,1)</f>
        <v>83.513999999999896</v>
      </c>
      <c r="K56" s="197">
        <f>SUMIFS(Data!$R:$R,Data!$B:$B,Data!$V$3,Data!$E:$E,$A56,Data!$J:$J,"Y",Data!$C:$C,2)</f>
        <v>228.505</v>
      </c>
      <c r="L56" s="197"/>
      <c r="M56" s="197"/>
      <c r="N56" s="197">
        <f t="shared" si="13"/>
        <v>104.0063333333333</v>
      </c>
      <c r="O56" s="214"/>
      <c r="P56" s="185"/>
    </row>
    <row r="57" spans="1:16" ht="12.75">
      <c r="A57" s="103" t="s">
        <v>130</v>
      </c>
      <c r="B57" s="144"/>
      <c r="C57" s="213">
        <v>4.4000000000000004</v>
      </c>
      <c r="D57" s="215">
        <v>27.111999999999998</v>
      </c>
      <c r="E57" s="215">
        <v>41.420999999998998</v>
      </c>
      <c r="F57" s="215">
        <v>40.89</v>
      </c>
      <c r="G57" s="215">
        <v>37.940999999999669</v>
      </c>
      <c r="H57" s="214"/>
      <c r="I57" s="214"/>
      <c r="J57" s="213">
        <f>SUMIFS(Data!$R:$R,Data!$B:$B,Data!$V$3,Data!$E:$E,$A57,Data!$J:$J,"Y",Data!$C:$C,1)</f>
        <v>9.2580000000000009</v>
      </c>
      <c r="K57" s="215">
        <f>SUMIFS(Data!$R:$R,Data!$B:$B,Data!$V$3,Data!$E:$E,$A57,Data!$J:$J,"Y",Data!$C:$C,2)</f>
        <v>39.8019999999999</v>
      </c>
      <c r="L57" s="215"/>
      <c r="M57" s="215"/>
      <c r="N57" s="215">
        <f t="shared" si="13"/>
        <v>16.3533333333333</v>
      </c>
      <c r="O57" s="214"/>
      <c r="P57" s="185"/>
    </row>
    <row r="58" spans="1:16" ht="13.5" thickBot="1">
      <c r="A58" s="187" t="s">
        <v>131</v>
      </c>
      <c r="B58" s="145"/>
      <c r="C58" s="218">
        <v>84.95</v>
      </c>
      <c r="D58" s="219">
        <v>335.56</v>
      </c>
      <c r="E58" s="219">
        <v>374.65799999999797</v>
      </c>
      <c r="F58" s="219">
        <v>312.94</v>
      </c>
      <c r="G58" s="219">
        <v>369.36933333333263</v>
      </c>
      <c r="H58" s="220"/>
      <c r="I58" s="220"/>
      <c r="J58" s="218">
        <f>J56+J57</f>
        <v>92.771999999999892</v>
      </c>
      <c r="K58" s="219">
        <f t="shared" ref="K58:L58" si="17">K56+K57</f>
        <v>268.3069999999999</v>
      </c>
      <c r="L58" s="219">
        <f t="shared" si="17"/>
        <v>0</v>
      </c>
      <c r="M58" s="219">
        <f t="shared" ref="M58" si="18">M56+M57</f>
        <v>0</v>
      </c>
      <c r="N58" s="219">
        <f t="shared" si="13"/>
        <v>120.3596666666666</v>
      </c>
      <c r="O58" s="220"/>
      <c r="P58" s="188"/>
    </row>
    <row r="61" spans="1:16" ht="12" customHeight="1">
      <c r="A61" s="19" t="s">
        <v>50</v>
      </c>
      <c r="B61" s="22"/>
      <c r="H61" s="101"/>
      <c r="I61" s="22"/>
      <c r="J61" s="146"/>
      <c r="P61" s="15"/>
    </row>
    <row r="62" spans="1:16" s="17" customFormat="1" ht="12" customHeight="1">
      <c r="A62" s="25" t="s">
        <v>86</v>
      </c>
      <c r="B62" s="23"/>
      <c r="H62" s="101"/>
      <c r="I62" s="23"/>
      <c r="O62" s="139"/>
    </row>
    <row r="63" spans="1:16" s="139" customFormat="1" ht="12" customHeight="1">
      <c r="B63" s="23"/>
      <c r="H63" s="140"/>
      <c r="I63" s="23"/>
    </row>
    <row r="64" spans="1:16" ht="12" customHeight="1">
      <c r="H64" s="101"/>
      <c r="P64" s="15"/>
    </row>
  </sheetData>
  <pageMargins left="0.7" right="0.7" top="0.75" bottom="0.75" header="0.3" footer="0.3"/>
  <pageSetup scale="80" orientation="landscape" r:id="rId1"/>
  <headerFooter>
    <oddFooter>Page &amp;P</oddFooter>
  </headerFooter>
  <ignoredErrors>
    <ignoredError sqref="N3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90" zoomScaleNormal="90" workbookViewId="0">
      <selection activeCell="A4" sqref="A4"/>
    </sheetView>
  </sheetViews>
  <sheetFormatPr defaultColWidth="9.140625" defaultRowHeight="12.75"/>
  <cols>
    <col min="1" max="1" width="24.28515625" style="125" customWidth="1"/>
    <col min="2" max="3" width="8.5703125" style="125" bestFit="1" customWidth="1"/>
    <col min="4" max="4" width="9.7109375" style="125" customWidth="1"/>
    <col min="5" max="5" width="8.7109375" style="125" customWidth="1"/>
    <col min="6" max="6" width="8.85546875" style="125" bestFit="1" customWidth="1"/>
    <col min="7" max="7" width="8.7109375" style="125" bestFit="1" customWidth="1"/>
    <col min="8" max="8" width="7.5703125" style="125" bestFit="1" customWidth="1"/>
    <col min="9" max="9" width="8.5703125" style="125" bestFit="1" customWidth="1"/>
    <col min="10" max="10" width="9.140625" style="125" bestFit="1" customWidth="1"/>
    <col min="11" max="12" width="8.5703125" style="125" bestFit="1" customWidth="1"/>
    <col min="13" max="13" width="10.42578125" style="125" bestFit="1" customWidth="1"/>
    <col min="14" max="14" width="8.7109375" style="125" customWidth="1"/>
    <col min="15" max="15" width="8.85546875" style="125" bestFit="1" customWidth="1"/>
    <col min="16" max="16" width="8.7109375" style="125" bestFit="1" customWidth="1"/>
    <col min="17" max="17" width="10" style="125" bestFit="1" customWidth="1"/>
    <col min="18" max="18" width="8.5703125" style="125" bestFit="1" customWidth="1"/>
    <col min="19" max="19" width="9" style="125" bestFit="1" customWidth="1"/>
    <col min="20" max="20" width="0" style="125" hidden="1" customWidth="1"/>
    <col min="21" max="16384" width="9.140625" style="125"/>
  </cols>
  <sheetData>
    <row r="1" spans="1:20" ht="15">
      <c r="A1" s="356" t="s">
        <v>122</v>
      </c>
      <c r="B1" s="456"/>
      <c r="C1" s="456"/>
      <c r="K1" s="456"/>
      <c r="L1" s="456"/>
    </row>
    <row r="2" spans="1:20">
      <c r="A2" s="77" t="s">
        <v>47</v>
      </c>
    </row>
    <row r="3" spans="1:20">
      <c r="A3" s="94" t="str">
        <f>CONCATENATE("For Academic Year ",Data!$U$3)</f>
        <v>For Academic Year 2016-17</v>
      </c>
    </row>
    <row r="6" spans="1:20" s="123" customFormat="1" ht="12" customHeight="1" thickBot="1">
      <c r="A6" s="94"/>
      <c r="B6" s="458" t="s">
        <v>208</v>
      </c>
      <c r="C6" s="458"/>
      <c r="D6" s="94" t="s">
        <v>209</v>
      </c>
      <c r="E6" s="94"/>
      <c r="F6" s="94"/>
      <c r="G6" s="94"/>
      <c r="H6" s="94"/>
      <c r="I6" s="94"/>
      <c r="J6" s="94"/>
      <c r="K6" s="458" t="s">
        <v>208</v>
      </c>
      <c r="L6" s="458"/>
      <c r="M6" s="94" t="s">
        <v>209</v>
      </c>
      <c r="N6" s="94"/>
      <c r="O6" s="94"/>
      <c r="P6" s="94"/>
      <c r="Q6" s="94"/>
      <c r="R6" s="94"/>
      <c r="S6" s="94"/>
    </row>
    <row r="7" spans="1:20" s="123" customFormat="1" ht="12" customHeight="1">
      <c r="A7" s="256"/>
      <c r="B7" s="158" t="str">
        <f>Data!$U$4</f>
        <v>2015-16</v>
      </c>
      <c r="C7" s="158" t="str">
        <f>Data!$U$4</f>
        <v>2015-16</v>
      </c>
      <c r="D7" s="170" t="str">
        <f>CONCATENATE("Summer ",MID(Data!$U$4,3,2))</f>
        <v>Summer 15</v>
      </c>
      <c r="E7" s="170" t="str">
        <f>CONCATENATE("Fall ",MID(Data!$U$4,3,2))</f>
        <v>Fall 15</v>
      </c>
      <c r="F7" s="170" t="str">
        <f>CONCATENATE("Winter ",MID(Data!$U$4,6,2))</f>
        <v>Winter 16</v>
      </c>
      <c r="G7" s="170" t="str">
        <f>CONCATENATE("Spring ",MID(Data!$U$4,6,2))</f>
        <v>Spring 16</v>
      </c>
      <c r="H7" s="170" t="str">
        <f>Data!$U$4</f>
        <v>2015-16</v>
      </c>
      <c r="I7" s="299" t="str">
        <f>Data!$U$4</f>
        <v>2015-16</v>
      </c>
      <c r="J7" s="338" t="str">
        <f>Data!$U$4</f>
        <v>2015-16</v>
      </c>
      <c r="K7" s="158" t="str">
        <f>Data!$U$3</f>
        <v>2016-17</v>
      </c>
      <c r="L7" s="158" t="str">
        <f>Data!$U$3</f>
        <v>2016-17</v>
      </c>
      <c r="M7" s="170" t="str">
        <f>CONCATENATE("Summer ",MID(Data!$U$3,3,2))</f>
        <v>Summer 16</v>
      </c>
      <c r="N7" s="170" t="str">
        <f>CONCATENATE("Fall ",MID(Data!$U$3,3,2))</f>
        <v>Fall 16</v>
      </c>
      <c r="O7" s="170" t="str">
        <f>CONCATENATE("Winter ",MID(Data!$U$3,6,2))</f>
        <v>Winter 17</v>
      </c>
      <c r="P7" s="170" t="str">
        <f>CONCATENATE("Spring ",MID(Data!$U$3,6,2))</f>
        <v>Spring 17</v>
      </c>
      <c r="Q7" s="170" t="str">
        <f>Data!$U$3</f>
        <v>2016-17</v>
      </c>
      <c r="R7" s="299" t="str">
        <f>Data!$U$3</f>
        <v>2016-17</v>
      </c>
      <c r="S7" s="111" t="str">
        <f>Data!$U$3</f>
        <v>2016-17</v>
      </c>
      <c r="T7" s="123" t="s">
        <v>217</v>
      </c>
    </row>
    <row r="8" spans="1:20" s="123" customFormat="1" ht="12" customHeight="1" thickBot="1">
      <c r="A8" s="191" t="s">
        <v>0</v>
      </c>
      <c r="B8" s="159" t="s">
        <v>146</v>
      </c>
      <c r="C8" s="159" t="str">
        <f>'Total Allocation'!L5</f>
        <v>Annual</v>
      </c>
      <c r="D8" s="71" t="s">
        <v>33</v>
      </c>
      <c r="E8" s="71" t="s">
        <v>33</v>
      </c>
      <c r="F8" s="71" t="s">
        <v>33</v>
      </c>
      <c r="G8" s="71" t="s">
        <v>33</v>
      </c>
      <c r="H8" s="71" t="s">
        <v>31</v>
      </c>
      <c r="I8" s="297" t="s">
        <v>108</v>
      </c>
      <c r="J8" s="337" t="s">
        <v>115</v>
      </c>
      <c r="K8" s="159" t="str">
        <f>'Total Allocation'!N5</f>
        <v>Alloc #3</v>
      </c>
      <c r="L8" s="159" t="str">
        <f>'Total Allocation'!X5</f>
        <v>Est.</v>
      </c>
      <c r="M8" s="71" t="s">
        <v>33</v>
      </c>
      <c r="N8" s="71" t="s">
        <v>33</v>
      </c>
      <c r="O8" s="71" t="s">
        <v>33</v>
      </c>
      <c r="P8" s="71" t="s">
        <v>33</v>
      </c>
      <c r="Q8" s="71" t="s">
        <v>215</v>
      </c>
      <c r="R8" s="297" t="s">
        <v>191</v>
      </c>
      <c r="S8" s="339" t="s">
        <v>216</v>
      </c>
      <c r="T8" s="123" t="s">
        <v>218</v>
      </c>
    </row>
    <row r="9" spans="1:20" s="123" customFormat="1" ht="12" customHeight="1">
      <c r="A9" s="342" t="s">
        <v>1</v>
      </c>
      <c r="B9" s="192">
        <f>'Total Allocation'!B6</f>
        <v>4715</v>
      </c>
      <c r="C9" s="192">
        <f>'Total Allocation'!L6</f>
        <v>3149.2930000000001</v>
      </c>
      <c r="D9" s="345">
        <v>2.1999960000000001</v>
      </c>
      <c r="E9" s="323">
        <v>2.5333300000000003</v>
      </c>
      <c r="F9" s="346">
        <v>7.3733240000000002</v>
      </c>
      <c r="G9" s="346">
        <v>6.0533260000000002</v>
      </c>
      <c r="H9" s="346">
        <f>(D9+E9+F9+G9)/3</f>
        <v>6.0533253333333334</v>
      </c>
      <c r="I9" s="362">
        <f>IF((C9-H9)&lt;B9,MIN(0.02*B9,B9-(C9-H9)),0)</f>
        <v>94.3</v>
      </c>
      <c r="J9" s="362" t="s">
        <v>114</v>
      </c>
      <c r="K9" s="192">
        <f>'Total Allocation'!N6</f>
        <v>4465</v>
      </c>
      <c r="L9" s="192">
        <f>'Total Allocation'!X6</f>
        <v>3222.7751626241275</v>
      </c>
      <c r="M9" s="345">
        <f>SUMIFS(Data!$R:$R,Data!$B:$B,Data!$V$3,Data!$D:$D,$A9,Data!$K:$K,"Y",Data!$C:$C,1)</f>
        <v>3.9333279999999999</v>
      </c>
      <c r="N9" s="345">
        <f>SUMIFS(Data!$R:$R,Data!$B:$B,Data!$V$3,Data!$D:$D,$A9,Data!$K:$K,"Y",Data!$C:$C,2)</f>
        <v>4.153327</v>
      </c>
      <c r="O9" s="346"/>
      <c r="P9" s="346"/>
      <c r="Q9" s="346">
        <f>IF(T9=1,R9,(H9/C9)*L9)</f>
        <v>6.1945670141044618</v>
      </c>
      <c r="R9" s="362">
        <f>IF(T9=1,0.02*K9,IF((L9-Q9)&lt;K9,MIN(0.02*K9,K9-(L9-Q9)),0))</f>
        <v>89.3</v>
      </c>
      <c r="S9" s="364">
        <f>IF(Q9&gt;R9,Q9-R9,0)</f>
        <v>0</v>
      </c>
    </row>
    <row r="10" spans="1:20" s="123" customFormat="1" ht="12" customHeight="1">
      <c r="A10" s="340" t="s">
        <v>2</v>
      </c>
      <c r="B10" s="192">
        <f>'Total Allocation'!B7</f>
        <v>7489</v>
      </c>
      <c r="C10" s="192">
        <f>'Total Allocation'!L7</f>
        <v>7953.6959999999999</v>
      </c>
      <c r="D10" s="213">
        <v>1.1999980000000001</v>
      </c>
      <c r="E10" s="279">
        <v>9.2666569999999986</v>
      </c>
      <c r="F10" s="229">
        <v>10.266658</v>
      </c>
      <c r="G10" s="229">
        <v>13.173320999999998</v>
      </c>
      <c r="H10" s="229">
        <f t="shared" ref="H10:H38" si="0">(D10+E10+F10+G10)/3</f>
        <v>11.302211333333332</v>
      </c>
      <c r="I10" s="368">
        <f t="shared" ref="I10:I38" si="1">IF((C10-H10)&lt;B10,MIN(0.02*B10,B10-(C10-H10)),0)</f>
        <v>0</v>
      </c>
      <c r="J10" s="430" t="s">
        <v>114</v>
      </c>
      <c r="K10" s="192">
        <f>'Total Allocation'!N7</f>
        <v>7743</v>
      </c>
      <c r="L10" s="192">
        <f>'Total Allocation'!X7</f>
        <v>7871.9679718359139</v>
      </c>
      <c r="M10" s="213">
        <f>SUMIFS(Data!$R:$R,Data!$B:$B,Data!$V$3,Data!$D:$D,$A10,Data!$K:$K,"Y",Data!$C:$C,1)</f>
        <v>6.0133270000000003</v>
      </c>
      <c r="N10" s="279">
        <f>SUMIFS(Data!$R:$R,Data!$B:$B,Data!$V$3,Data!$D:$D,$A10,Data!$K:$K,"Y",Data!$C:$C,2)</f>
        <v>21.459980999999999</v>
      </c>
      <c r="O10" s="229"/>
      <c r="P10" s="229"/>
      <c r="Q10" s="229">
        <f t="shared" ref="Q10:Q38" si="2">IF(T10=1,R10,(H10/C10)*L10)</f>
        <v>11.186075709572114</v>
      </c>
      <c r="R10" s="368">
        <f t="shared" ref="R10:R38" si="3">IF(T10=1,0.02*K10,IF((L10-Q10)&lt;K10,MIN(0.02*K10,K10-(L10-Q10)),0))</f>
        <v>0</v>
      </c>
      <c r="S10" s="365">
        <f t="shared" ref="S10:S38" si="4">IF(Q10&gt;R10,Q10-R10,0)</f>
        <v>11.186075709572114</v>
      </c>
    </row>
    <row r="11" spans="1:20" s="123" customFormat="1" ht="12" customHeight="1">
      <c r="A11" s="341" t="s">
        <v>3</v>
      </c>
      <c r="B11" s="192">
        <f>'Total Allocation'!B8</f>
        <v>1987</v>
      </c>
      <c r="C11" s="192">
        <f>'Total Allocation'!L8</f>
        <v>2100.9453333333331</v>
      </c>
      <c r="D11" s="216">
        <v>6.6666000000000003E-2</v>
      </c>
      <c r="E11" s="278"/>
      <c r="F11" s="194"/>
      <c r="G11" s="194"/>
      <c r="H11" s="194">
        <f t="shared" si="0"/>
        <v>2.2222000000000002E-2</v>
      </c>
      <c r="I11" s="368">
        <f t="shared" si="1"/>
        <v>0</v>
      </c>
      <c r="J11" s="430" t="s">
        <v>114</v>
      </c>
      <c r="K11" s="192">
        <f>'Total Allocation'!N8</f>
        <v>1987</v>
      </c>
      <c r="L11" s="192">
        <f>'Total Allocation'!X8</f>
        <v>2087.572481351724</v>
      </c>
      <c r="M11" s="216">
        <f>SUMIFS(Data!$R:$R,Data!$B:$B,Data!$V$3,Data!$D:$D,$A11,Data!$K:$K,"Y",Data!$C:$C,1)</f>
        <v>0.79999900000000002</v>
      </c>
      <c r="N11" s="278">
        <f>SUMIFS(Data!$R:$R,Data!$B:$B,Data!$V$3,Data!$D:$D,$A11,Data!$K:$K,"Y",Data!$C:$C,2)</f>
        <v>3.3333300000000001</v>
      </c>
      <c r="O11" s="194"/>
      <c r="P11" s="194"/>
      <c r="Q11" s="194">
        <f t="shared" si="2"/>
        <v>2.2080553427345096E-2</v>
      </c>
      <c r="R11" s="368">
        <f t="shared" si="3"/>
        <v>0</v>
      </c>
      <c r="S11" s="365">
        <f t="shared" si="4"/>
        <v>2.2080553427345096E-2</v>
      </c>
    </row>
    <row r="12" spans="1:20" s="123" customFormat="1" ht="12" customHeight="1">
      <c r="A12" s="340" t="s">
        <v>4</v>
      </c>
      <c r="B12" s="192">
        <f>'Total Allocation'!B9</f>
        <v>1725</v>
      </c>
      <c r="C12" s="192">
        <f>'Total Allocation'!L9</f>
        <v>1725.1496666666665</v>
      </c>
      <c r="D12" s="213">
        <v>2.3333300000000001</v>
      </c>
      <c r="E12" s="279">
        <v>8.9999819999999957</v>
      </c>
      <c r="F12" s="229">
        <v>8.6466549999999973</v>
      </c>
      <c r="G12" s="229">
        <v>8.8666549999999962</v>
      </c>
      <c r="H12" s="229">
        <f t="shared" si="0"/>
        <v>9.6155406666666625</v>
      </c>
      <c r="I12" s="368">
        <f t="shared" si="1"/>
        <v>9.4658740000002126</v>
      </c>
      <c r="J12" s="430" t="s">
        <v>114</v>
      </c>
      <c r="K12" s="192">
        <f>'Total Allocation'!N9</f>
        <v>1748</v>
      </c>
      <c r="L12" s="192">
        <f>'Total Allocation'!X9</f>
        <v>1723.2307867779739</v>
      </c>
      <c r="M12" s="213">
        <f>SUMIFS(Data!$R:$R,Data!$B:$B,Data!$V$3,Data!$D:$D,$A12,Data!$K:$K,"Y",Data!$C:$C,1)</f>
        <v>4.3533270000000002</v>
      </c>
      <c r="N12" s="279">
        <f>SUMIFS(Data!$R:$R,Data!$B:$B,Data!$V$3,Data!$D:$D,$A12,Data!$K:$K,"Y",Data!$C:$C,2)</f>
        <v>9.9333209999999905</v>
      </c>
      <c r="O12" s="229"/>
      <c r="P12" s="229"/>
      <c r="Q12" s="229">
        <f t="shared" si="2"/>
        <v>9.6048453235548816</v>
      </c>
      <c r="R12" s="368">
        <f t="shared" si="3"/>
        <v>34.374058545580965</v>
      </c>
      <c r="S12" s="365">
        <f t="shared" si="4"/>
        <v>0</v>
      </c>
    </row>
    <row r="13" spans="1:20" s="123" customFormat="1" ht="12" customHeight="1">
      <c r="A13" s="341" t="s">
        <v>5</v>
      </c>
      <c r="B13" s="192">
        <f>'Total Allocation'!B10</f>
        <v>1505</v>
      </c>
      <c r="C13" s="192">
        <f>'Total Allocation'!L10</f>
        <v>1889.3786666666667</v>
      </c>
      <c r="D13" s="216"/>
      <c r="E13" s="278"/>
      <c r="F13" s="194">
        <v>0.99999899999999997</v>
      </c>
      <c r="G13" s="194">
        <v>6.6666599999999985</v>
      </c>
      <c r="H13" s="194">
        <f t="shared" si="0"/>
        <v>2.5555529999999993</v>
      </c>
      <c r="I13" s="368">
        <f t="shared" si="1"/>
        <v>0</v>
      </c>
      <c r="J13" s="430" t="s">
        <v>114</v>
      </c>
      <c r="K13" s="192">
        <f>'Total Allocation'!N10</f>
        <v>1634</v>
      </c>
      <c r="L13" s="192">
        <f>'Total Allocation'!X10</f>
        <v>1949.5467999515433</v>
      </c>
      <c r="M13" s="216">
        <f>SUMIFS(Data!$R:$R,Data!$B:$B,Data!$V$3,Data!$D:$D,$A13,Data!$K:$K,"Y",Data!$C:$C,1)</f>
        <v>0</v>
      </c>
      <c r="N13" s="278">
        <f>SUMIFS(Data!$R:$R,Data!$B:$B,Data!$V$3,Data!$D:$D,$A13,Data!$K:$K,"Y",Data!$C:$C,2)</f>
        <v>0</v>
      </c>
      <c r="O13" s="194"/>
      <c r="P13" s="194"/>
      <c r="Q13" s="194">
        <f t="shared" si="2"/>
        <v>2.6369357615571847</v>
      </c>
      <c r="R13" s="368">
        <f t="shared" si="3"/>
        <v>0</v>
      </c>
      <c r="S13" s="365">
        <f t="shared" si="4"/>
        <v>2.6369357615571847</v>
      </c>
    </row>
    <row r="14" spans="1:20" s="123" customFormat="1" ht="12" customHeight="1">
      <c r="A14" s="340" t="s">
        <v>6</v>
      </c>
      <c r="B14" s="192">
        <f>'Total Allocation'!B11</f>
        <v>2266</v>
      </c>
      <c r="C14" s="192">
        <f>'Total Allocation'!L11</f>
        <v>2016.914</v>
      </c>
      <c r="D14" s="213">
        <v>17.666646999999994</v>
      </c>
      <c r="E14" s="279">
        <v>39.886611000000052</v>
      </c>
      <c r="F14" s="229">
        <v>36.57995899999996</v>
      </c>
      <c r="G14" s="229">
        <v>34.653294999999979</v>
      </c>
      <c r="H14" s="229">
        <f t="shared" si="0"/>
        <v>42.928837333333327</v>
      </c>
      <c r="I14" s="368">
        <f t="shared" si="1"/>
        <v>45.32</v>
      </c>
      <c r="J14" s="429" t="s">
        <v>114</v>
      </c>
      <c r="K14" s="192">
        <f>'Total Allocation'!N11</f>
        <v>2237</v>
      </c>
      <c r="L14" s="192">
        <f>'Total Allocation'!X11</f>
        <v>2007.6785311910435</v>
      </c>
      <c r="M14" s="213">
        <f>SUMIFS(Data!$R:$R,Data!$B:$B,Data!$V$3,Data!$D:$D,$A14,Data!$K:$K,"Y",Data!$C:$C,1)</f>
        <v>18.113313999999999</v>
      </c>
      <c r="N14" s="279">
        <f>SUMIFS(Data!$R:$R,Data!$B:$B,Data!$V$3,Data!$D:$D,$A14,Data!$K:$K,"Y",Data!$C:$C,2)</f>
        <v>25.419969999999999</v>
      </c>
      <c r="O14" s="229"/>
      <c r="P14" s="229"/>
      <c r="Q14" s="229">
        <f t="shared" si="2"/>
        <v>42.732265769946501</v>
      </c>
      <c r="R14" s="368">
        <f t="shared" si="3"/>
        <v>44.74</v>
      </c>
      <c r="S14" s="365">
        <f t="shared" si="4"/>
        <v>0</v>
      </c>
    </row>
    <row r="15" spans="1:20" s="123" customFormat="1" ht="12" customHeight="1">
      <c r="A15" s="341" t="s">
        <v>7</v>
      </c>
      <c r="B15" s="192">
        <f>'Total Allocation'!B12</f>
        <v>7027</v>
      </c>
      <c r="C15" s="192">
        <f>'Total Allocation'!L12</f>
        <v>6636.9623333333329</v>
      </c>
      <c r="D15" s="216">
        <v>44.573282000000098</v>
      </c>
      <c r="E15" s="278">
        <v>107.31319999999982</v>
      </c>
      <c r="F15" s="194">
        <v>118.10651699999971</v>
      </c>
      <c r="G15" s="194">
        <v>114.33318199999967</v>
      </c>
      <c r="H15" s="194">
        <f t="shared" si="0"/>
        <v>128.10872699999976</v>
      </c>
      <c r="I15" s="368">
        <f t="shared" si="1"/>
        <v>140.54</v>
      </c>
      <c r="J15" s="430" t="s">
        <v>114</v>
      </c>
      <c r="K15" s="192">
        <f>'Total Allocation'!N12</f>
        <v>7364</v>
      </c>
      <c r="L15" s="192">
        <f>'Total Allocation'!X12</f>
        <v>6500.7148894007933</v>
      </c>
      <c r="M15" s="216">
        <f>SUMIFS(Data!$R:$R,Data!$B:$B,Data!$V$3,Data!$D:$D,$A15,Data!$K:$K,"Y",Data!$C:$C,1)</f>
        <v>24.266639000000001</v>
      </c>
      <c r="N15" s="278">
        <f>SUMIFS(Data!$R:$R,Data!$B:$B,Data!$V$3,Data!$D:$D,$A15,Data!$K:$K,"Y",Data!$C:$C,2)</f>
        <v>68.379905000000193</v>
      </c>
      <c r="O15" s="194"/>
      <c r="P15" s="194"/>
      <c r="Q15" s="194">
        <f t="shared" si="2"/>
        <v>125.47883613689535</v>
      </c>
      <c r="R15" s="368">
        <f t="shared" si="3"/>
        <v>147.28</v>
      </c>
      <c r="S15" s="365">
        <f t="shared" si="4"/>
        <v>0</v>
      </c>
    </row>
    <row r="16" spans="1:20" s="123" customFormat="1" ht="12" customHeight="1">
      <c r="A16" s="340" t="s">
        <v>8</v>
      </c>
      <c r="B16" s="192">
        <f>'Total Allocation'!B13</f>
        <v>4369</v>
      </c>
      <c r="C16" s="192">
        <f>'Total Allocation'!L13</f>
        <v>4160.2126666666663</v>
      </c>
      <c r="D16" s="213">
        <v>28.866625000000006</v>
      </c>
      <c r="E16" s="279">
        <v>30.733284999999995</v>
      </c>
      <c r="F16" s="229">
        <v>30.199958000000002</v>
      </c>
      <c r="G16" s="229">
        <v>32.266619999999996</v>
      </c>
      <c r="H16" s="229">
        <f t="shared" si="0"/>
        <v>40.688829333333331</v>
      </c>
      <c r="I16" s="368">
        <f t="shared" si="1"/>
        <v>87.38</v>
      </c>
      <c r="J16" s="429" t="s">
        <v>114</v>
      </c>
      <c r="K16" s="192">
        <f>'Total Allocation'!N13</f>
        <v>4348</v>
      </c>
      <c r="L16" s="192">
        <f>'Total Allocation'!X13</f>
        <v>4046.3370382399348</v>
      </c>
      <c r="M16" s="213">
        <f>SUMIFS(Data!$R:$R,Data!$B:$B,Data!$V$3,Data!$D:$D,$A16,Data!$K:$K,"Y",Data!$C:$C,1)</f>
        <v>21.599965999999998</v>
      </c>
      <c r="N16" s="279">
        <f>SUMIFS(Data!$R:$R,Data!$B:$B,Data!$V$3,Data!$D:$D,$A16,Data!$K:$K,"Y",Data!$C:$C,2)</f>
        <v>34.999947999999996</v>
      </c>
      <c r="O16" s="229"/>
      <c r="P16" s="229"/>
      <c r="Q16" s="229">
        <f t="shared" si="2"/>
        <v>39.575072325811433</v>
      </c>
      <c r="R16" s="368">
        <f t="shared" si="3"/>
        <v>86.960000000000008</v>
      </c>
      <c r="S16" s="365">
        <f t="shared" si="4"/>
        <v>0</v>
      </c>
    </row>
    <row r="17" spans="1:20" s="123" customFormat="1" ht="12" customHeight="1">
      <c r="A17" s="341" t="s">
        <v>9</v>
      </c>
      <c r="B17" s="192">
        <f>'Total Allocation'!B14</f>
        <v>4895</v>
      </c>
      <c r="C17" s="192">
        <f>'Total Allocation'!L14</f>
        <v>4848.0356666666667</v>
      </c>
      <c r="D17" s="216"/>
      <c r="E17" s="278">
        <v>1.6333319999999998</v>
      </c>
      <c r="F17" s="194">
        <v>2.266664</v>
      </c>
      <c r="G17" s="194">
        <v>0.99999899999999997</v>
      </c>
      <c r="H17" s="194">
        <f t="shared" si="0"/>
        <v>1.6333316666666666</v>
      </c>
      <c r="I17" s="368">
        <f t="shared" si="1"/>
        <v>48.597665000000234</v>
      </c>
      <c r="J17" s="430" t="s">
        <v>114</v>
      </c>
      <c r="K17" s="192">
        <f>'Total Allocation'!N14</f>
        <v>4939</v>
      </c>
      <c r="L17" s="192">
        <f>'Total Allocation'!X14</f>
        <v>4966.3539543297602</v>
      </c>
      <c r="M17" s="216">
        <f>SUMIFS(Data!$R:$R,Data!$B:$B,Data!$V$3,Data!$D:$D,$A17,Data!$K:$K,"Y",Data!$C:$C,1)</f>
        <v>1</v>
      </c>
      <c r="N17" s="278">
        <f>SUMIFS(Data!$R:$R,Data!$B:$B,Data!$V$3,Data!$D:$D,$A17,Data!$K:$K,"Y",Data!$C:$C,2)</f>
        <v>0.79999900000000002</v>
      </c>
      <c r="O17" s="194"/>
      <c r="P17" s="194"/>
      <c r="Q17" s="194">
        <f t="shared" si="2"/>
        <v>1.6731937921280455</v>
      </c>
      <c r="R17" s="368">
        <f t="shared" si="3"/>
        <v>0</v>
      </c>
      <c r="S17" s="365">
        <f t="shared" si="4"/>
        <v>1.6731937921280455</v>
      </c>
    </row>
    <row r="18" spans="1:20" s="123" customFormat="1" ht="12" customHeight="1">
      <c r="A18" s="340" t="s">
        <v>10</v>
      </c>
      <c r="B18" s="192">
        <f>'Total Allocation'!B15</f>
        <v>5197</v>
      </c>
      <c r="C18" s="192">
        <f>'Total Allocation'!L15</f>
        <v>4822.6329999999998</v>
      </c>
      <c r="D18" s="213">
        <v>5.4999950000000002</v>
      </c>
      <c r="E18" s="279">
        <v>11.099987000000002</v>
      </c>
      <c r="F18" s="229">
        <v>14.119983000000003</v>
      </c>
      <c r="G18" s="229">
        <v>318.1530220000007</v>
      </c>
      <c r="H18" s="229">
        <f t="shared" si="0"/>
        <v>116.2909956666669</v>
      </c>
      <c r="I18" s="368">
        <f t="shared" si="1"/>
        <v>103.94</v>
      </c>
      <c r="J18" s="429" t="s">
        <v>114</v>
      </c>
      <c r="K18" s="192">
        <f>'Total Allocation'!N15</f>
        <v>5204</v>
      </c>
      <c r="L18" s="192">
        <f>'Total Allocation'!X15</f>
        <v>4659.5577158053811</v>
      </c>
      <c r="M18" s="213">
        <f>SUMIFS(Data!$R:$R,Data!$B:$B,Data!$V$3,Data!$D:$D,$A18,Data!$K:$K,"Y",Data!$C:$C,1)</f>
        <v>13.566649999999999</v>
      </c>
      <c r="N18" s="279">
        <f>SUMIFS(Data!$R:$R,Data!$B:$B,Data!$V$3,Data!$D:$D,$A18,Data!$K:$K,"Y",Data!$C:$C,2)</f>
        <v>32.299968999999997</v>
      </c>
      <c r="O18" s="229"/>
      <c r="P18" s="229"/>
      <c r="Q18" s="229">
        <f t="shared" si="2"/>
        <v>112.3586650979471</v>
      </c>
      <c r="R18" s="368">
        <f t="shared" si="3"/>
        <v>104.08</v>
      </c>
      <c r="S18" s="365">
        <f t="shared" si="4"/>
        <v>8.2786650979470977</v>
      </c>
    </row>
    <row r="19" spans="1:20" s="123" customFormat="1" ht="12" customHeight="1">
      <c r="A19" s="341" t="s">
        <v>11</v>
      </c>
      <c r="B19" s="192">
        <f>'Total Allocation'!B16</f>
        <v>5059</v>
      </c>
      <c r="C19" s="192">
        <f>'Total Allocation'!L16</f>
        <v>5356.7853333333333</v>
      </c>
      <c r="D19" s="216">
        <v>126.97986499999999</v>
      </c>
      <c r="E19" s="278">
        <v>251.61972200000199</v>
      </c>
      <c r="F19" s="194">
        <v>268.17970700000171</v>
      </c>
      <c r="G19" s="194">
        <v>287.61301900000103</v>
      </c>
      <c r="H19" s="194">
        <f t="shared" si="0"/>
        <v>311.46410433333489</v>
      </c>
      <c r="I19" s="368">
        <f t="shared" si="1"/>
        <v>13.678771000001689</v>
      </c>
      <c r="J19" s="430" t="s">
        <v>114</v>
      </c>
      <c r="K19" s="192">
        <f>'Total Allocation'!N16</f>
        <v>5163</v>
      </c>
      <c r="L19" s="192">
        <f>'Total Allocation'!X16</f>
        <v>5153.5637977501856</v>
      </c>
      <c r="M19" s="216">
        <f>SUMIFS(Data!$R:$R,Data!$B:$B,Data!$V$3,Data!$D:$D,$A19,Data!$K:$K,"Y",Data!$C:$C,1)</f>
        <v>10.333323</v>
      </c>
      <c r="N19" s="278">
        <f>SUMIFS(Data!$R:$R,Data!$B:$B,Data!$V$3,Data!$D:$D,$A19,Data!$K:$K,"Y",Data!$C:$C,2)</f>
        <v>0.99999899999999997</v>
      </c>
      <c r="O19" s="194"/>
      <c r="P19" s="194"/>
      <c r="Q19" s="194">
        <f>IF(T19=1,R19,(H19/C19)*L19)</f>
        <v>103.26</v>
      </c>
      <c r="R19" s="368">
        <f t="shared" si="3"/>
        <v>103.26</v>
      </c>
      <c r="S19" s="365">
        <f t="shared" si="4"/>
        <v>0</v>
      </c>
      <c r="T19" s="123">
        <v>1</v>
      </c>
    </row>
    <row r="20" spans="1:20" s="123" customFormat="1" ht="12" customHeight="1">
      <c r="A20" s="340" t="s">
        <v>12</v>
      </c>
      <c r="B20" s="192">
        <f>'Total Allocation'!B17</f>
        <v>1747</v>
      </c>
      <c r="C20" s="192">
        <f>'Total Allocation'!L17</f>
        <v>1680.5843333333332</v>
      </c>
      <c r="D20" s="213">
        <v>0.33333299999999999</v>
      </c>
      <c r="E20" s="279">
        <v>0.79999900000000002</v>
      </c>
      <c r="F20" s="229">
        <v>0.79999900000000002</v>
      </c>
      <c r="G20" s="229">
        <v>0.8</v>
      </c>
      <c r="H20" s="229">
        <f t="shared" si="0"/>
        <v>0.91111033333333324</v>
      </c>
      <c r="I20" s="368">
        <f t="shared" si="1"/>
        <v>34.94</v>
      </c>
      <c r="J20" s="429" t="s">
        <v>114</v>
      </c>
      <c r="K20" s="192">
        <f>'Total Allocation'!N17</f>
        <v>1644</v>
      </c>
      <c r="L20" s="192">
        <f>'Total Allocation'!X17</f>
        <v>1628.7533363823829</v>
      </c>
      <c r="M20" s="213">
        <f>SUMIFS(Data!$R:$R,Data!$B:$B,Data!$V$3,Data!$D:$D,$A20,Data!$K:$K,"Y",Data!$C:$C,1)</f>
        <v>0</v>
      </c>
      <c r="N20" s="279">
        <f>SUMIFS(Data!$R:$R,Data!$B:$B,Data!$V$3,Data!$D:$D,$A20,Data!$K:$K,"Y",Data!$C:$C,2)</f>
        <v>0.8</v>
      </c>
      <c r="O20" s="229"/>
      <c r="P20" s="229"/>
      <c r="Q20" s="229">
        <f t="shared" si="2"/>
        <v>0.8830107277542939</v>
      </c>
      <c r="R20" s="368">
        <f t="shared" si="3"/>
        <v>16.129674345371313</v>
      </c>
      <c r="S20" s="365">
        <f t="shared" si="4"/>
        <v>0</v>
      </c>
    </row>
    <row r="21" spans="1:20" s="123" customFormat="1" ht="12" customHeight="1">
      <c r="A21" s="341" t="s">
        <v>13</v>
      </c>
      <c r="B21" s="192">
        <f>'Total Allocation'!B18</f>
        <v>5667</v>
      </c>
      <c r="C21" s="192">
        <f>'Total Allocation'!L18</f>
        <v>5052.2936666666665</v>
      </c>
      <c r="D21" s="216"/>
      <c r="E21" s="278">
        <v>1.9199980000000001</v>
      </c>
      <c r="F21" s="194">
        <v>2.6666640000000004</v>
      </c>
      <c r="G21" s="194">
        <v>1.9999980000000002</v>
      </c>
      <c r="H21" s="194">
        <f t="shared" si="0"/>
        <v>2.1955533333333332</v>
      </c>
      <c r="I21" s="368">
        <f t="shared" si="1"/>
        <v>113.34</v>
      </c>
      <c r="J21" s="430" t="s">
        <v>114</v>
      </c>
      <c r="K21" s="192">
        <f>'Total Allocation'!N18</f>
        <v>5540</v>
      </c>
      <c r="L21" s="192">
        <f>'Total Allocation'!X18</f>
        <v>5083.0892525718018</v>
      </c>
      <c r="M21" s="216">
        <f>SUMIFS(Data!$R:$R,Data!$B:$B,Data!$V$3,Data!$D:$D,$A21,Data!$K:$K,"Y",Data!$C:$C,1)</f>
        <v>1.9333309999999999</v>
      </c>
      <c r="N21" s="278">
        <f>SUMIFS(Data!$R:$R,Data!$B:$B,Data!$V$3,Data!$D:$D,$A21,Data!$K:$K,"Y",Data!$C:$C,2)</f>
        <v>111.26654900000001</v>
      </c>
      <c r="O21" s="194"/>
      <c r="P21" s="194"/>
      <c r="Q21" s="194">
        <f t="shared" si="2"/>
        <v>2.2089360374568212</v>
      </c>
      <c r="R21" s="368">
        <f t="shared" si="3"/>
        <v>110.8</v>
      </c>
      <c r="S21" s="365">
        <f t="shared" si="4"/>
        <v>0</v>
      </c>
    </row>
    <row r="22" spans="1:20" s="123" customFormat="1" ht="12" customHeight="1">
      <c r="A22" s="340" t="s">
        <v>14</v>
      </c>
      <c r="B22" s="192">
        <f>'Total Allocation'!B19</f>
        <v>5980</v>
      </c>
      <c r="C22" s="192">
        <f>'Total Allocation'!L19</f>
        <v>5979.7979999999998</v>
      </c>
      <c r="D22" s="213">
        <v>1.2999990000000001</v>
      </c>
      <c r="E22" s="279">
        <v>7.7999910000000003</v>
      </c>
      <c r="F22" s="229">
        <v>3.7133290000000008</v>
      </c>
      <c r="G22" s="229">
        <v>0.33333299999999999</v>
      </c>
      <c r="H22" s="229">
        <f t="shared" si="0"/>
        <v>4.3822173333333332</v>
      </c>
      <c r="I22" s="368">
        <f t="shared" si="1"/>
        <v>4.5842173333339815</v>
      </c>
      <c r="J22" s="429" t="s">
        <v>114</v>
      </c>
      <c r="K22" s="192">
        <f>'Total Allocation'!N19</f>
        <v>6056</v>
      </c>
      <c r="L22" s="192">
        <f>'Total Allocation'!X19</f>
        <v>6010.5315194704735</v>
      </c>
      <c r="M22" s="213">
        <f>SUMIFS(Data!$R:$R,Data!$B:$B,Data!$V$3,Data!$D:$D,$A22,Data!$K:$K,"Y",Data!$C:$C,1)</f>
        <v>5.6799879999999998</v>
      </c>
      <c r="N22" s="279">
        <f>SUMIFS(Data!$R:$R,Data!$B:$B,Data!$V$3,Data!$D:$D,$A22,Data!$K:$K,"Y",Data!$C:$C,2)</f>
        <v>6.6866589999999997</v>
      </c>
      <c r="O22" s="229"/>
      <c r="P22" s="229"/>
      <c r="Q22" s="229">
        <f t="shared" si="2"/>
        <v>4.4047399940884038</v>
      </c>
      <c r="R22" s="368">
        <f t="shared" si="3"/>
        <v>49.873220523614691</v>
      </c>
      <c r="S22" s="365">
        <f t="shared" si="4"/>
        <v>0</v>
      </c>
    </row>
    <row r="23" spans="1:20" s="123" customFormat="1" ht="12" customHeight="1">
      <c r="A23" s="341" t="s">
        <v>15</v>
      </c>
      <c r="B23" s="192">
        <f>'Total Allocation'!B20</f>
        <v>3073</v>
      </c>
      <c r="C23" s="192">
        <f>'Total Allocation'!L20</f>
        <v>2921.884</v>
      </c>
      <c r="D23" s="216">
        <v>29.099962999999981</v>
      </c>
      <c r="E23" s="278">
        <v>59.879922000000199</v>
      </c>
      <c r="F23" s="194">
        <v>52.926606000000135</v>
      </c>
      <c r="G23" s="194">
        <v>54.899938000000141</v>
      </c>
      <c r="H23" s="194">
        <f t="shared" si="0"/>
        <v>65.60214300000014</v>
      </c>
      <c r="I23" s="368">
        <f t="shared" si="1"/>
        <v>61.46</v>
      </c>
      <c r="J23" s="430" t="s">
        <v>114</v>
      </c>
      <c r="K23" s="192">
        <f>'Total Allocation'!N20</f>
        <v>3084</v>
      </c>
      <c r="L23" s="192">
        <f>'Total Allocation'!X20</f>
        <v>3021.1884859347538</v>
      </c>
      <c r="M23" s="216">
        <f>SUMIFS(Data!$R:$R,Data!$B:$B,Data!$V$3,Data!$D:$D,$A23,Data!$K:$K,"Y",Data!$C:$C,1)</f>
        <v>33.733294999999998</v>
      </c>
      <c r="N23" s="278">
        <f>SUMIFS(Data!$R:$R,Data!$B:$B,Data!$V$3,Data!$D:$D,$A23,Data!$K:$K,"Y",Data!$C:$C,2)</f>
        <v>55.766606000000102</v>
      </c>
      <c r="O23" s="194"/>
      <c r="P23" s="194"/>
      <c r="Q23" s="194">
        <f t="shared" si="2"/>
        <v>67.831727434848759</v>
      </c>
      <c r="R23" s="368">
        <f t="shared" si="3"/>
        <v>61.68</v>
      </c>
      <c r="S23" s="365">
        <f t="shared" si="4"/>
        <v>6.1517274348487589</v>
      </c>
    </row>
    <row r="24" spans="1:20" s="123" customFormat="1" ht="12" customHeight="1">
      <c r="A24" s="340" t="s">
        <v>16</v>
      </c>
      <c r="B24" s="192">
        <f>'Total Allocation'!B21</f>
        <v>2557</v>
      </c>
      <c r="C24" s="192">
        <f>'Total Allocation'!L21</f>
        <v>2712.1823333333332</v>
      </c>
      <c r="D24" s="213">
        <v>3.1999960000000001</v>
      </c>
      <c r="E24" s="279">
        <v>13.766645999999996</v>
      </c>
      <c r="F24" s="229">
        <v>15.099974999999986</v>
      </c>
      <c r="G24" s="229">
        <v>16.499978000000002</v>
      </c>
      <c r="H24" s="229">
        <f t="shared" si="0"/>
        <v>16.188864999999993</v>
      </c>
      <c r="I24" s="368">
        <f t="shared" si="1"/>
        <v>0</v>
      </c>
      <c r="J24" s="429" t="s">
        <v>114</v>
      </c>
      <c r="K24" s="192">
        <f>'Total Allocation'!N21</f>
        <v>2675</v>
      </c>
      <c r="L24" s="192">
        <f>'Total Allocation'!X21</f>
        <v>2467.0671889370087</v>
      </c>
      <c r="M24" s="213">
        <f>SUMIFS(Data!$R:$R,Data!$B:$B,Data!$V$3,Data!$D:$D,$A24,Data!$K:$K,"Y",Data!$C:$C,1)</f>
        <v>0</v>
      </c>
      <c r="N24" s="279">
        <f>SUMIFS(Data!$R:$R,Data!$B:$B,Data!$V$3,Data!$D:$D,$A24,Data!$K:$K,"Y",Data!$C:$C,2)</f>
        <v>1.0199990000000001</v>
      </c>
      <c r="O24" s="229"/>
      <c r="P24" s="229"/>
      <c r="Q24" s="229">
        <f t="shared" si="2"/>
        <v>14.725786381236675</v>
      </c>
      <c r="R24" s="368">
        <f t="shared" si="3"/>
        <v>53.5</v>
      </c>
      <c r="S24" s="365">
        <f t="shared" si="4"/>
        <v>0</v>
      </c>
    </row>
    <row r="25" spans="1:20" s="123" customFormat="1" ht="12" customHeight="1">
      <c r="A25" s="341" t="s">
        <v>17</v>
      </c>
      <c r="B25" s="192">
        <f>'Total Allocation'!B22</f>
        <v>4937</v>
      </c>
      <c r="C25" s="192">
        <f>'Total Allocation'!L22</f>
        <v>5253.3656666666675</v>
      </c>
      <c r="D25" s="216">
        <v>27.799971999999975</v>
      </c>
      <c r="E25" s="278">
        <v>110.46654999999969</v>
      </c>
      <c r="F25" s="194">
        <v>113.62654399999983</v>
      </c>
      <c r="G25" s="194">
        <v>135.63319399999963</v>
      </c>
      <c r="H25" s="194">
        <f t="shared" si="0"/>
        <v>129.17541999999972</v>
      </c>
      <c r="I25" s="368">
        <f t="shared" si="1"/>
        <v>0</v>
      </c>
      <c r="J25" s="430" t="s">
        <v>114</v>
      </c>
      <c r="K25" s="192">
        <f>'Total Allocation'!N22</f>
        <v>5191</v>
      </c>
      <c r="L25" s="192">
        <f>'Total Allocation'!X22</f>
        <v>5103.1090809314501</v>
      </c>
      <c r="M25" s="216">
        <f>SUMIFS(Data!$R:$R,Data!$B:$B,Data!$V$3,Data!$D:$D,$A25,Data!$K:$K,"Y",Data!$C:$C,1)</f>
        <v>15.866650999999999</v>
      </c>
      <c r="N25" s="278">
        <f>SUMIFS(Data!$R:$R,Data!$B:$B,Data!$V$3,Data!$D:$D,$A25,Data!$K:$K,"Y",Data!$C:$C,2)</f>
        <v>118.89987600000001</v>
      </c>
      <c r="O25" s="194"/>
      <c r="P25" s="194"/>
      <c r="Q25" s="194">
        <f t="shared" si="2"/>
        <v>125.48074904014851</v>
      </c>
      <c r="R25" s="368">
        <f t="shared" si="3"/>
        <v>103.82000000000001</v>
      </c>
      <c r="S25" s="365">
        <f t="shared" si="4"/>
        <v>21.660749040148502</v>
      </c>
    </row>
    <row r="26" spans="1:20" s="123" customFormat="1" ht="12" customHeight="1">
      <c r="A26" s="340" t="s">
        <v>18</v>
      </c>
      <c r="B26" s="192">
        <f>'Total Allocation'!B23</f>
        <v>1761</v>
      </c>
      <c r="C26" s="192">
        <f>'Total Allocation'!L23</f>
        <v>1590.5983333333334</v>
      </c>
      <c r="D26" s="213">
        <v>28.286635999999977</v>
      </c>
      <c r="E26" s="279">
        <v>117.55319299999968</v>
      </c>
      <c r="F26" s="229">
        <v>127.43318199999955</v>
      </c>
      <c r="G26" s="229">
        <v>123.88652999999955</v>
      </c>
      <c r="H26" s="229">
        <f t="shared" si="0"/>
        <v>132.38651366666625</v>
      </c>
      <c r="I26" s="368">
        <f t="shared" si="1"/>
        <v>35.22</v>
      </c>
      <c r="J26" s="429" t="s">
        <v>114</v>
      </c>
      <c r="K26" s="192">
        <f>'Total Allocation'!N23</f>
        <v>1779</v>
      </c>
      <c r="L26" s="192">
        <f>'Total Allocation'!X23</f>
        <v>1410.6925912161366</v>
      </c>
      <c r="M26" s="213">
        <f>SUMIFS(Data!$R:$R,Data!$B:$B,Data!$V$3,Data!$D:$D,$A26,Data!$K:$K,"Y",Data!$C:$C,1)</f>
        <v>50.399946000000099</v>
      </c>
      <c r="N26" s="279">
        <f>SUMIFS(Data!$R:$R,Data!$B:$B,Data!$V$3,Data!$D:$D,$A26,Data!$K:$K,"Y",Data!$C:$C,2)</f>
        <v>1.1333310000000001</v>
      </c>
      <c r="O26" s="229"/>
      <c r="P26" s="229"/>
      <c r="Q26" s="229">
        <f t="shared" si="2"/>
        <v>117.41284401771233</v>
      </c>
      <c r="R26" s="368">
        <f t="shared" si="3"/>
        <v>35.58</v>
      </c>
      <c r="S26" s="365">
        <f t="shared" si="4"/>
        <v>81.832844017712333</v>
      </c>
    </row>
    <row r="27" spans="1:20" s="123" customFormat="1" ht="12" customHeight="1">
      <c r="A27" s="341" t="s">
        <v>40</v>
      </c>
      <c r="B27" s="192">
        <f>'Total Allocation'!B24</f>
        <v>5669</v>
      </c>
      <c r="C27" s="192">
        <f>'Total Allocation'!L24</f>
        <v>5649.7550000000001</v>
      </c>
      <c r="D27" s="216">
        <v>2.033331</v>
      </c>
      <c r="E27" s="278">
        <v>2.1999969999999998</v>
      </c>
      <c r="F27" s="194">
        <v>1.066665</v>
      </c>
      <c r="G27" s="194">
        <v>6.6666000000000003E-2</v>
      </c>
      <c r="H27" s="194">
        <f t="shared" si="0"/>
        <v>1.7888863333333334</v>
      </c>
      <c r="I27" s="368">
        <f t="shared" si="1"/>
        <v>21.033886333333612</v>
      </c>
      <c r="J27" s="430" t="s">
        <v>114</v>
      </c>
      <c r="K27" s="192">
        <f>'Total Allocation'!N24</f>
        <v>5647</v>
      </c>
      <c r="L27" s="192">
        <f>'Total Allocation'!X24</f>
        <v>5684.5478693207742</v>
      </c>
      <c r="M27" s="216">
        <f>SUMIFS(Data!$R:$R,Data!$B:$B,Data!$V$3,Data!$D:$D,$A27,Data!$K:$K,"Y",Data!$C:$C,1)</f>
        <v>1.5333320000000001</v>
      </c>
      <c r="N27" s="278">
        <f>SUMIFS(Data!$R:$R,Data!$B:$B,Data!$V$3,Data!$D:$D,$A27,Data!$K:$K,"Y",Data!$C:$C,2)</f>
        <v>1.599998</v>
      </c>
      <c r="O27" s="194"/>
      <c r="P27" s="194"/>
      <c r="Q27" s="194">
        <f t="shared" si="2"/>
        <v>1.7999028266901931</v>
      </c>
      <c r="R27" s="368">
        <f t="shared" si="3"/>
        <v>0</v>
      </c>
      <c r="S27" s="365">
        <f t="shared" si="4"/>
        <v>1.7999028266901931</v>
      </c>
    </row>
    <row r="28" spans="1:20" s="123" customFormat="1" ht="12" customHeight="1">
      <c r="A28" s="340" t="s">
        <v>19</v>
      </c>
      <c r="B28" s="192">
        <f>'Total Allocation'!B25</f>
        <v>3815</v>
      </c>
      <c r="C28" s="192">
        <f>'Total Allocation'!L25</f>
        <v>3847.164666666667</v>
      </c>
      <c r="D28" s="213">
        <v>1.9333310000000004</v>
      </c>
      <c r="E28" s="279">
        <v>3.3333320000000008</v>
      </c>
      <c r="F28" s="229">
        <v>3.4666640000000006</v>
      </c>
      <c r="G28" s="229">
        <v>8.5266599999999997</v>
      </c>
      <c r="H28" s="229">
        <f t="shared" si="0"/>
        <v>5.7533290000000008</v>
      </c>
      <c r="I28" s="368">
        <f t="shared" si="1"/>
        <v>0</v>
      </c>
      <c r="J28" s="429" t="s">
        <v>114</v>
      </c>
      <c r="K28" s="192">
        <f>'Total Allocation'!N25</f>
        <v>3837</v>
      </c>
      <c r="L28" s="192">
        <f>'Total Allocation'!X25</f>
        <v>3878.5291743455041</v>
      </c>
      <c r="M28" s="213">
        <f>SUMIFS(Data!$R:$R,Data!$B:$B,Data!$V$3,Data!$D:$D,$A28,Data!$K:$K,"Y",Data!$C:$C,1)</f>
        <v>4.1333289999999998</v>
      </c>
      <c r="N28" s="279">
        <f>SUMIFS(Data!$R:$R,Data!$B:$B,Data!$V$3,Data!$D:$D,$A28,Data!$K:$K,"Y",Data!$C:$C,2)</f>
        <v>12.613317</v>
      </c>
      <c r="O28" s="229"/>
      <c r="P28" s="229"/>
      <c r="Q28" s="229">
        <f t="shared" si="2"/>
        <v>5.800233759019771</v>
      </c>
      <c r="R28" s="368">
        <f t="shared" si="3"/>
        <v>0</v>
      </c>
      <c r="S28" s="365">
        <f t="shared" si="4"/>
        <v>5.800233759019771</v>
      </c>
    </row>
    <row r="29" spans="1:20" s="123" customFormat="1" ht="12" customHeight="1">
      <c r="A29" s="341" t="s">
        <v>39</v>
      </c>
      <c r="B29" s="192">
        <f>'Total Allocation'!B26</f>
        <v>15131</v>
      </c>
      <c r="C29" s="192">
        <f>'Total Allocation'!L26</f>
        <v>13436.207</v>
      </c>
      <c r="D29" s="216">
        <v>9.6666599999999967</v>
      </c>
      <c r="E29" s="278">
        <v>20.753313999999975</v>
      </c>
      <c r="F29" s="194">
        <v>26.56664099999999</v>
      </c>
      <c r="G29" s="194">
        <v>30.219968999999999</v>
      </c>
      <c r="H29" s="194">
        <f t="shared" si="0"/>
        <v>29.06886133333332</v>
      </c>
      <c r="I29" s="368">
        <f t="shared" si="1"/>
        <v>302.62</v>
      </c>
      <c r="J29" s="430" t="s">
        <v>114</v>
      </c>
      <c r="K29" s="192">
        <f>'Total Allocation'!N26</f>
        <v>14301</v>
      </c>
      <c r="L29" s="192">
        <f>'Total Allocation'!X26</f>
        <v>13445.250235734035</v>
      </c>
      <c r="M29" s="216">
        <f>SUMIFS(Data!$R:$R,Data!$B:$B,Data!$V$3,Data!$D:$D,$A29,Data!$K:$K,"Y",Data!$C:$C,1)</f>
        <v>43.999977000000001</v>
      </c>
      <c r="N29" s="278">
        <f>SUMIFS(Data!$R:$R,Data!$B:$B,Data!$V$3,Data!$D:$D,$A29,Data!$K:$K,"Y",Data!$C:$C,2)</f>
        <v>86.713270000000009</v>
      </c>
      <c r="O29" s="194"/>
      <c r="P29" s="194"/>
      <c r="Q29" s="194">
        <f t="shared" si="2"/>
        <v>29.088426123125359</v>
      </c>
      <c r="R29" s="368">
        <f t="shared" si="3"/>
        <v>286.02</v>
      </c>
      <c r="S29" s="365">
        <f t="shared" si="4"/>
        <v>0</v>
      </c>
    </row>
    <row r="30" spans="1:20" s="123" customFormat="1" ht="12" customHeight="1">
      <c r="A30" s="340" t="s">
        <v>21</v>
      </c>
      <c r="B30" s="192">
        <f>'Total Allocation'!B27</f>
        <v>5181</v>
      </c>
      <c r="C30" s="192">
        <f>'Total Allocation'!L27</f>
        <v>4908.6279999999997</v>
      </c>
      <c r="D30" s="213">
        <v>467.6861719999992</v>
      </c>
      <c r="E30" s="279">
        <v>968.96553000001529</v>
      </c>
      <c r="F30" s="229">
        <v>968.51218800001618</v>
      </c>
      <c r="G30" s="229">
        <v>993.24549600001808</v>
      </c>
      <c r="H30" s="229">
        <f t="shared" si="0"/>
        <v>1132.8031286666831</v>
      </c>
      <c r="I30" s="368">
        <f t="shared" si="1"/>
        <v>103.62</v>
      </c>
      <c r="J30" s="429" t="s">
        <v>114</v>
      </c>
      <c r="K30" s="192">
        <f>'Total Allocation'!N27</f>
        <v>5051</v>
      </c>
      <c r="L30" s="192">
        <f>'Total Allocation'!X27</f>
        <v>3829.7889531641504</v>
      </c>
      <c r="M30" s="213">
        <f>SUMIFS(Data!$R:$R,Data!$B:$B,Data!$V$3,Data!$D:$D,$A30,Data!$K:$K,"Y",Data!$C:$C,1)</f>
        <v>8.6666589999999992</v>
      </c>
      <c r="N30" s="279">
        <f>SUMIFS(Data!$R:$R,Data!$B:$B,Data!$V$3,Data!$D:$D,$A30,Data!$K:$K,"Y",Data!$C:$C,2)</f>
        <v>11.333320000000001</v>
      </c>
      <c r="O30" s="229"/>
      <c r="P30" s="229"/>
      <c r="Q30" s="229">
        <f t="shared" si="2"/>
        <v>101.02</v>
      </c>
      <c r="R30" s="368">
        <f t="shared" si="3"/>
        <v>101.02</v>
      </c>
      <c r="S30" s="365">
        <f t="shared" si="4"/>
        <v>0</v>
      </c>
      <c r="T30" s="123">
        <v>1</v>
      </c>
    </row>
    <row r="31" spans="1:20" s="123" customFormat="1" ht="12" customHeight="1">
      <c r="A31" s="341" t="s">
        <v>22</v>
      </c>
      <c r="B31" s="192">
        <f>'Total Allocation'!B28</f>
        <v>3902</v>
      </c>
      <c r="C31" s="192">
        <f>'Total Allocation'!L28</f>
        <v>3920.0366666666669</v>
      </c>
      <c r="D31" s="216">
        <v>60.51991800000026</v>
      </c>
      <c r="E31" s="278">
        <v>193.80645500000057</v>
      </c>
      <c r="F31" s="194">
        <v>181.13312700000048</v>
      </c>
      <c r="G31" s="194">
        <v>196.24646100000072</v>
      </c>
      <c r="H31" s="194">
        <f t="shared" si="0"/>
        <v>210.56865366666736</v>
      </c>
      <c r="I31" s="368">
        <f t="shared" si="1"/>
        <v>78.040000000000006</v>
      </c>
      <c r="J31" s="430" t="s">
        <v>114</v>
      </c>
      <c r="K31" s="192">
        <f>'Total Allocation'!N28</f>
        <v>3867</v>
      </c>
      <c r="L31" s="192">
        <f>'Total Allocation'!X28</f>
        <v>3616.3503787574259</v>
      </c>
      <c r="M31" s="216">
        <f>SUMIFS(Data!$R:$R,Data!$B:$B,Data!$V$3,Data!$D:$D,$A31,Data!$K:$K,"Y",Data!$C:$C,1)</f>
        <v>86.999897999999902</v>
      </c>
      <c r="N31" s="278">
        <f>SUMIFS(Data!$R:$R,Data!$B:$B,Data!$V$3,Data!$D:$D,$A31,Data!$K:$K,"Y",Data!$C:$C,2)</f>
        <v>0</v>
      </c>
      <c r="O31" s="194"/>
      <c r="P31" s="194"/>
      <c r="Q31" s="194">
        <f t="shared" si="2"/>
        <v>194.25584380806652</v>
      </c>
      <c r="R31" s="368">
        <f t="shared" si="3"/>
        <v>77.34</v>
      </c>
      <c r="S31" s="365">
        <f t="shared" si="4"/>
        <v>116.91584380806651</v>
      </c>
    </row>
    <row r="32" spans="1:20" s="123" customFormat="1" ht="12" customHeight="1">
      <c r="A32" s="269" t="s">
        <v>23</v>
      </c>
      <c r="B32" s="192">
        <f>'Total Allocation'!B29</f>
        <v>3457</v>
      </c>
      <c r="C32" s="192">
        <f>'Total Allocation'!L29</f>
        <v>3416.9696666666664</v>
      </c>
      <c r="D32" s="213">
        <v>77.066596000000061</v>
      </c>
      <c r="E32" s="279">
        <v>156.06652000000037</v>
      </c>
      <c r="F32" s="229">
        <v>148.59986400000011</v>
      </c>
      <c r="G32" s="229">
        <v>136.13320699999971</v>
      </c>
      <c r="H32" s="229">
        <f t="shared" si="0"/>
        <v>172.62206233333345</v>
      </c>
      <c r="I32" s="368">
        <f t="shared" si="1"/>
        <v>69.14</v>
      </c>
      <c r="J32" s="429" t="s">
        <v>114</v>
      </c>
      <c r="K32" s="192">
        <f>'Total Allocation'!N29</f>
        <v>3543</v>
      </c>
      <c r="L32" s="192">
        <f>'Total Allocation'!X29</f>
        <v>3373.079743249436</v>
      </c>
      <c r="M32" s="213">
        <f>SUMIFS(Data!$R:$R,Data!$B:$B,Data!$V$3,Data!$D:$D,$A32,Data!$K:$K,"Y",Data!$C:$C,1)</f>
        <v>51.133284000000202</v>
      </c>
      <c r="N32" s="279">
        <f>SUMIFS(Data!$R:$R,Data!$B:$B,Data!$V$3,Data!$D:$D,$A32,Data!$K:$K,"Y",Data!$C:$C,2)</f>
        <v>103.46656299999999</v>
      </c>
      <c r="O32" s="229"/>
      <c r="P32" s="229"/>
      <c r="Q32" s="229">
        <f t="shared" si="2"/>
        <v>170.40478508623241</v>
      </c>
      <c r="R32" s="368">
        <f t="shared" si="3"/>
        <v>70.86</v>
      </c>
      <c r="S32" s="365">
        <f t="shared" si="4"/>
        <v>99.544785086232409</v>
      </c>
    </row>
    <row r="33" spans="1:19" s="123" customFormat="1" ht="12" customHeight="1">
      <c r="A33" s="341" t="s">
        <v>38</v>
      </c>
      <c r="B33" s="192">
        <f>'Total Allocation'!B30</f>
        <v>13764</v>
      </c>
      <c r="C33" s="192">
        <f>'Total Allocation'!L30</f>
        <v>12814.304666666669</v>
      </c>
      <c r="D33" s="216">
        <v>39.24662400000004</v>
      </c>
      <c r="E33" s="278">
        <v>167.93314600000068</v>
      </c>
      <c r="F33" s="194">
        <v>171.41314200000068</v>
      </c>
      <c r="G33" s="194">
        <v>170.97314700000075</v>
      </c>
      <c r="H33" s="194">
        <f t="shared" si="0"/>
        <v>183.18868633333406</v>
      </c>
      <c r="I33" s="368">
        <f t="shared" si="1"/>
        <v>275.28000000000003</v>
      </c>
      <c r="J33" s="430" t="s">
        <v>114</v>
      </c>
      <c r="K33" s="192">
        <f>'Total Allocation'!N30</f>
        <v>13112</v>
      </c>
      <c r="L33" s="192">
        <f>'Total Allocation'!X30</f>
        <v>12410.822601080252</v>
      </c>
      <c r="M33" s="216">
        <f>SUMIFS(Data!$R:$R,Data!$B:$B,Data!$V$3,Data!$D:$D,$A33,Data!$K:$K,"Y",Data!$C:$C,1)</f>
        <v>29.673999999999999</v>
      </c>
      <c r="N33" s="278">
        <f>SUMIFS(Data!$R:$R,Data!$B:$B,Data!$V$3,Data!$D:$D,$A33,Data!$K:$K,"Y",Data!$C:$C,2)</f>
        <v>172.91599999999991</v>
      </c>
      <c r="O33" s="194"/>
      <c r="P33" s="194"/>
      <c r="Q33" s="194">
        <f t="shared" si="2"/>
        <v>177.4206519782509</v>
      </c>
      <c r="R33" s="368">
        <f t="shared" si="3"/>
        <v>262.24</v>
      </c>
      <c r="S33" s="365">
        <f t="shared" si="4"/>
        <v>0</v>
      </c>
    </row>
    <row r="34" spans="1:19" s="123" customFormat="1" ht="12" customHeight="1">
      <c r="A34" s="340" t="s">
        <v>25</v>
      </c>
      <c r="B34" s="192">
        <f>'Total Allocation'!B31</f>
        <v>4585</v>
      </c>
      <c r="C34" s="192">
        <f>'Total Allocation'!L31</f>
        <v>5648.6956666666665</v>
      </c>
      <c r="D34" s="213">
        <v>189.39980900000137</v>
      </c>
      <c r="E34" s="279">
        <v>466.03952099999793</v>
      </c>
      <c r="F34" s="229">
        <v>450.53286899999841</v>
      </c>
      <c r="G34" s="229">
        <v>469.46619699999655</v>
      </c>
      <c r="H34" s="229">
        <f t="shared" si="0"/>
        <v>525.14613199999803</v>
      </c>
      <c r="I34" s="368">
        <f t="shared" si="1"/>
        <v>0</v>
      </c>
      <c r="J34" s="429" t="s">
        <v>114</v>
      </c>
      <c r="K34" s="192">
        <f>'Total Allocation'!N31</f>
        <v>5089</v>
      </c>
      <c r="L34" s="192">
        <f>'Total Allocation'!X31</f>
        <v>5265.5852448271826</v>
      </c>
      <c r="M34" s="213">
        <f>SUMIFS(Data!$R:$R,Data!$B:$B,Data!$V$3,Data!$D:$D,$A34,Data!$K:$K,"Y",Data!$C:$C,1)</f>
        <v>105.508</v>
      </c>
      <c r="N34" s="279">
        <f>SUMIFS(Data!$R:$R,Data!$B:$B,Data!$V$3,Data!$D:$D,$A34,Data!$K:$K,"Y",Data!$C:$C,2)</f>
        <v>388.29300000000495</v>
      </c>
      <c r="O34" s="229"/>
      <c r="P34" s="229"/>
      <c r="Q34" s="229">
        <f t="shared" si="2"/>
        <v>489.52924484052119</v>
      </c>
      <c r="R34" s="368">
        <f t="shared" si="3"/>
        <v>101.78</v>
      </c>
      <c r="S34" s="365">
        <f t="shared" si="4"/>
        <v>387.74924484052121</v>
      </c>
    </row>
    <row r="35" spans="1:19" s="123" customFormat="1" ht="12" customHeight="1">
      <c r="A35" s="341" t="s">
        <v>26</v>
      </c>
      <c r="B35" s="192">
        <f>'Total Allocation'!B32</f>
        <v>3133</v>
      </c>
      <c r="C35" s="192">
        <f>'Total Allocation'!L32</f>
        <v>3077.3493333333331</v>
      </c>
      <c r="D35" s="216">
        <v>1.1666650000000001</v>
      </c>
      <c r="E35" s="278">
        <v>8.3333229999999965</v>
      </c>
      <c r="F35" s="194">
        <v>6.4666569999999988</v>
      </c>
      <c r="G35" s="194">
        <v>7.3333239999999984</v>
      </c>
      <c r="H35" s="194">
        <f t="shared" si="0"/>
        <v>7.7666563333333309</v>
      </c>
      <c r="I35" s="368">
        <f t="shared" si="1"/>
        <v>62.660000000000004</v>
      </c>
      <c r="J35" s="430" t="s">
        <v>114</v>
      </c>
      <c r="K35" s="192">
        <f>'Total Allocation'!N32</f>
        <v>3208</v>
      </c>
      <c r="L35" s="192">
        <f>'Total Allocation'!X32</f>
        <v>2860.6135099265316</v>
      </c>
      <c r="M35" s="216">
        <f>SUMIFS(Data!$R:$R,Data!$B:$B,Data!$V$3,Data!$D:$D,$A35,Data!$K:$K,"Y",Data!$C:$C,1)</f>
        <v>2.979994</v>
      </c>
      <c r="N35" s="278">
        <f>SUMIFS(Data!$R:$R,Data!$B:$B,Data!$V$3,Data!$D:$D,$A35,Data!$K:$K,"Y",Data!$C:$C,2)</f>
        <v>13.226649999999999</v>
      </c>
      <c r="O35" s="194"/>
      <c r="P35" s="194"/>
      <c r="Q35" s="194">
        <f t="shared" si="2"/>
        <v>7.219655498137505</v>
      </c>
      <c r="R35" s="368">
        <f t="shared" si="3"/>
        <v>64.16</v>
      </c>
      <c r="S35" s="365">
        <f t="shared" si="4"/>
        <v>0</v>
      </c>
    </row>
    <row r="36" spans="1:19" s="123" customFormat="1" ht="12" customHeight="1">
      <c r="A36" s="340" t="s">
        <v>27</v>
      </c>
      <c r="B36" s="192">
        <f>'Total Allocation'!B33</f>
        <v>2513</v>
      </c>
      <c r="C36" s="192">
        <f>'Total Allocation'!L33</f>
        <v>2531.0026666666668</v>
      </c>
      <c r="D36" s="213"/>
      <c r="E36" s="279">
        <v>3.7999960000000006</v>
      </c>
      <c r="F36" s="229">
        <v>3.5999960000000004</v>
      </c>
      <c r="G36" s="229">
        <v>3.7333300000000005</v>
      </c>
      <c r="H36" s="229">
        <f t="shared" si="0"/>
        <v>3.711107333333334</v>
      </c>
      <c r="I36" s="368">
        <f t="shared" si="1"/>
        <v>0</v>
      </c>
      <c r="J36" s="429" t="s">
        <v>114</v>
      </c>
      <c r="K36" s="192">
        <f>'Total Allocation'!N33</f>
        <v>2597</v>
      </c>
      <c r="L36" s="192">
        <f>'Total Allocation'!X33</f>
        <v>2622.3838248268435</v>
      </c>
      <c r="M36" s="213">
        <f>SUMIFS(Data!$R:$R,Data!$B:$B,Data!$V$3,Data!$D:$D,$A36,Data!$K:$K,"Y",Data!$C:$C,1)</f>
        <v>0</v>
      </c>
      <c r="N36" s="279">
        <f>SUMIFS(Data!$R:$R,Data!$B:$B,Data!$V$3,Data!$D:$D,$A36,Data!$K:$K,"Y",Data!$C:$C,2)</f>
        <v>0</v>
      </c>
      <c r="O36" s="229"/>
      <c r="P36" s="229"/>
      <c r="Q36" s="229">
        <f t="shared" si="2"/>
        <v>3.8450958473096359</v>
      </c>
      <c r="R36" s="368">
        <f t="shared" si="3"/>
        <v>0</v>
      </c>
      <c r="S36" s="365">
        <f t="shared" si="4"/>
        <v>3.8450958473096359</v>
      </c>
    </row>
    <row r="37" spans="1:19" s="123" customFormat="1" ht="12" customHeight="1">
      <c r="A37" s="341" t="s">
        <v>28</v>
      </c>
      <c r="B37" s="192">
        <f>'Total Allocation'!B34</f>
        <v>2439</v>
      </c>
      <c r="C37" s="192">
        <f>'Total Allocation'!L34</f>
        <v>2439.6713333333332</v>
      </c>
      <c r="D37" s="216"/>
      <c r="E37" s="278"/>
      <c r="F37" s="194"/>
      <c r="G37" s="194"/>
      <c r="H37" s="194">
        <f t="shared" si="0"/>
        <v>0</v>
      </c>
      <c r="I37" s="368">
        <f t="shared" si="1"/>
        <v>0</v>
      </c>
      <c r="J37" s="430" t="s">
        <v>114</v>
      </c>
      <c r="K37" s="192">
        <f>'Total Allocation'!N34</f>
        <v>2484</v>
      </c>
      <c r="L37" s="192">
        <f>'Total Allocation'!X34</f>
        <v>2481.252740288317</v>
      </c>
      <c r="M37" s="216">
        <f>SUMIFS(Data!$R:$R,Data!$B:$B,Data!$V$3,Data!$D:$D,$A37,Data!$K:$K,"Y",Data!$C:$C,1)</f>
        <v>1.333332</v>
      </c>
      <c r="N37" s="278">
        <f>SUMIFS(Data!$R:$R,Data!$B:$B,Data!$V$3,Data!$D:$D,$A37,Data!$K:$K,"Y",Data!$C:$C,2)</f>
        <v>3.9333300000000002</v>
      </c>
      <c r="O37" s="194"/>
      <c r="P37" s="194"/>
      <c r="Q37" s="194">
        <f t="shared" si="2"/>
        <v>0</v>
      </c>
      <c r="R37" s="368">
        <f t="shared" si="3"/>
        <v>2.7472597116830002</v>
      </c>
      <c r="S37" s="365">
        <f t="shared" si="4"/>
        <v>0</v>
      </c>
    </row>
    <row r="38" spans="1:19" s="123" customFormat="1" ht="12" customHeight="1" thickBot="1">
      <c r="A38" s="343" t="s">
        <v>29</v>
      </c>
      <c r="B38" s="192">
        <f>'Total Allocation'!B35</f>
        <v>4000</v>
      </c>
      <c r="C38" s="192">
        <f>'Total Allocation'!L35</f>
        <v>3783.8430000000003</v>
      </c>
      <c r="D38" s="262"/>
      <c r="E38" s="281"/>
      <c r="F38" s="282"/>
      <c r="G38" s="282"/>
      <c r="H38" s="282">
        <f t="shared" si="0"/>
        <v>0</v>
      </c>
      <c r="I38" s="369">
        <f t="shared" si="1"/>
        <v>80</v>
      </c>
      <c r="J38" s="431" t="s">
        <v>114</v>
      </c>
      <c r="K38" s="206">
        <f>'Total Allocation'!N35</f>
        <v>4017</v>
      </c>
      <c r="L38" s="206">
        <f>'Total Allocation'!X35</f>
        <v>3916.4428644248069</v>
      </c>
      <c r="M38" s="262">
        <f>SUMIFS(Data!$R:$R,Data!$B:$B,Data!$V$3,Data!$D:$D,$A38,Data!$K:$K,"Y",Data!$C:$C,1)</f>
        <v>0</v>
      </c>
      <c r="N38" s="281">
        <f>SUMIFS(Data!$R:$R,Data!$B:$B,Data!$V$3,Data!$D:$D,$A38,Data!$K:$K,"Y",Data!$C:$C,2)</f>
        <v>0</v>
      </c>
      <c r="O38" s="282"/>
      <c r="P38" s="282"/>
      <c r="Q38" s="282">
        <f t="shared" si="2"/>
        <v>0</v>
      </c>
      <c r="R38" s="369">
        <f t="shared" si="3"/>
        <v>80.34</v>
      </c>
      <c r="S38" s="366">
        <f t="shared" si="4"/>
        <v>0</v>
      </c>
    </row>
    <row r="39" spans="1:19" s="123" customFormat="1" ht="12" customHeight="1" thickBot="1">
      <c r="A39" s="344" t="s">
        <v>32</v>
      </c>
      <c r="B39" s="457">
        <f>'Total Allocation'!B36</f>
        <v>139545</v>
      </c>
      <c r="C39" s="457">
        <f>'Total Allocation'!L36</f>
        <v>135324.33966666664</v>
      </c>
      <c r="D39" s="254">
        <f>SUM(D9:D38)</f>
        <v>1168.1254090000009</v>
      </c>
      <c r="E39" s="254">
        <f t="shared" ref="E39:H39" si="5">SUM(E9:E38)</f>
        <v>2766.5035390000166</v>
      </c>
      <c r="F39" s="254">
        <f t="shared" si="5"/>
        <v>2774.3635360000167</v>
      </c>
      <c r="G39" s="254">
        <f t="shared" si="5"/>
        <v>3172.7765270000164</v>
      </c>
      <c r="H39" s="254">
        <f t="shared" si="5"/>
        <v>3293.9230036666836</v>
      </c>
      <c r="I39" s="370">
        <f>SUM(I9:I38)</f>
        <v>1785.1604136666699</v>
      </c>
      <c r="J39" s="432" t="s">
        <v>114</v>
      </c>
      <c r="K39" s="457">
        <f>'Total Allocation'!N36</f>
        <v>139554</v>
      </c>
      <c r="L39" s="457">
        <f>'Total Allocation'!X36</f>
        <v>132298.37772464761</v>
      </c>
      <c r="M39" s="254">
        <f>SUM(M9:M38)</f>
        <v>547.55488900000034</v>
      </c>
      <c r="N39" s="254">
        <f t="shared" ref="N39:Q39" si="6">SUM(N9:N38)</f>
        <v>1291.4482170000053</v>
      </c>
      <c r="O39" s="254">
        <f t="shared" si="6"/>
        <v>0</v>
      </c>
      <c r="P39" s="254">
        <f t="shared" si="6"/>
        <v>0</v>
      </c>
      <c r="Q39" s="254">
        <f t="shared" si="6"/>
        <v>1968.0541708855435</v>
      </c>
      <c r="R39" s="370">
        <f>SUM(R9:R38)</f>
        <v>2087.88421312625</v>
      </c>
      <c r="S39" s="367">
        <f>SUM(S9:S38)</f>
        <v>749.0973775751811</v>
      </c>
    </row>
    <row r="40" spans="1:19" s="123" customFormat="1" ht="12" customHeight="1" thickTop="1">
      <c r="A40" s="118" t="s">
        <v>96</v>
      </c>
      <c r="B40" s="118"/>
      <c r="C40" s="118"/>
      <c r="D40" s="118"/>
      <c r="E40" s="118"/>
      <c r="F40" s="118"/>
      <c r="G40" s="118"/>
      <c r="H40" s="118"/>
      <c r="I40" s="118"/>
      <c r="K40" s="118"/>
      <c r="L40" s="118"/>
      <c r="M40" s="118"/>
      <c r="N40" s="118"/>
      <c r="O40" s="118"/>
      <c r="P40" s="118"/>
      <c r="S40" s="119" t="str">
        <f>Data!$U$1</f>
        <v>ddupree</v>
      </c>
    </row>
    <row r="41" spans="1:19" s="123" customFormat="1" ht="12" customHeight="1">
      <c r="A41" s="124" t="s">
        <v>112</v>
      </c>
      <c r="B41" s="124"/>
      <c r="C41" s="124"/>
      <c r="D41" s="118"/>
      <c r="E41" s="118"/>
      <c r="F41" s="118"/>
      <c r="G41" s="118"/>
      <c r="H41" s="118"/>
      <c r="I41" s="118"/>
      <c r="K41" s="124"/>
      <c r="L41" s="124"/>
      <c r="M41" s="118"/>
      <c r="N41" s="118"/>
      <c r="O41" s="118"/>
      <c r="P41" s="118"/>
      <c r="S41" s="120">
        <f>Data!$U$2</f>
        <v>42774.509060416669</v>
      </c>
    </row>
    <row r="42" spans="1:19" s="123" customFormat="1" ht="12" customHeight="1">
      <c r="A42" s="124" t="s">
        <v>207</v>
      </c>
      <c r="B42" s="124"/>
      <c r="C42" s="124"/>
      <c r="D42" s="92"/>
      <c r="E42" s="92"/>
      <c r="F42" s="92"/>
      <c r="G42" s="92"/>
      <c r="H42" s="92"/>
      <c r="I42" s="92"/>
      <c r="J42" s="122"/>
      <c r="K42" s="124"/>
      <c r="L42" s="124"/>
      <c r="M42" s="92"/>
      <c r="N42" s="92"/>
      <c r="O42" s="92"/>
      <c r="P42" s="92"/>
      <c r="Q42" s="92"/>
      <c r="R42" s="92"/>
      <c r="S42" s="92"/>
    </row>
    <row r="43" spans="1:19" ht="12" customHeight="1">
      <c r="A43" s="7"/>
      <c r="B43" s="7"/>
      <c r="C43" s="7"/>
      <c r="K43" s="7"/>
      <c r="L43" s="7"/>
    </row>
    <row r="44" spans="1:19" ht="12" customHeight="1">
      <c r="A44" s="7"/>
      <c r="B44" s="7"/>
      <c r="C44" s="7"/>
      <c r="K44" s="7"/>
      <c r="L44" s="7"/>
    </row>
    <row r="45" spans="1:19" s="123" customFormat="1" ht="12" customHeight="1">
      <c r="A45" s="77" t="s">
        <v>107</v>
      </c>
      <c r="B45" s="77"/>
      <c r="C45" s="77"/>
      <c r="K45" s="77"/>
      <c r="L45" s="77"/>
    </row>
    <row r="46" spans="1:19" ht="12" customHeight="1">
      <c r="A46" s="360" t="s">
        <v>140</v>
      </c>
      <c r="B46" s="360"/>
      <c r="C46" s="360"/>
      <c r="D46" s="361"/>
      <c r="E46" s="361"/>
      <c r="F46" s="361"/>
      <c r="G46" s="361"/>
      <c r="H46" s="361"/>
      <c r="I46" s="361"/>
      <c r="J46" s="361"/>
      <c r="K46" s="360"/>
      <c r="L46" s="360"/>
      <c r="M46" s="361"/>
      <c r="N46" s="361"/>
      <c r="O46" s="361"/>
      <c r="P46" s="361"/>
    </row>
    <row r="47" spans="1:19" s="123" customFormat="1" ht="12" customHeight="1">
      <c r="D47" s="118"/>
      <c r="E47" s="118"/>
      <c r="F47" s="118"/>
      <c r="G47" s="118"/>
      <c r="H47" s="118"/>
      <c r="I47" s="118"/>
      <c r="J47" s="118"/>
      <c r="M47" s="118"/>
      <c r="N47" s="118"/>
      <c r="O47" s="118"/>
      <c r="P47" s="118"/>
      <c r="Q47" s="118"/>
      <c r="R47" s="118"/>
      <c r="S47" s="118"/>
    </row>
    <row r="48" spans="1:19" s="123" customFormat="1" ht="12" customHeight="1">
      <c r="A48" s="118"/>
      <c r="B48" s="118"/>
      <c r="C48" s="118"/>
      <c r="D48" s="118"/>
      <c r="E48" s="118"/>
      <c r="F48" s="118"/>
      <c r="G48" s="118"/>
      <c r="H48" s="118"/>
      <c r="I48" s="118"/>
      <c r="J48" s="118"/>
      <c r="K48" s="118"/>
      <c r="L48" s="118"/>
      <c r="M48" s="118"/>
      <c r="N48" s="118"/>
      <c r="O48" s="118"/>
      <c r="P48" s="118"/>
      <c r="Q48" s="118"/>
      <c r="R48" s="118"/>
      <c r="S48" s="118"/>
    </row>
    <row r="49" spans="1:19">
      <c r="A49" s="123"/>
      <c r="B49" s="123"/>
      <c r="C49" s="123"/>
      <c r="I49" s="126"/>
      <c r="J49" s="126"/>
      <c r="K49" s="123"/>
      <c r="L49" s="123"/>
      <c r="S49" s="126"/>
    </row>
  </sheetData>
  <pageMargins left="0.7" right="0.7" top="0.75" bottom="0.75" header="0.3" footer="0.3"/>
  <pageSetup scale="67" orientation="landscape"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zoomScale="90" zoomScaleNormal="90" workbookViewId="0">
      <selection activeCell="A4" sqref="A4"/>
    </sheetView>
  </sheetViews>
  <sheetFormatPr defaultColWidth="9.140625" defaultRowHeight="12.75"/>
  <cols>
    <col min="1" max="1" width="17.42578125" style="37" customWidth="1"/>
    <col min="2" max="2" width="8.5703125" style="37" customWidth="1"/>
    <col min="3" max="3" width="9.7109375" style="37" bestFit="1" customWidth="1"/>
    <col min="4" max="4" width="9.28515625" style="37" bestFit="1" customWidth="1"/>
    <col min="5" max="6" width="8.5703125" style="37" bestFit="1" customWidth="1"/>
    <col min="7" max="7" width="9.7109375" style="37" bestFit="1" customWidth="1"/>
    <col min="8" max="8" width="9.28515625" style="37" bestFit="1" customWidth="1"/>
    <col min="9" max="10" width="8.5703125" style="37" bestFit="1" customWidth="1"/>
    <col min="11" max="11" width="9.7109375" style="37" bestFit="1" customWidth="1"/>
    <col min="12" max="12" width="9.28515625" style="37" bestFit="1" customWidth="1"/>
    <col min="13" max="13" width="8.5703125" style="37" bestFit="1" customWidth="1"/>
    <col min="14" max="14" width="8.42578125" style="37" customWidth="1"/>
    <col min="15" max="15" width="9.7109375" style="37" bestFit="1" customWidth="1"/>
    <col min="16" max="16" width="9.28515625" style="37" bestFit="1" customWidth="1"/>
    <col min="17" max="17" width="8.5703125" style="37" bestFit="1" customWidth="1"/>
    <col min="18" max="18" width="8.5703125" style="37" customWidth="1"/>
    <col min="19" max="19" width="9.7109375" style="37" bestFit="1" customWidth="1"/>
    <col min="20" max="20" width="9.28515625" style="37" bestFit="1" customWidth="1"/>
    <col min="21" max="21" width="8.5703125" style="37" bestFit="1" customWidth="1"/>
    <col min="22" max="16384" width="9.140625" style="37"/>
  </cols>
  <sheetData>
    <row r="1" spans="1:22" s="11" customFormat="1" ht="13.5" customHeight="1">
      <c r="A1" s="347" t="s">
        <v>245</v>
      </c>
      <c r="B1" s="127"/>
      <c r="C1" s="127"/>
      <c r="D1" s="127"/>
      <c r="E1" s="127"/>
      <c r="F1" s="127"/>
      <c r="G1" s="127"/>
      <c r="H1" s="127"/>
      <c r="I1" s="127"/>
      <c r="J1" s="127"/>
      <c r="K1" s="127"/>
      <c r="L1" s="127"/>
      <c r="M1" s="127"/>
      <c r="N1" s="127"/>
      <c r="O1" s="127"/>
      <c r="P1" s="127"/>
      <c r="Q1" s="127"/>
      <c r="R1" s="127"/>
      <c r="S1" s="127"/>
      <c r="T1" s="127"/>
      <c r="U1" s="127"/>
    </row>
    <row r="2" spans="1:22" s="11" customFormat="1" ht="13.5" customHeight="1">
      <c r="A2" s="127" t="s">
        <v>47</v>
      </c>
      <c r="B2" s="127"/>
      <c r="C2" s="127"/>
      <c r="D2" s="127"/>
      <c r="E2" s="127"/>
      <c r="F2" s="127"/>
      <c r="G2" s="127"/>
      <c r="H2" s="127"/>
      <c r="I2" s="127"/>
      <c r="J2" s="127"/>
      <c r="K2" s="127"/>
      <c r="L2" s="127"/>
      <c r="M2" s="127"/>
      <c r="N2" s="127"/>
      <c r="O2" s="127"/>
      <c r="P2" s="127"/>
      <c r="Q2" s="127"/>
      <c r="R2" s="127"/>
      <c r="S2" s="127"/>
      <c r="T2" s="127"/>
      <c r="U2" s="127"/>
    </row>
    <row r="3" spans="1:22" s="11" customFormat="1" ht="13.5" customHeight="1">
      <c r="A3" s="127" t="s">
        <v>113</v>
      </c>
      <c r="B3" s="127"/>
      <c r="C3" s="127"/>
      <c r="D3" s="127"/>
      <c r="E3" s="127"/>
      <c r="F3" s="127"/>
      <c r="G3" s="127"/>
      <c r="H3" s="127"/>
      <c r="I3" s="127"/>
      <c r="J3" s="127"/>
      <c r="K3" s="127"/>
      <c r="L3" s="127"/>
      <c r="M3" s="127"/>
      <c r="N3" s="127"/>
      <c r="O3" s="127"/>
      <c r="P3" s="127"/>
      <c r="Q3" s="127"/>
      <c r="R3" s="127"/>
      <c r="S3" s="127"/>
      <c r="T3" s="127"/>
      <c r="U3" s="127"/>
    </row>
    <row r="4" spans="1:22" s="11" customFormat="1" ht="13.5" customHeight="1">
      <c r="A4" s="127"/>
      <c r="B4" s="127"/>
      <c r="C4" s="127"/>
      <c r="D4" s="127"/>
      <c r="E4" s="127"/>
      <c r="F4" s="127"/>
      <c r="G4" s="127"/>
      <c r="H4" s="127"/>
      <c r="I4" s="127"/>
      <c r="J4" s="127"/>
      <c r="K4" s="127"/>
      <c r="L4" s="127"/>
      <c r="M4" s="127"/>
      <c r="N4" s="127"/>
      <c r="O4" s="127"/>
      <c r="P4" s="127"/>
      <c r="Q4" s="127"/>
      <c r="R4" s="127"/>
      <c r="S4" s="127"/>
      <c r="T4" s="127"/>
      <c r="U4" s="127"/>
    </row>
    <row r="5" spans="1:22" s="353" customFormat="1" ht="15">
      <c r="B5" s="347"/>
      <c r="C5" s="347"/>
      <c r="D5" s="359"/>
      <c r="E5" s="347"/>
      <c r="F5" s="347"/>
      <c r="G5" s="347"/>
      <c r="H5" s="359"/>
      <c r="I5" s="347"/>
      <c r="J5" s="347"/>
      <c r="K5" s="347"/>
      <c r="L5" s="359"/>
      <c r="M5" s="347"/>
      <c r="N5" s="347"/>
      <c r="O5" s="347"/>
      <c r="P5" s="359"/>
      <c r="Q5" s="347"/>
      <c r="R5" s="347"/>
      <c r="S5" s="347"/>
      <c r="T5" s="359"/>
      <c r="U5" s="347"/>
      <c r="V5" s="354"/>
    </row>
    <row r="6" spans="1:22" s="11" customFormat="1" ht="13.5" customHeight="1" thickBot="1">
      <c r="B6" s="127" t="s">
        <v>214</v>
      </c>
      <c r="C6" s="127"/>
      <c r="E6" s="127"/>
      <c r="F6" s="127"/>
      <c r="G6" s="127"/>
      <c r="H6" s="127"/>
      <c r="I6" s="127"/>
      <c r="J6" s="127"/>
      <c r="K6" s="127"/>
      <c r="L6" s="127"/>
      <c r="M6" s="127"/>
      <c r="N6" s="127"/>
      <c r="O6" s="127"/>
      <c r="P6" s="127"/>
      <c r="Q6" s="127"/>
      <c r="R6" s="127" t="s">
        <v>213</v>
      </c>
      <c r="S6" s="127"/>
      <c r="T6" s="127"/>
      <c r="U6" s="127"/>
    </row>
    <row r="7" spans="1:22" s="2" customFormat="1" ht="12" customHeight="1">
      <c r="A7" s="227"/>
      <c r="B7" s="49" t="s">
        <v>89</v>
      </c>
      <c r="C7" s="49" t="s">
        <v>89</v>
      </c>
      <c r="D7" s="49" t="s">
        <v>89</v>
      </c>
      <c r="E7" s="320" t="s">
        <v>89</v>
      </c>
      <c r="F7" s="49" t="s">
        <v>55</v>
      </c>
      <c r="G7" s="49" t="s">
        <v>55</v>
      </c>
      <c r="H7" s="49" t="s">
        <v>55</v>
      </c>
      <c r="I7" s="320" t="s">
        <v>55</v>
      </c>
      <c r="J7" s="49" t="s">
        <v>61</v>
      </c>
      <c r="K7" s="49" t="s">
        <v>61</v>
      </c>
      <c r="L7" s="49" t="s">
        <v>61</v>
      </c>
      <c r="M7" s="320" t="s">
        <v>61</v>
      </c>
      <c r="N7" s="49" t="s">
        <v>83</v>
      </c>
      <c r="O7" s="49" t="s">
        <v>83</v>
      </c>
      <c r="P7" s="49" t="s">
        <v>83</v>
      </c>
      <c r="Q7" s="320" t="s">
        <v>83</v>
      </c>
      <c r="R7" s="49" t="s">
        <v>88</v>
      </c>
      <c r="S7" s="49" t="s">
        <v>88</v>
      </c>
      <c r="T7" s="49" t="s">
        <v>88</v>
      </c>
      <c r="U7" s="108" t="s">
        <v>88</v>
      </c>
    </row>
    <row r="8" spans="1:22" s="2" customFormat="1" ht="15" customHeight="1" thickBot="1">
      <c r="A8" s="228" t="s">
        <v>0</v>
      </c>
      <c r="B8" s="162" t="s">
        <v>151</v>
      </c>
      <c r="C8" s="162" t="s">
        <v>150</v>
      </c>
      <c r="D8" s="162" t="s">
        <v>212</v>
      </c>
      <c r="E8" s="321" t="s">
        <v>149</v>
      </c>
      <c r="F8" s="162" t="s">
        <v>151</v>
      </c>
      <c r="G8" s="162" t="s">
        <v>150</v>
      </c>
      <c r="H8" s="162" t="s">
        <v>212</v>
      </c>
      <c r="I8" s="321" t="s">
        <v>149</v>
      </c>
      <c r="J8" s="162" t="s">
        <v>151</v>
      </c>
      <c r="K8" s="162" t="s">
        <v>150</v>
      </c>
      <c r="L8" s="162" t="s">
        <v>212</v>
      </c>
      <c r="M8" s="321" t="s">
        <v>149</v>
      </c>
      <c r="N8" s="162" t="s">
        <v>151</v>
      </c>
      <c r="O8" s="162" t="s">
        <v>150</v>
      </c>
      <c r="P8" s="162" t="s">
        <v>212</v>
      </c>
      <c r="Q8" s="321" t="s">
        <v>149</v>
      </c>
      <c r="R8" s="162" t="s">
        <v>151</v>
      </c>
      <c r="S8" s="162" t="s">
        <v>150</v>
      </c>
      <c r="T8" s="162" t="s">
        <v>212</v>
      </c>
      <c r="U8" s="110" t="s">
        <v>149</v>
      </c>
    </row>
    <row r="9" spans="1:22" s="2" customFormat="1" ht="12">
      <c r="A9" s="301" t="s">
        <v>1</v>
      </c>
      <c r="B9" s="323">
        <v>5143.97</v>
      </c>
      <c r="C9" s="324">
        <v>-437</v>
      </c>
      <c r="D9" s="433" t="s">
        <v>114</v>
      </c>
      <c r="E9" s="325">
        <v>4706.97</v>
      </c>
      <c r="F9" s="323">
        <v>3819.1509999999998</v>
      </c>
      <c r="G9" s="324">
        <v>-401</v>
      </c>
      <c r="H9" s="433" t="s">
        <v>114</v>
      </c>
      <c r="I9" s="325">
        <v>3418.1509999999998</v>
      </c>
      <c r="J9" s="323">
        <v>3087.6093333333001</v>
      </c>
      <c r="K9" s="324">
        <v>-334.71190733330002</v>
      </c>
      <c r="L9" s="433" t="s">
        <v>114</v>
      </c>
      <c r="M9" s="325">
        <v>2752.897426</v>
      </c>
      <c r="N9" s="323">
        <f>'Total Allocation'!L6</f>
        <v>3149.2930000000001</v>
      </c>
      <c r="O9" s="324">
        <f>-('Aero 1000'!J6+'Aero Appr'!H6+HEET!H6+'U Contr'!H6+WRT!H6)</f>
        <v>-393.29650699999593</v>
      </c>
      <c r="P9" s="433" t="s">
        <v>114</v>
      </c>
      <c r="Q9" s="328">
        <f t="shared" ref="Q9:Q38" si="0">N9+O9</f>
        <v>2755.9964930000042</v>
      </c>
      <c r="R9" s="323">
        <f>'Total Allocation'!X6</f>
        <v>3222.7751626241275</v>
      </c>
      <c r="S9" s="324">
        <f>AVERAGE((K9/J9),(O9/N9))*R9</f>
        <v>-375.91890018935356</v>
      </c>
      <c r="T9" s="324">
        <f>-1*'Excl Int''l'!S9</f>
        <v>0</v>
      </c>
      <c r="U9" s="326">
        <f>R9+S9+T9</f>
        <v>2846.8562624347737</v>
      </c>
    </row>
    <row r="10" spans="1:22" s="2" customFormat="1" ht="12">
      <c r="A10" s="151" t="s">
        <v>34</v>
      </c>
      <c r="B10" s="327">
        <v>8921.48</v>
      </c>
      <c r="C10" s="205">
        <v>-414.78999999999905</v>
      </c>
      <c r="D10" s="434" t="s">
        <v>114</v>
      </c>
      <c r="E10" s="328">
        <v>8506.69</v>
      </c>
      <c r="F10" s="327">
        <v>8752.4953332999994</v>
      </c>
      <c r="G10" s="205">
        <v>-367</v>
      </c>
      <c r="H10" s="434" t="s">
        <v>114</v>
      </c>
      <c r="I10" s="328">
        <v>8385.4953332999994</v>
      </c>
      <c r="J10" s="327">
        <v>8243.5429999999997</v>
      </c>
      <c r="K10" s="205">
        <v>-281.5075556667</v>
      </c>
      <c r="L10" s="434" t="s">
        <v>114</v>
      </c>
      <c r="M10" s="328">
        <v>7962.0354443332999</v>
      </c>
      <c r="N10" s="327">
        <f>'Total Allocation'!L7</f>
        <v>7953.6959999999999</v>
      </c>
      <c r="O10" s="205">
        <f>-('Aero 1000'!J7+'Aero Appr'!H7+HEET!H7+'U Contr'!H7+WRT!H7)</f>
        <v>-256.79548266666734</v>
      </c>
      <c r="P10" s="434" t="s">
        <v>114</v>
      </c>
      <c r="Q10" s="328">
        <f t="shared" si="0"/>
        <v>7696.9005173333326</v>
      </c>
      <c r="R10" s="327">
        <f>'Total Allocation'!X7</f>
        <v>7871.9679718359139</v>
      </c>
      <c r="S10" s="205">
        <f t="shared" ref="S10:S38" si="1">AVERAGE((K10/J10),(O10/N10))*R10</f>
        <v>-261.4877400986291</v>
      </c>
      <c r="T10" s="205">
        <f>-1*'Excl Int''l'!S10</f>
        <v>-11.186075709572114</v>
      </c>
      <c r="U10" s="329">
        <f t="shared" ref="U10:U38" si="2">R10+S10</f>
        <v>7610.4802317372851</v>
      </c>
    </row>
    <row r="11" spans="1:22" s="2" customFormat="1" ht="12">
      <c r="A11" s="152" t="s">
        <v>3</v>
      </c>
      <c r="B11" s="278">
        <v>2056.7199999999998</v>
      </c>
      <c r="C11" s="204">
        <v>-131.95999999999981</v>
      </c>
      <c r="D11" s="435" t="s">
        <v>114</v>
      </c>
      <c r="E11" s="328">
        <v>1924.76</v>
      </c>
      <c r="F11" s="278">
        <v>1916.9829999999999</v>
      </c>
      <c r="G11" s="204">
        <v>-89.062209999999993</v>
      </c>
      <c r="H11" s="435" t="s">
        <v>114</v>
      </c>
      <c r="I11" s="328">
        <v>1827.9207899999999</v>
      </c>
      <c r="J11" s="278">
        <v>2021.2170000000001</v>
      </c>
      <c r="K11" s="204">
        <v>-202</v>
      </c>
      <c r="L11" s="435" t="s">
        <v>114</v>
      </c>
      <c r="M11" s="328">
        <v>1819.2170000000001</v>
      </c>
      <c r="N11" s="278">
        <f>'Total Allocation'!L8</f>
        <v>2100.9453333333331</v>
      </c>
      <c r="O11" s="204">
        <f>-('Aero 1000'!J8+'Aero Appr'!H8+HEET!H8+'U Contr'!H8+WRT!H8)</f>
        <v>-231</v>
      </c>
      <c r="P11" s="435" t="s">
        <v>114</v>
      </c>
      <c r="Q11" s="328">
        <f t="shared" si="0"/>
        <v>1869.9453333333331</v>
      </c>
      <c r="R11" s="278">
        <f>'Total Allocation'!X8</f>
        <v>2087.572481351724</v>
      </c>
      <c r="S11" s="204">
        <f t="shared" si="1"/>
        <v>-219.08060048124926</v>
      </c>
      <c r="T11" s="204">
        <f>-1*'Excl Int''l'!S11</f>
        <v>-2.2080553427345096E-2</v>
      </c>
      <c r="U11" s="329">
        <f t="shared" si="2"/>
        <v>1868.4918808704747</v>
      </c>
    </row>
    <row r="12" spans="1:22" s="2" customFormat="1" ht="12">
      <c r="A12" s="151" t="s">
        <v>4</v>
      </c>
      <c r="B12" s="327">
        <v>1729.7</v>
      </c>
      <c r="C12" s="205">
        <v>-71</v>
      </c>
      <c r="D12" s="434" t="s">
        <v>114</v>
      </c>
      <c r="E12" s="328">
        <v>1658.7</v>
      </c>
      <c r="F12" s="327">
        <v>1732.2213333</v>
      </c>
      <c r="G12" s="205">
        <v>-61.215490000000003</v>
      </c>
      <c r="H12" s="434" t="s">
        <v>114</v>
      </c>
      <c r="I12" s="328">
        <v>1671.0058432999999</v>
      </c>
      <c r="J12" s="327">
        <v>1673.7363333333001</v>
      </c>
      <c r="K12" s="205">
        <v>-81.4110306667</v>
      </c>
      <c r="L12" s="434" t="s">
        <v>114</v>
      </c>
      <c r="M12" s="328">
        <v>1592.3253026667001</v>
      </c>
      <c r="N12" s="327">
        <f>'Total Allocation'!L9</f>
        <v>1725.1496666666665</v>
      </c>
      <c r="O12" s="205">
        <f>-('Aero 1000'!J9+'Aero Appr'!H9+HEET!H9+'U Contr'!H9+WRT!H9)</f>
        <v>-81.338860333333344</v>
      </c>
      <c r="P12" s="434" t="s">
        <v>114</v>
      </c>
      <c r="Q12" s="328">
        <f t="shared" si="0"/>
        <v>1643.8108063333332</v>
      </c>
      <c r="R12" s="327">
        <f>'Total Allocation'!X9</f>
        <v>1723.2307867779739</v>
      </c>
      <c r="S12" s="205">
        <f t="shared" si="1"/>
        <v>-82.533421421924089</v>
      </c>
      <c r="T12" s="205">
        <f>-1*'Excl Int''l'!S12</f>
        <v>0</v>
      </c>
      <c r="U12" s="329">
        <f t="shared" si="2"/>
        <v>1640.6973653560499</v>
      </c>
    </row>
    <row r="13" spans="1:22" s="2" customFormat="1" ht="12">
      <c r="A13" s="152" t="s">
        <v>5</v>
      </c>
      <c r="B13" s="278">
        <v>1937.05</v>
      </c>
      <c r="C13" s="204">
        <v>-36.3599999999999</v>
      </c>
      <c r="D13" s="435" t="s">
        <v>114</v>
      </c>
      <c r="E13" s="328">
        <v>1900.69</v>
      </c>
      <c r="F13" s="278">
        <v>1950.3126666999999</v>
      </c>
      <c r="G13" s="204">
        <v>-43.43994</v>
      </c>
      <c r="H13" s="435" t="s">
        <v>114</v>
      </c>
      <c r="I13" s="328">
        <v>1906.8727266999999</v>
      </c>
      <c r="J13" s="278">
        <v>1865.2149999999999</v>
      </c>
      <c r="K13" s="204">
        <v>-31.85886</v>
      </c>
      <c r="L13" s="435" t="s">
        <v>114</v>
      </c>
      <c r="M13" s="328">
        <v>1833.3561400000001</v>
      </c>
      <c r="N13" s="278">
        <f>'Total Allocation'!L10</f>
        <v>1889.3786666666667</v>
      </c>
      <c r="O13" s="204">
        <f>-('Aero 1000'!J10+'Aero Appr'!H10+HEET!H10+'U Contr'!H10+WRT!H10)</f>
        <v>-31.056654333333327</v>
      </c>
      <c r="P13" s="435" t="s">
        <v>114</v>
      </c>
      <c r="Q13" s="328">
        <f t="shared" si="0"/>
        <v>1858.3220123333333</v>
      </c>
      <c r="R13" s="278">
        <f>'Total Allocation'!X10</f>
        <v>1949.5467999515433</v>
      </c>
      <c r="S13" s="204">
        <f t="shared" si="1"/>
        <v>-32.672479794924236</v>
      </c>
      <c r="T13" s="204">
        <f>-1*'Excl Int''l'!S13</f>
        <v>-2.6369357615571847</v>
      </c>
      <c r="U13" s="329">
        <f t="shared" si="2"/>
        <v>1916.8743201566192</v>
      </c>
    </row>
    <row r="14" spans="1:22" s="2" customFormat="1" ht="12">
      <c r="A14" s="151" t="s">
        <v>6</v>
      </c>
      <c r="B14" s="327">
        <v>2295.69</v>
      </c>
      <c r="C14" s="205">
        <v>-179</v>
      </c>
      <c r="D14" s="434" t="s">
        <v>114</v>
      </c>
      <c r="E14" s="328">
        <v>2116.69</v>
      </c>
      <c r="F14" s="327">
        <v>2257.5569999999998</v>
      </c>
      <c r="G14" s="205">
        <v>-161</v>
      </c>
      <c r="H14" s="434" t="s">
        <v>114</v>
      </c>
      <c r="I14" s="328">
        <v>2096.5569999999998</v>
      </c>
      <c r="J14" s="327">
        <v>2183.4070000000002</v>
      </c>
      <c r="K14" s="205">
        <v>-160</v>
      </c>
      <c r="L14" s="434" t="s">
        <v>114</v>
      </c>
      <c r="M14" s="328">
        <v>2023.4069999999999</v>
      </c>
      <c r="N14" s="327">
        <f>'Total Allocation'!L11</f>
        <v>2016.914</v>
      </c>
      <c r="O14" s="205">
        <f>-('Aero 1000'!J11+'Aero Appr'!H11+HEET!H11+'U Contr'!H11+WRT!H11)</f>
        <v>-158</v>
      </c>
      <c r="P14" s="434" t="s">
        <v>114</v>
      </c>
      <c r="Q14" s="328">
        <f t="shared" si="0"/>
        <v>1858.914</v>
      </c>
      <c r="R14" s="327">
        <f>'Total Allocation'!X11</f>
        <v>2007.6785311910435</v>
      </c>
      <c r="S14" s="205">
        <f t="shared" si="1"/>
        <v>-152.19956974912407</v>
      </c>
      <c r="T14" s="205">
        <f>-1*'Excl Int''l'!S14</f>
        <v>0</v>
      </c>
      <c r="U14" s="329">
        <f t="shared" si="2"/>
        <v>1855.4789614419194</v>
      </c>
    </row>
    <row r="15" spans="1:22" s="2" customFormat="1" ht="12">
      <c r="A15" s="152" t="s">
        <v>7</v>
      </c>
      <c r="B15" s="278">
        <v>8829.4500000000007</v>
      </c>
      <c r="C15" s="204">
        <v>-246</v>
      </c>
      <c r="D15" s="435" t="s">
        <v>114</v>
      </c>
      <c r="E15" s="328">
        <v>8583.4500000000007</v>
      </c>
      <c r="F15" s="278">
        <v>7956.2983333000002</v>
      </c>
      <c r="G15" s="204">
        <v>-214</v>
      </c>
      <c r="H15" s="435" t="s">
        <v>114</v>
      </c>
      <c r="I15" s="328">
        <v>7742.2983333000002</v>
      </c>
      <c r="J15" s="278">
        <v>7349.4656666666997</v>
      </c>
      <c r="K15" s="204">
        <v>-231.3666783333</v>
      </c>
      <c r="L15" s="435" t="s">
        <v>114</v>
      </c>
      <c r="M15" s="328">
        <v>7118.0989883333004</v>
      </c>
      <c r="N15" s="278">
        <f>'Total Allocation'!L12</f>
        <v>6636.9623333333329</v>
      </c>
      <c r="O15" s="204">
        <f>-('Aero 1000'!J12+'Aero Appr'!H12+HEET!H12+'U Contr'!H12+WRT!H12)</f>
        <v>-232.73001166666683</v>
      </c>
      <c r="P15" s="435" t="s">
        <v>114</v>
      </c>
      <c r="Q15" s="328">
        <f t="shared" si="0"/>
        <v>6404.2323216666664</v>
      </c>
      <c r="R15" s="278">
        <f>'Total Allocation'!X12</f>
        <v>6500.7148894007933</v>
      </c>
      <c r="S15" s="204">
        <f t="shared" si="1"/>
        <v>-216.29988134467337</v>
      </c>
      <c r="T15" s="204">
        <f>-1*'Excl Int''l'!S15</f>
        <v>0</v>
      </c>
      <c r="U15" s="329">
        <f t="shared" si="2"/>
        <v>6284.4150080561203</v>
      </c>
    </row>
    <row r="16" spans="1:22" s="2" customFormat="1" ht="12">
      <c r="A16" s="151" t="s">
        <v>8</v>
      </c>
      <c r="B16" s="327">
        <v>4360.29</v>
      </c>
      <c r="C16" s="205">
        <v>-301</v>
      </c>
      <c r="D16" s="434" t="s">
        <v>114</v>
      </c>
      <c r="E16" s="328">
        <v>4059.29</v>
      </c>
      <c r="F16" s="327">
        <v>4246.0373332999998</v>
      </c>
      <c r="G16" s="205">
        <v>-274</v>
      </c>
      <c r="H16" s="434" t="s">
        <v>114</v>
      </c>
      <c r="I16" s="328">
        <v>3972.0373332999998</v>
      </c>
      <c r="J16" s="327">
        <v>4189.0803333332997</v>
      </c>
      <c r="K16" s="205">
        <v>-355</v>
      </c>
      <c r="L16" s="434" t="s">
        <v>114</v>
      </c>
      <c r="M16" s="328">
        <v>3834.0803333333001</v>
      </c>
      <c r="N16" s="327">
        <f>'Total Allocation'!L13</f>
        <v>4160.2126666666663</v>
      </c>
      <c r="O16" s="205">
        <f>-('Aero 1000'!J13+'Aero Appr'!H13+HEET!H13+'U Contr'!H13+WRT!H13)</f>
        <v>-377</v>
      </c>
      <c r="P16" s="434" t="s">
        <v>114</v>
      </c>
      <c r="Q16" s="328">
        <f t="shared" si="0"/>
        <v>3783.2126666666663</v>
      </c>
      <c r="R16" s="327">
        <f>'Total Allocation'!X13</f>
        <v>4046.3370382399348</v>
      </c>
      <c r="S16" s="205">
        <f t="shared" si="1"/>
        <v>-354.7919456440743</v>
      </c>
      <c r="T16" s="205">
        <f>-1*'Excl Int''l'!S16</f>
        <v>0</v>
      </c>
      <c r="U16" s="329">
        <f t="shared" si="2"/>
        <v>3691.5450925958603</v>
      </c>
    </row>
    <row r="17" spans="1:22" s="2" customFormat="1" ht="12">
      <c r="A17" s="152" t="s">
        <v>9</v>
      </c>
      <c r="B17" s="278">
        <v>4992.04</v>
      </c>
      <c r="C17" s="204">
        <v>-303</v>
      </c>
      <c r="D17" s="435" t="s">
        <v>114</v>
      </c>
      <c r="E17" s="328">
        <v>4689.04</v>
      </c>
      <c r="F17" s="278">
        <v>5037.9830000000002</v>
      </c>
      <c r="G17" s="204">
        <v>-280.66665999999998</v>
      </c>
      <c r="H17" s="435" t="s">
        <v>114</v>
      </c>
      <c r="I17" s="328">
        <v>4757.3163400000003</v>
      </c>
      <c r="J17" s="278">
        <v>4959.2879999999996</v>
      </c>
      <c r="K17" s="204">
        <v>-255.1464543333</v>
      </c>
      <c r="L17" s="435" t="s">
        <v>114</v>
      </c>
      <c r="M17" s="328">
        <v>4704.1415456667</v>
      </c>
      <c r="N17" s="278">
        <f>'Total Allocation'!L14</f>
        <v>4848.0356666666667</v>
      </c>
      <c r="O17" s="204">
        <f>-('Aero 1000'!J14+'Aero Appr'!H14+HEET!H14+'U Contr'!H14+WRT!H14)</f>
        <v>-294.55666666666667</v>
      </c>
      <c r="P17" s="435" t="s">
        <v>114</v>
      </c>
      <c r="Q17" s="328">
        <f t="shared" si="0"/>
        <v>4553.4790000000003</v>
      </c>
      <c r="R17" s="278">
        <f>'Total Allocation'!X14</f>
        <v>4966.3539543297602</v>
      </c>
      <c r="S17" s="204">
        <f t="shared" si="1"/>
        <v>-278.62771361619093</v>
      </c>
      <c r="T17" s="204">
        <f>-1*'Excl Int''l'!S17</f>
        <v>-1.6731937921280455</v>
      </c>
      <c r="U17" s="329">
        <f t="shared" si="2"/>
        <v>4687.7262407135695</v>
      </c>
    </row>
    <row r="18" spans="1:22" s="2" customFormat="1" ht="12">
      <c r="A18" s="151" t="s">
        <v>10</v>
      </c>
      <c r="B18" s="327">
        <v>5345.67</v>
      </c>
      <c r="C18" s="205">
        <v>-342</v>
      </c>
      <c r="D18" s="434" t="s">
        <v>114</v>
      </c>
      <c r="E18" s="328">
        <v>5003.67</v>
      </c>
      <c r="F18" s="327">
        <v>5190.6186667000002</v>
      </c>
      <c r="G18" s="205">
        <v>-308.33332999999999</v>
      </c>
      <c r="H18" s="434" t="s">
        <v>114</v>
      </c>
      <c r="I18" s="328">
        <v>4882.2853366999998</v>
      </c>
      <c r="J18" s="327">
        <v>4947.3156666667001</v>
      </c>
      <c r="K18" s="205">
        <v>-370</v>
      </c>
      <c r="L18" s="434" t="s">
        <v>114</v>
      </c>
      <c r="M18" s="328">
        <v>4577.3156666667001</v>
      </c>
      <c r="N18" s="327">
        <f>'Total Allocation'!L15</f>
        <v>4822.6329999999998</v>
      </c>
      <c r="O18" s="205">
        <f>-('Aero 1000'!J15+'Aero Appr'!H15+HEET!H15+'U Contr'!H15+WRT!H15)</f>
        <v>-345.13992200000075</v>
      </c>
      <c r="P18" s="434" t="s">
        <v>114</v>
      </c>
      <c r="Q18" s="328">
        <f t="shared" si="0"/>
        <v>4477.4930779999995</v>
      </c>
      <c r="R18" s="327">
        <f>'Total Allocation'!X15</f>
        <v>4659.5577158053811</v>
      </c>
      <c r="S18" s="205">
        <f t="shared" si="1"/>
        <v>-340.97415580066507</v>
      </c>
      <c r="T18" s="205">
        <f>-1*'Excl Int''l'!S18</f>
        <v>-8.2786650979470977</v>
      </c>
      <c r="U18" s="329">
        <f t="shared" si="2"/>
        <v>4318.5835600047158</v>
      </c>
    </row>
    <row r="19" spans="1:22" s="2" customFormat="1" ht="12">
      <c r="A19" s="152" t="s">
        <v>11</v>
      </c>
      <c r="B19" s="278">
        <v>5262.98</v>
      </c>
      <c r="C19" s="204">
        <v>-516.6899999999996</v>
      </c>
      <c r="D19" s="435" t="s">
        <v>114</v>
      </c>
      <c r="E19" s="328">
        <v>4746.29</v>
      </c>
      <c r="F19" s="278">
        <v>5432.7550000000001</v>
      </c>
      <c r="G19" s="204">
        <v>-455.31315999999998</v>
      </c>
      <c r="H19" s="435" t="s">
        <v>114</v>
      </c>
      <c r="I19" s="328">
        <v>4977.4418400000004</v>
      </c>
      <c r="J19" s="278">
        <v>5491.2213333333002</v>
      </c>
      <c r="K19" s="204">
        <v>-325.50998366670001</v>
      </c>
      <c r="L19" s="435" t="s">
        <v>114</v>
      </c>
      <c r="M19" s="328">
        <v>5165.7113496666998</v>
      </c>
      <c r="N19" s="278">
        <f>'Total Allocation'!L16</f>
        <v>5356.7853333333333</v>
      </c>
      <c r="O19" s="204">
        <f>-('Aero 1000'!J16+'Aero Appr'!H16+HEET!H16+'U Contr'!H16+WRT!H16)</f>
        <v>-334.98</v>
      </c>
      <c r="P19" s="435" t="s">
        <v>114</v>
      </c>
      <c r="Q19" s="328">
        <f t="shared" si="0"/>
        <v>5021.8053333333337</v>
      </c>
      <c r="R19" s="278">
        <f>'Total Allocation'!X16</f>
        <v>5153.5637977501856</v>
      </c>
      <c r="S19" s="204">
        <f t="shared" si="1"/>
        <v>-313.88301343002684</v>
      </c>
      <c r="T19" s="204">
        <f>-1*'Excl Int''l'!S19</f>
        <v>0</v>
      </c>
      <c r="U19" s="329">
        <f t="shared" si="2"/>
        <v>4839.6807843201586</v>
      </c>
    </row>
    <row r="20" spans="1:22" s="36" customFormat="1" ht="12">
      <c r="A20" s="153" t="s">
        <v>35</v>
      </c>
      <c r="B20" s="327">
        <v>1627.7</v>
      </c>
      <c r="C20" s="205">
        <v>-216</v>
      </c>
      <c r="D20" s="434" t="s">
        <v>114</v>
      </c>
      <c r="E20" s="328">
        <v>1411.7</v>
      </c>
      <c r="F20" s="327">
        <v>1666.7829999999999</v>
      </c>
      <c r="G20" s="205">
        <v>-192</v>
      </c>
      <c r="H20" s="434" t="s">
        <v>114</v>
      </c>
      <c r="I20" s="328">
        <v>1474.7829999999999</v>
      </c>
      <c r="J20" s="327">
        <v>1658.7263333333001</v>
      </c>
      <c r="K20" s="205">
        <v>-189.22987833330001</v>
      </c>
      <c r="L20" s="434" t="s">
        <v>114</v>
      </c>
      <c r="M20" s="328">
        <v>1469.496455</v>
      </c>
      <c r="N20" s="327">
        <f>'Total Allocation'!L17</f>
        <v>1680.5843333333332</v>
      </c>
      <c r="O20" s="205">
        <f>-('Aero 1000'!J17+'Aero Appr'!H17+HEET!H17+'U Contr'!H17+WRT!H17)</f>
        <v>-181.91884299999995</v>
      </c>
      <c r="P20" s="434" t="s">
        <v>114</v>
      </c>
      <c r="Q20" s="328">
        <f t="shared" si="0"/>
        <v>1498.6654903333333</v>
      </c>
      <c r="R20" s="327">
        <f>'Total Allocation'!X17</f>
        <v>1628.7533363823829</v>
      </c>
      <c r="S20" s="205">
        <f t="shared" si="1"/>
        <v>-181.05939474469241</v>
      </c>
      <c r="T20" s="205">
        <f>-1*'Excl Int''l'!S20</f>
        <v>0</v>
      </c>
      <c r="U20" s="329">
        <f t="shared" si="2"/>
        <v>1447.6939416376906</v>
      </c>
      <c r="V20" s="2"/>
    </row>
    <row r="21" spans="1:22" s="36" customFormat="1" ht="12">
      <c r="A21" s="154" t="s">
        <v>13</v>
      </c>
      <c r="B21" s="278">
        <v>5782.3</v>
      </c>
      <c r="C21" s="204">
        <v>-523</v>
      </c>
      <c r="D21" s="435" t="s">
        <v>114</v>
      </c>
      <c r="E21" s="328">
        <v>5259.3</v>
      </c>
      <c r="F21" s="278">
        <v>5528.5323332999997</v>
      </c>
      <c r="G21" s="204">
        <v>-457.17284999999998</v>
      </c>
      <c r="H21" s="435" t="s">
        <v>114</v>
      </c>
      <c r="I21" s="328">
        <v>5071.3594832999997</v>
      </c>
      <c r="J21" s="278">
        <v>5234.8246666667001</v>
      </c>
      <c r="K21" s="204">
        <v>-415.3252063333</v>
      </c>
      <c r="L21" s="435" t="s">
        <v>114</v>
      </c>
      <c r="M21" s="328">
        <v>4819.4994603332998</v>
      </c>
      <c r="N21" s="278">
        <f>'Total Allocation'!L18</f>
        <v>5052.2936666666665</v>
      </c>
      <c r="O21" s="204">
        <f>-('Aero 1000'!J18+'Aero Appr'!H18+HEET!H18+'U Contr'!H18+WRT!H18)</f>
        <v>-428.77093966666564</v>
      </c>
      <c r="P21" s="435" t="s">
        <v>114</v>
      </c>
      <c r="Q21" s="328">
        <f t="shared" si="0"/>
        <v>4623.5227270000005</v>
      </c>
      <c r="R21" s="278">
        <f>'Total Allocation'!X18</f>
        <v>5083.0892525718018</v>
      </c>
      <c r="S21" s="204">
        <f t="shared" si="1"/>
        <v>-417.33557112624845</v>
      </c>
      <c r="T21" s="204">
        <f>-1*'Excl Int''l'!S21</f>
        <v>0</v>
      </c>
      <c r="U21" s="329">
        <f t="shared" si="2"/>
        <v>4665.7536814455534</v>
      </c>
      <c r="V21" s="2"/>
    </row>
    <row r="22" spans="1:22" s="36" customFormat="1" ht="12">
      <c r="A22" s="153" t="s">
        <v>14</v>
      </c>
      <c r="B22" s="327">
        <v>6371.02</v>
      </c>
      <c r="C22" s="205">
        <v>-306.04000000000087</v>
      </c>
      <c r="D22" s="434" t="s">
        <v>114</v>
      </c>
      <c r="E22" s="328">
        <v>6064.98</v>
      </c>
      <c r="F22" s="327">
        <v>6115.7236666999997</v>
      </c>
      <c r="G22" s="205">
        <v>-265.45749000000001</v>
      </c>
      <c r="H22" s="434" t="s">
        <v>114</v>
      </c>
      <c r="I22" s="328">
        <v>5850.2661767</v>
      </c>
      <c r="J22" s="327">
        <v>6004.7816666667004</v>
      </c>
      <c r="K22" s="205">
        <v>-262.47645433330001</v>
      </c>
      <c r="L22" s="434" t="s">
        <v>114</v>
      </c>
      <c r="M22" s="328">
        <v>5742.3052123333</v>
      </c>
      <c r="N22" s="327">
        <f>'Total Allocation'!L19</f>
        <v>5979.7979999999998</v>
      </c>
      <c r="O22" s="205">
        <f>-('Aero 1000'!J19+'Aero Appr'!H19+HEET!H19+'U Contr'!H19+WRT!H19)</f>
        <v>-208.44773500000079</v>
      </c>
      <c r="P22" s="434" t="s">
        <v>114</v>
      </c>
      <c r="Q22" s="328">
        <f t="shared" si="0"/>
        <v>5771.3502649999991</v>
      </c>
      <c r="R22" s="327">
        <f>'Total Allocation'!X19</f>
        <v>6010.5315194704735</v>
      </c>
      <c r="S22" s="205">
        <f t="shared" si="1"/>
        <v>-236.12342589173875</v>
      </c>
      <c r="T22" s="205">
        <f>-1*'Excl Int''l'!S22</f>
        <v>0</v>
      </c>
      <c r="U22" s="329">
        <f t="shared" si="2"/>
        <v>5774.4080935787351</v>
      </c>
      <c r="V22" s="2"/>
    </row>
    <row r="23" spans="1:22" s="36" customFormat="1" ht="12">
      <c r="A23" s="154" t="s">
        <v>15</v>
      </c>
      <c r="B23" s="278">
        <v>3096.38</v>
      </c>
      <c r="C23" s="204">
        <v>-276</v>
      </c>
      <c r="D23" s="435" t="s">
        <v>114</v>
      </c>
      <c r="E23" s="328">
        <v>2820.38</v>
      </c>
      <c r="F23" s="278">
        <v>3116.0033333000001</v>
      </c>
      <c r="G23" s="204">
        <v>-237</v>
      </c>
      <c r="H23" s="435" t="s">
        <v>114</v>
      </c>
      <c r="I23" s="328">
        <v>2879.0033333000001</v>
      </c>
      <c r="J23" s="278">
        <v>2995.011</v>
      </c>
      <c r="K23" s="204">
        <v>-219.8909746667</v>
      </c>
      <c r="L23" s="435" t="s">
        <v>114</v>
      </c>
      <c r="M23" s="328">
        <v>2775.1200253333</v>
      </c>
      <c r="N23" s="278">
        <f>'Total Allocation'!L20</f>
        <v>2921.884</v>
      </c>
      <c r="O23" s="204">
        <f>-('Aero 1000'!J20+'Aero Appr'!H20+HEET!H20+'U Contr'!H20+WRT!H20)</f>
        <v>-230.59003866666669</v>
      </c>
      <c r="P23" s="435" t="s">
        <v>114</v>
      </c>
      <c r="Q23" s="328">
        <f t="shared" si="0"/>
        <v>2691.2939613333333</v>
      </c>
      <c r="R23" s="278">
        <f>'Total Allocation'!X20</f>
        <v>3021.1884859347538</v>
      </c>
      <c r="S23" s="204">
        <f t="shared" si="1"/>
        <v>-230.11993948857602</v>
      </c>
      <c r="T23" s="204">
        <f>-1*'Excl Int''l'!S23</f>
        <v>-6.1517274348487589</v>
      </c>
      <c r="U23" s="329">
        <f t="shared" si="2"/>
        <v>2791.0685464461776</v>
      </c>
      <c r="V23" s="2"/>
    </row>
    <row r="24" spans="1:22" s="36" customFormat="1" ht="12">
      <c r="A24" s="153" t="s">
        <v>16</v>
      </c>
      <c r="B24" s="327">
        <v>2932.08</v>
      </c>
      <c r="C24" s="205">
        <v>-91</v>
      </c>
      <c r="D24" s="434" t="s">
        <v>114</v>
      </c>
      <c r="E24" s="328">
        <v>2841.08</v>
      </c>
      <c r="F24" s="327">
        <v>2937.0903333000001</v>
      </c>
      <c r="G24" s="205">
        <v>-77</v>
      </c>
      <c r="H24" s="434" t="s">
        <v>114</v>
      </c>
      <c r="I24" s="328">
        <v>2860.0903333000001</v>
      </c>
      <c r="J24" s="327">
        <v>2904.732</v>
      </c>
      <c r="K24" s="205">
        <v>-72</v>
      </c>
      <c r="L24" s="434" t="s">
        <v>114</v>
      </c>
      <c r="M24" s="328">
        <v>2832.732</v>
      </c>
      <c r="N24" s="327">
        <f>'Total Allocation'!L21</f>
        <v>2712.1823333333332</v>
      </c>
      <c r="O24" s="205">
        <f>-('Aero 1000'!J21+'Aero Appr'!H21+HEET!H21+'U Contr'!H21+WRT!H21)</f>
        <v>-92</v>
      </c>
      <c r="P24" s="434" t="s">
        <v>114</v>
      </c>
      <c r="Q24" s="328">
        <f t="shared" si="0"/>
        <v>2620.1823333333332</v>
      </c>
      <c r="R24" s="327">
        <f>'Total Allocation'!X21</f>
        <v>2467.0671889370087</v>
      </c>
      <c r="S24" s="205">
        <f t="shared" si="1"/>
        <v>-72.418492176544163</v>
      </c>
      <c r="T24" s="205">
        <f>-1*'Excl Int''l'!S24</f>
        <v>0</v>
      </c>
      <c r="U24" s="329">
        <f t="shared" si="2"/>
        <v>2394.6486967604646</v>
      </c>
      <c r="V24" s="2"/>
    </row>
    <row r="25" spans="1:22" s="36" customFormat="1" ht="12">
      <c r="A25" s="154" t="s">
        <v>17</v>
      </c>
      <c r="B25" s="278">
        <v>5786.19</v>
      </c>
      <c r="C25" s="204">
        <v>-280</v>
      </c>
      <c r="D25" s="435" t="s">
        <v>114</v>
      </c>
      <c r="E25" s="328">
        <v>5506.19</v>
      </c>
      <c r="F25" s="278">
        <v>5520.1986667000001</v>
      </c>
      <c r="G25" s="204">
        <v>-262</v>
      </c>
      <c r="H25" s="435" t="s">
        <v>114</v>
      </c>
      <c r="I25" s="328">
        <v>5258.1986667000001</v>
      </c>
      <c r="J25" s="278">
        <v>5547.9396666666998</v>
      </c>
      <c r="K25" s="204">
        <v>-323.89443033330002</v>
      </c>
      <c r="L25" s="435" t="s">
        <v>114</v>
      </c>
      <c r="M25" s="328">
        <v>5224.0452363332997</v>
      </c>
      <c r="N25" s="278">
        <f>'Total Allocation'!L22</f>
        <v>5253.3656666666675</v>
      </c>
      <c r="O25" s="204">
        <f>-('Aero 1000'!J22+'Aero Appr'!H22+HEET!H22+'U Contr'!H22+WRT!H22)</f>
        <v>-322.36890166666677</v>
      </c>
      <c r="P25" s="435" t="s">
        <v>114</v>
      </c>
      <c r="Q25" s="328">
        <f t="shared" si="0"/>
        <v>4930.9967650000008</v>
      </c>
      <c r="R25" s="278">
        <f>'Total Allocation'!X22</f>
        <v>5103.1090809314501</v>
      </c>
      <c r="S25" s="204">
        <f t="shared" si="1"/>
        <v>-305.53664001745489</v>
      </c>
      <c r="T25" s="204">
        <f>-1*'Excl Int''l'!S25</f>
        <v>-21.660749040148502</v>
      </c>
      <c r="U25" s="329">
        <f t="shared" si="2"/>
        <v>4797.5724409139948</v>
      </c>
      <c r="V25" s="2"/>
    </row>
    <row r="26" spans="1:22" s="36" customFormat="1" ht="12">
      <c r="A26" s="153" t="s">
        <v>18</v>
      </c>
      <c r="B26" s="327">
        <v>1839.8</v>
      </c>
      <c r="C26" s="205">
        <v>-180.72000000000003</v>
      </c>
      <c r="D26" s="434" t="s">
        <v>114</v>
      </c>
      <c r="E26" s="328">
        <v>1659.08</v>
      </c>
      <c r="F26" s="327">
        <v>1756.6949999999999</v>
      </c>
      <c r="G26" s="205">
        <v>-183</v>
      </c>
      <c r="H26" s="434" t="s">
        <v>114</v>
      </c>
      <c r="I26" s="328">
        <v>1573.6949999999999</v>
      </c>
      <c r="J26" s="327">
        <v>1676.6746666667</v>
      </c>
      <c r="K26" s="205">
        <v>-105.0677216667</v>
      </c>
      <c r="L26" s="434" t="s">
        <v>114</v>
      </c>
      <c r="M26" s="328">
        <v>1571.606945</v>
      </c>
      <c r="N26" s="327">
        <f>'Total Allocation'!L23</f>
        <v>1590.5983333333334</v>
      </c>
      <c r="O26" s="205">
        <f>-('Aero 1000'!J23+'Aero Appr'!H23+HEET!H23+'U Contr'!H23+WRT!H23)</f>
        <v>-193.69543099999993</v>
      </c>
      <c r="P26" s="434" t="s">
        <v>114</v>
      </c>
      <c r="Q26" s="328">
        <f t="shared" si="0"/>
        <v>1396.9029023333335</v>
      </c>
      <c r="R26" s="327">
        <f>'Total Allocation'!X23</f>
        <v>1410.6925912161366</v>
      </c>
      <c r="S26" s="205">
        <f t="shared" si="1"/>
        <v>-130.09375100140235</v>
      </c>
      <c r="T26" s="205">
        <f>-1*'Excl Int''l'!S26</f>
        <v>-81.832844017712333</v>
      </c>
      <c r="U26" s="329">
        <f t="shared" si="2"/>
        <v>1280.5988402147343</v>
      </c>
      <c r="V26" s="2"/>
    </row>
    <row r="27" spans="1:22" s="36" customFormat="1" ht="12">
      <c r="A27" s="154" t="s">
        <v>40</v>
      </c>
      <c r="B27" s="278">
        <v>5676.54</v>
      </c>
      <c r="C27" s="204">
        <v>-341</v>
      </c>
      <c r="D27" s="435" t="s">
        <v>114</v>
      </c>
      <c r="E27" s="328">
        <v>5335.54</v>
      </c>
      <c r="F27" s="278">
        <v>5523.47</v>
      </c>
      <c r="G27" s="204">
        <v>-332.33332999999999</v>
      </c>
      <c r="H27" s="435" t="s">
        <v>114</v>
      </c>
      <c r="I27" s="328">
        <v>5191.1366699999999</v>
      </c>
      <c r="J27" s="278">
        <v>5731.0913333333001</v>
      </c>
      <c r="K27" s="204">
        <v>-326.55555399999997</v>
      </c>
      <c r="L27" s="435" t="s">
        <v>114</v>
      </c>
      <c r="M27" s="328">
        <v>5404.5357793332996</v>
      </c>
      <c r="N27" s="278">
        <f>'Total Allocation'!L24</f>
        <v>5649.7550000000001</v>
      </c>
      <c r="O27" s="204">
        <f>-('Aero 1000'!J24+'Aero Appr'!H24+HEET!H24+'U Contr'!H24+WRT!H24)</f>
        <v>-320.48777666666666</v>
      </c>
      <c r="P27" s="435" t="s">
        <v>114</v>
      </c>
      <c r="Q27" s="328">
        <f t="shared" si="0"/>
        <v>5329.2672233333333</v>
      </c>
      <c r="R27" s="278">
        <f>'Total Allocation'!X24</f>
        <v>5684.5478693207742</v>
      </c>
      <c r="S27" s="204">
        <f t="shared" si="1"/>
        <v>-323.18247974567043</v>
      </c>
      <c r="T27" s="204">
        <f>-1*'Excl Int''l'!S27</f>
        <v>-1.7999028266901931</v>
      </c>
      <c r="U27" s="329">
        <f t="shared" si="2"/>
        <v>5361.365389575104</v>
      </c>
      <c r="V27" s="2"/>
    </row>
    <row r="28" spans="1:22" s="36" customFormat="1" ht="12">
      <c r="A28" s="153" t="s">
        <v>19</v>
      </c>
      <c r="B28" s="327">
        <v>3683.54</v>
      </c>
      <c r="C28" s="205">
        <v>-268.36999999999989</v>
      </c>
      <c r="D28" s="434" t="s">
        <v>114</v>
      </c>
      <c r="E28" s="328">
        <v>3415.17</v>
      </c>
      <c r="F28" s="327">
        <v>3769.9380000000001</v>
      </c>
      <c r="G28" s="205">
        <v>-221.32637</v>
      </c>
      <c r="H28" s="434" t="s">
        <v>114</v>
      </c>
      <c r="I28" s="328">
        <v>3548.6116299999999</v>
      </c>
      <c r="J28" s="327">
        <v>3806.1983333333001</v>
      </c>
      <c r="K28" s="205">
        <v>-196.81981200000001</v>
      </c>
      <c r="L28" s="434" t="s">
        <v>114</v>
      </c>
      <c r="M28" s="328">
        <v>3609.3785213332999</v>
      </c>
      <c r="N28" s="327">
        <f>'Total Allocation'!L25</f>
        <v>3847.164666666667</v>
      </c>
      <c r="O28" s="205">
        <f>-('Aero 1000'!J25+'Aero Appr'!H25+HEET!H25+'U Contr'!H25+WRT!H25)</f>
        <v>-221.77774366666668</v>
      </c>
      <c r="P28" s="434" t="s">
        <v>114</v>
      </c>
      <c r="Q28" s="328">
        <f t="shared" si="0"/>
        <v>3625.3869230000005</v>
      </c>
      <c r="R28" s="327">
        <f>'Total Allocation'!X25</f>
        <v>3878.5291743455041</v>
      </c>
      <c r="S28" s="205">
        <f t="shared" si="1"/>
        <v>-212.07293991773966</v>
      </c>
      <c r="T28" s="205">
        <f>-1*'Excl Int''l'!S28</f>
        <v>-5.800233759019771</v>
      </c>
      <c r="U28" s="329">
        <f t="shared" si="2"/>
        <v>3666.4562344277642</v>
      </c>
      <c r="V28" s="2"/>
    </row>
    <row r="29" spans="1:22" s="36" customFormat="1" ht="12">
      <c r="A29" s="154" t="s">
        <v>20</v>
      </c>
      <c r="B29" s="278">
        <v>14071.4</v>
      </c>
      <c r="C29" s="204">
        <v>-1068.7999999999993</v>
      </c>
      <c r="D29" s="435" t="s">
        <v>114</v>
      </c>
      <c r="E29" s="328">
        <v>13002.6</v>
      </c>
      <c r="F29" s="278">
        <v>14725.843000000001</v>
      </c>
      <c r="G29" s="204">
        <v>-966.44443999999999</v>
      </c>
      <c r="H29" s="435" t="s">
        <v>114</v>
      </c>
      <c r="I29" s="328">
        <v>13759.39856</v>
      </c>
      <c r="J29" s="278">
        <v>13632.7</v>
      </c>
      <c r="K29" s="204">
        <v>-896.42034333330002</v>
      </c>
      <c r="L29" s="435" t="s">
        <v>114</v>
      </c>
      <c r="M29" s="328">
        <v>12736.2796566667</v>
      </c>
      <c r="N29" s="278">
        <f>'Total Allocation'!L26</f>
        <v>13436.207</v>
      </c>
      <c r="O29" s="204">
        <f>-('Aero 1000'!J26+'Aero Appr'!H26+HEET!H26+'U Contr'!H26+WRT!H26)</f>
        <v>-933.75853033333249</v>
      </c>
      <c r="P29" s="435" t="s">
        <v>114</v>
      </c>
      <c r="Q29" s="328">
        <f t="shared" si="0"/>
        <v>12502.448469666668</v>
      </c>
      <c r="R29" s="278">
        <f>'Total Allocation'!X26</f>
        <v>13445.250235734035</v>
      </c>
      <c r="S29" s="204">
        <f t="shared" si="1"/>
        <v>-909.2407753658905</v>
      </c>
      <c r="T29" s="204">
        <f>-1*'Excl Int''l'!S29</f>
        <v>0</v>
      </c>
      <c r="U29" s="329">
        <f t="shared" si="2"/>
        <v>12536.009460368145</v>
      </c>
      <c r="V29" s="2"/>
    </row>
    <row r="30" spans="1:22" s="36" customFormat="1" ht="12">
      <c r="A30" s="153" t="s">
        <v>21</v>
      </c>
      <c r="B30" s="327">
        <v>5110.25</v>
      </c>
      <c r="C30" s="205">
        <v>-269</v>
      </c>
      <c r="D30" s="434" t="s">
        <v>114</v>
      </c>
      <c r="E30" s="328">
        <v>4841.25</v>
      </c>
      <c r="F30" s="327">
        <v>5018.6793332999996</v>
      </c>
      <c r="G30" s="205">
        <v>-249</v>
      </c>
      <c r="H30" s="434" t="s">
        <v>114</v>
      </c>
      <c r="I30" s="328">
        <v>4769.6793332999996</v>
      </c>
      <c r="J30" s="327">
        <v>4971.2003333332996</v>
      </c>
      <c r="K30" s="205">
        <v>-251.7942546667</v>
      </c>
      <c r="L30" s="434" t="s">
        <v>114</v>
      </c>
      <c r="M30" s="328">
        <v>4719.4060786666996</v>
      </c>
      <c r="N30" s="327">
        <f>'Total Allocation'!L27</f>
        <v>4908.6279999999997</v>
      </c>
      <c r="O30" s="205">
        <f>-('Aero 1000'!J27+'Aero Appr'!H27+HEET!H27+'U Contr'!H27+WRT!H27)</f>
        <v>-260.20438666666689</v>
      </c>
      <c r="P30" s="434" t="s">
        <v>114</v>
      </c>
      <c r="Q30" s="328">
        <f t="shared" si="0"/>
        <v>4648.4236133333325</v>
      </c>
      <c r="R30" s="327">
        <f>'Total Allocation'!X27</f>
        <v>3829.7889531641504</v>
      </c>
      <c r="S30" s="205">
        <f t="shared" si="1"/>
        <v>-198.4983269503783</v>
      </c>
      <c r="T30" s="205">
        <f>-1*'Excl Int''l'!S30</f>
        <v>0</v>
      </c>
      <c r="U30" s="329">
        <f t="shared" si="2"/>
        <v>3631.2906262137722</v>
      </c>
      <c r="V30" s="2"/>
    </row>
    <row r="31" spans="1:22" s="36" customFormat="1" ht="12">
      <c r="A31" s="154" t="s">
        <v>36</v>
      </c>
      <c r="B31" s="278">
        <v>3836.65</v>
      </c>
      <c r="C31" s="204">
        <v>-166</v>
      </c>
      <c r="D31" s="435" t="s">
        <v>114</v>
      </c>
      <c r="E31" s="328">
        <v>3670.65</v>
      </c>
      <c r="F31" s="278">
        <v>3824.0896667000002</v>
      </c>
      <c r="G31" s="204">
        <v>-150</v>
      </c>
      <c r="H31" s="435" t="s">
        <v>114</v>
      </c>
      <c r="I31" s="328">
        <v>3674.0896667000002</v>
      </c>
      <c r="J31" s="278">
        <v>3857.6326666667001</v>
      </c>
      <c r="K31" s="204">
        <v>-163.17219733330001</v>
      </c>
      <c r="L31" s="435" t="s">
        <v>114</v>
      </c>
      <c r="M31" s="328">
        <v>3694.4604693332999</v>
      </c>
      <c r="N31" s="278">
        <f>'Total Allocation'!L28</f>
        <v>3920.0366666666669</v>
      </c>
      <c r="O31" s="204">
        <f>-('Aero 1000'!J28+'Aero Appr'!H28+HEET!H28+'U Contr'!H28+WRT!H28)</f>
        <v>-193</v>
      </c>
      <c r="P31" s="435" t="s">
        <v>114</v>
      </c>
      <c r="Q31" s="328">
        <f t="shared" si="0"/>
        <v>3727.0366666666669</v>
      </c>
      <c r="R31" s="278">
        <f>'Total Allocation'!X28</f>
        <v>3616.3503787574259</v>
      </c>
      <c r="S31" s="204">
        <f t="shared" si="1"/>
        <v>-165.50727464173383</v>
      </c>
      <c r="T31" s="204">
        <f>-1*'Excl Int''l'!S31</f>
        <v>-116.91584380806651</v>
      </c>
      <c r="U31" s="329">
        <f t="shared" si="2"/>
        <v>3450.8431041156919</v>
      </c>
      <c r="V31" s="2"/>
    </row>
    <row r="32" spans="1:22" s="36" customFormat="1" ht="12">
      <c r="A32" s="153" t="s">
        <v>23</v>
      </c>
      <c r="B32" s="327">
        <v>3744.59</v>
      </c>
      <c r="C32" s="205">
        <v>-119</v>
      </c>
      <c r="D32" s="434" t="s">
        <v>114</v>
      </c>
      <c r="E32" s="328">
        <v>3625.59</v>
      </c>
      <c r="F32" s="327">
        <v>3673.2116667</v>
      </c>
      <c r="G32" s="205">
        <v>-98.846559999999997</v>
      </c>
      <c r="H32" s="434" t="s">
        <v>114</v>
      </c>
      <c r="I32" s="328">
        <v>3574.3651067000001</v>
      </c>
      <c r="J32" s="327">
        <v>3530.538</v>
      </c>
      <c r="K32" s="205">
        <v>-79.839944333299997</v>
      </c>
      <c r="L32" s="434" t="s">
        <v>114</v>
      </c>
      <c r="M32" s="328">
        <v>3450.6980556666999</v>
      </c>
      <c r="N32" s="327">
        <f>'Total Allocation'!L29</f>
        <v>3416.9696666666664</v>
      </c>
      <c r="O32" s="205">
        <f>-('Aero 1000'!J29+'Aero Appr'!H29+HEET!H29+'U Contr'!H29+WRT!H29)</f>
        <v>-91</v>
      </c>
      <c r="P32" s="434" t="s">
        <v>114</v>
      </c>
      <c r="Q32" s="328">
        <f t="shared" si="0"/>
        <v>3325.9696666666664</v>
      </c>
      <c r="R32" s="327">
        <f>'Total Allocation'!X29</f>
        <v>3373.079743249436</v>
      </c>
      <c r="S32" s="205">
        <f t="shared" si="1"/>
        <v>-83.05515018199948</v>
      </c>
      <c r="T32" s="205">
        <f>-1*'Excl Int''l'!S32</f>
        <v>-99.544785086232409</v>
      </c>
      <c r="U32" s="329">
        <f t="shared" si="2"/>
        <v>3290.0245930674364</v>
      </c>
      <c r="V32" s="2"/>
    </row>
    <row r="33" spans="1:22" s="36" customFormat="1" ht="12">
      <c r="A33" s="154" t="s">
        <v>24</v>
      </c>
      <c r="B33" s="278">
        <v>13575.79</v>
      </c>
      <c r="C33" s="204">
        <v>-379</v>
      </c>
      <c r="D33" s="435" t="s">
        <v>114</v>
      </c>
      <c r="E33" s="328">
        <v>13196.79</v>
      </c>
      <c r="F33" s="278">
        <v>12760.6873333</v>
      </c>
      <c r="G33" s="204">
        <v>-350</v>
      </c>
      <c r="H33" s="435" t="s">
        <v>114</v>
      </c>
      <c r="I33" s="328">
        <v>12410.6873333</v>
      </c>
      <c r="J33" s="278">
        <v>12890.3253333333</v>
      </c>
      <c r="K33" s="204">
        <v>-381.16195033330001</v>
      </c>
      <c r="L33" s="435" t="s">
        <v>114</v>
      </c>
      <c r="M33" s="328">
        <v>12509.163382999999</v>
      </c>
      <c r="N33" s="278">
        <f>'Total Allocation'!L30</f>
        <v>12814.304666666669</v>
      </c>
      <c r="O33" s="204">
        <f>-('Aero 1000'!J30+'Aero Appr'!H30+HEET!H30+'U Contr'!H30+WRT!H30)</f>
        <v>-384.1</v>
      </c>
      <c r="P33" s="435" t="s">
        <v>114</v>
      </c>
      <c r="Q33" s="328">
        <f t="shared" si="0"/>
        <v>12430.204666666668</v>
      </c>
      <c r="R33" s="278">
        <f>'Total Allocation'!X30</f>
        <v>12410.822601080252</v>
      </c>
      <c r="S33" s="204">
        <f t="shared" si="1"/>
        <v>-369.49457051153382</v>
      </c>
      <c r="T33" s="204">
        <f>-1*'Excl Int''l'!S33</f>
        <v>0</v>
      </c>
      <c r="U33" s="329">
        <f t="shared" si="2"/>
        <v>12041.328030568719</v>
      </c>
      <c r="V33" s="2"/>
    </row>
    <row r="34" spans="1:22" s="36" customFormat="1" ht="12">
      <c r="A34" s="153" t="s">
        <v>25</v>
      </c>
      <c r="B34" s="327">
        <v>6120</v>
      </c>
      <c r="C34" s="205">
        <v>-255.81999999999971</v>
      </c>
      <c r="D34" s="434" t="s">
        <v>114</v>
      </c>
      <c r="E34" s="328">
        <v>5864.18</v>
      </c>
      <c r="F34" s="327">
        <v>6118.0536666999997</v>
      </c>
      <c r="G34" s="205">
        <v>-243.31307000000001</v>
      </c>
      <c r="H34" s="434" t="s">
        <v>114</v>
      </c>
      <c r="I34" s="328">
        <v>5874.7405967000004</v>
      </c>
      <c r="J34" s="327">
        <v>5970.7456666667003</v>
      </c>
      <c r="K34" s="205">
        <v>-242.31767199999999</v>
      </c>
      <c r="L34" s="434" t="s">
        <v>114</v>
      </c>
      <c r="M34" s="328">
        <v>5728.4279946667002</v>
      </c>
      <c r="N34" s="327">
        <f>'Total Allocation'!L31</f>
        <v>5648.6956666666665</v>
      </c>
      <c r="O34" s="205">
        <f>-('Aero 1000'!J31+'Aero Appr'!H31+HEET!H31+'U Contr'!H31+WRT!H31)</f>
        <v>-226</v>
      </c>
      <c r="P34" s="434" t="s">
        <v>114</v>
      </c>
      <c r="Q34" s="328">
        <f t="shared" si="0"/>
        <v>5422.6956666666665</v>
      </c>
      <c r="R34" s="327">
        <f>'Total Allocation'!X31</f>
        <v>5265.5852448271826</v>
      </c>
      <c r="S34" s="205">
        <f t="shared" si="1"/>
        <v>-212.18568810249982</v>
      </c>
      <c r="T34" s="205">
        <f>-1*'Excl Int''l'!S34</f>
        <v>-387.74924484052121</v>
      </c>
      <c r="U34" s="329">
        <f t="shared" si="2"/>
        <v>5053.399556724683</v>
      </c>
      <c r="V34" s="2"/>
    </row>
    <row r="35" spans="1:22" s="36" customFormat="1" ht="12">
      <c r="A35" s="154" t="s">
        <v>26</v>
      </c>
      <c r="B35" s="278">
        <v>3244.81</v>
      </c>
      <c r="C35" s="204">
        <v>-339</v>
      </c>
      <c r="D35" s="435" t="s">
        <v>114</v>
      </c>
      <c r="E35" s="328">
        <v>2905.81</v>
      </c>
      <c r="F35" s="278">
        <v>3342.1586667000001</v>
      </c>
      <c r="G35" s="204">
        <v>-306</v>
      </c>
      <c r="H35" s="435" t="s">
        <v>114</v>
      </c>
      <c r="I35" s="328">
        <v>3036.1586667000001</v>
      </c>
      <c r="J35" s="278">
        <v>3125.8803333332999</v>
      </c>
      <c r="K35" s="204">
        <v>-375</v>
      </c>
      <c r="L35" s="435" t="s">
        <v>114</v>
      </c>
      <c r="M35" s="328">
        <v>2750.8803333332999</v>
      </c>
      <c r="N35" s="278">
        <f>'Total Allocation'!L32</f>
        <v>3077.3493333333331</v>
      </c>
      <c r="O35" s="204">
        <f>-('Aero 1000'!J32+'Aero Appr'!H32+HEET!H32+'U Contr'!H32+WRT!H32)</f>
        <v>-400</v>
      </c>
      <c r="P35" s="435" t="s">
        <v>114</v>
      </c>
      <c r="Q35" s="328">
        <f t="shared" si="0"/>
        <v>2677.3493333333331</v>
      </c>
      <c r="R35" s="278">
        <f>'Total Allocation'!X32</f>
        <v>2860.6135099265316</v>
      </c>
      <c r="S35" s="204">
        <f t="shared" si="1"/>
        <v>-357.50259582090598</v>
      </c>
      <c r="T35" s="204">
        <f>-1*'Excl Int''l'!S35</f>
        <v>0</v>
      </c>
      <c r="U35" s="329">
        <f t="shared" si="2"/>
        <v>2503.1109141056259</v>
      </c>
      <c r="V35" s="2"/>
    </row>
    <row r="36" spans="1:22" s="36" customFormat="1" ht="12">
      <c r="A36" s="153" t="s">
        <v>27</v>
      </c>
      <c r="B36" s="327">
        <v>2779.19</v>
      </c>
      <c r="C36" s="205">
        <v>-152</v>
      </c>
      <c r="D36" s="434" t="s">
        <v>114</v>
      </c>
      <c r="E36" s="328">
        <v>2627.19</v>
      </c>
      <c r="F36" s="327">
        <v>2736.7366667000001</v>
      </c>
      <c r="G36" s="205">
        <v>-113.0421</v>
      </c>
      <c r="H36" s="434" t="s">
        <v>114</v>
      </c>
      <c r="I36" s="328">
        <v>2623.6945667</v>
      </c>
      <c r="J36" s="327">
        <v>2558.1573333332999</v>
      </c>
      <c r="K36" s="205">
        <v>-122.8087996667</v>
      </c>
      <c r="L36" s="434" t="s">
        <v>114</v>
      </c>
      <c r="M36" s="328">
        <v>2435.3485336667</v>
      </c>
      <c r="N36" s="327">
        <f>'Total Allocation'!L33</f>
        <v>2531.0026666666668</v>
      </c>
      <c r="O36" s="205">
        <f>-('Aero 1000'!J33+'Aero Appr'!H33+HEET!H33+'U Contr'!H33+WRT!H33)</f>
        <v>-135</v>
      </c>
      <c r="P36" s="434" t="s">
        <v>114</v>
      </c>
      <c r="Q36" s="328">
        <f t="shared" si="0"/>
        <v>2396.0026666666668</v>
      </c>
      <c r="R36" s="327">
        <f>'Total Allocation'!X33</f>
        <v>2622.3838248268435</v>
      </c>
      <c r="S36" s="205">
        <f t="shared" si="1"/>
        <v>-132.88312115885125</v>
      </c>
      <c r="T36" s="205">
        <f>-1*'Excl Int''l'!S36</f>
        <v>-3.8450958473096359</v>
      </c>
      <c r="U36" s="329">
        <f t="shared" si="2"/>
        <v>2489.5007036679922</v>
      </c>
      <c r="V36" s="2"/>
    </row>
    <row r="37" spans="1:22" s="36" customFormat="1" ht="12">
      <c r="A37" s="154" t="s">
        <v>28</v>
      </c>
      <c r="B37" s="278">
        <v>2686.36</v>
      </c>
      <c r="C37" s="204">
        <v>-61</v>
      </c>
      <c r="D37" s="435" t="s">
        <v>114</v>
      </c>
      <c r="E37" s="328">
        <v>2625.36</v>
      </c>
      <c r="F37" s="278">
        <v>2503.3879999999999</v>
      </c>
      <c r="G37" s="204">
        <v>-63.911110000000001</v>
      </c>
      <c r="H37" s="435" t="s">
        <v>114</v>
      </c>
      <c r="I37" s="328">
        <v>2439.4768899999999</v>
      </c>
      <c r="J37" s="278">
        <v>2432.8629999999998</v>
      </c>
      <c r="K37" s="204">
        <v>-56</v>
      </c>
      <c r="L37" s="435" t="s">
        <v>114</v>
      </c>
      <c r="M37" s="328">
        <v>2376.8629999999998</v>
      </c>
      <c r="N37" s="278">
        <f>'Total Allocation'!L34</f>
        <v>2439.6713333333332</v>
      </c>
      <c r="O37" s="204">
        <f>-('Aero 1000'!J34+'Aero Appr'!H34+HEET!H34+'U Contr'!H34+WRT!H34)</f>
        <v>-56.039984666666676</v>
      </c>
      <c r="P37" s="435" t="s">
        <v>114</v>
      </c>
      <c r="Q37" s="328">
        <f t="shared" si="0"/>
        <v>2383.6313486666663</v>
      </c>
      <c r="R37" s="278">
        <f>'Total Allocation'!X34</f>
        <v>2481.252740288317</v>
      </c>
      <c r="S37" s="204">
        <f t="shared" si="1"/>
        <v>-57.054482144374212</v>
      </c>
      <c r="T37" s="204">
        <f>-1*'Excl Int''l'!S37</f>
        <v>0</v>
      </c>
      <c r="U37" s="329">
        <f t="shared" si="2"/>
        <v>2424.1982581439429</v>
      </c>
      <c r="V37" s="2"/>
    </row>
    <row r="38" spans="1:22" s="36" customFormat="1" thickBot="1">
      <c r="A38" s="155" t="s">
        <v>29</v>
      </c>
      <c r="B38" s="330">
        <v>4146.84</v>
      </c>
      <c r="C38" s="331">
        <v>-127</v>
      </c>
      <c r="D38" s="436" t="s">
        <v>114</v>
      </c>
      <c r="E38" s="332">
        <v>4019.84</v>
      </c>
      <c r="F38" s="330">
        <v>3983.5066667000001</v>
      </c>
      <c r="G38" s="331">
        <v>-109.35543</v>
      </c>
      <c r="H38" s="436" t="s">
        <v>114</v>
      </c>
      <c r="I38" s="332">
        <v>3874.1512367</v>
      </c>
      <c r="J38" s="330">
        <v>3916.3296666667002</v>
      </c>
      <c r="K38" s="331">
        <v>-103.28436333330001</v>
      </c>
      <c r="L38" s="436" t="s">
        <v>114</v>
      </c>
      <c r="M38" s="332">
        <v>3813.0453033333001</v>
      </c>
      <c r="N38" s="330">
        <f>'Total Allocation'!L35</f>
        <v>3783.8430000000003</v>
      </c>
      <c r="O38" s="331">
        <f>-('Aero 1000'!J35+'Aero Appr'!H35+HEET!H35+'U Contr'!H35+WRT!H35)</f>
        <v>-105.89</v>
      </c>
      <c r="P38" s="436" t="s">
        <v>114</v>
      </c>
      <c r="Q38" s="332">
        <f t="shared" si="0"/>
        <v>3677.9530000000004</v>
      </c>
      <c r="R38" s="330">
        <f>'Total Allocation'!X35</f>
        <v>3916.4428644248069</v>
      </c>
      <c r="S38" s="331">
        <f t="shared" si="1"/>
        <v>-106.44406310770833</v>
      </c>
      <c r="T38" s="331">
        <f>-1*'Excl Int''l'!S38</f>
        <v>0</v>
      </c>
      <c r="U38" s="333">
        <f t="shared" si="2"/>
        <v>3809.9988013170987</v>
      </c>
      <c r="V38" s="2"/>
    </row>
    <row r="39" spans="1:22" s="36" customFormat="1" ht="14.25" customHeight="1" thickBot="1">
      <c r="A39" s="322" t="s">
        <v>32</v>
      </c>
      <c r="B39" s="334">
        <v>146986.46999999997</v>
      </c>
      <c r="C39" s="334">
        <v>-8397.5299999999697</v>
      </c>
      <c r="D39" s="437" t="s">
        <v>114</v>
      </c>
      <c r="E39" s="335">
        <v>138588.94</v>
      </c>
      <c r="F39" s="334">
        <v>142913.20166670001</v>
      </c>
      <c r="G39" s="334">
        <v>-7532.2335400000002</v>
      </c>
      <c r="H39" s="437" t="s">
        <v>114</v>
      </c>
      <c r="I39" s="335">
        <v>135380.9681267</v>
      </c>
      <c r="J39" s="334">
        <v>138457.45066666699</v>
      </c>
      <c r="K39" s="334">
        <v>-7411.5720266667004</v>
      </c>
      <c r="L39" s="437" t="s">
        <v>114</v>
      </c>
      <c r="M39" s="335">
        <v>131045.87864</v>
      </c>
      <c r="N39" s="334">
        <f t="shared" ref="N39:Q39" si="3">SUM(N9:N38)</f>
        <v>135324.33966666664</v>
      </c>
      <c r="O39" s="334">
        <f t="shared" si="3"/>
        <v>-7720.944415666665</v>
      </c>
      <c r="P39" s="437" t="s">
        <v>114</v>
      </c>
      <c r="Q39" s="335">
        <f t="shared" si="3"/>
        <v>127603.39525100001</v>
      </c>
      <c r="R39" s="334">
        <f t="shared" ref="R39:U39" si="4">SUM(R9:R38)</f>
        <v>132298.37772464761</v>
      </c>
      <c r="S39" s="334">
        <f t="shared" si="4"/>
        <v>-7328.2781036667784</v>
      </c>
      <c r="T39" s="334">
        <f t="shared" si="4"/>
        <v>-749.0973775751811</v>
      </c>
      <c r="U39" s="336">
        <f t="shared" si="4"/>
        <v>124970.09962098087</v>
      </c>
    </row>
    <row r="40" spans="1:22" ht="14.25" customHeight="1" thickTop="1">
      <c r="A40" s="79" t="s">
        <v>116</v>
      </c>
      <c r="B40" s="33"/>
      <c r="C40" s="33"/>
      <c r="D40" s="33"/>
      <c r="E40" s="133"/>
      <c r="F40" s="33"/>
      <c r="G40" s="33"/>
      <c r="H40" s="33"/>
      <c r="I40" s="133"/>
      <c r="J40" s="33"/>
      <c r="K40" s="33"/>
      <c r="L40" s="33"/>
      <c r="M40" s="133"/>
      <c r="N40" s="33"/>
      <c r="O40" s="33"/>
      <c r="P40" s="33"/>
      <c r="Q40" s="133"/>
      <c r="R40" s="33"/>
      <c r="S40" s="33"/>
      <c r="T40" s="33"/>
      <c r="U40" s="133" t="str">
        <f>Data!$U$1</f>
        <v>ddupree</v>
      </c>
    </row>
    <row r="41" spans="1:22" s="39" customFormat="1" ht="12" customHeight="1">
      <c r="A41" s="34" t="s">
        <v>152</v>
      </c>
      <c r="B41" s="33"/>
      <c r="C41" s="33"/>
      <c r="D41" s="33"/>
      <c r="E41" s="120"/>
      <c r="F41" s="33"/>
      <c r="G41" s="33"/>
      <c r="H41" s="33"/>
      <c r="I41" s="120"/>
      <c r="J41" s="33"/>
      <c r="K41" s="33"/>
      <c r="L41" s="33"/>
      <c r="M41" s="120"/>
      <c r="N41" s="33"/>
      <c r="O41" s="33"/>
      <c r="P41" s="33"/>
      <c r="Q41" s="120"/>
      <c r="R41" s="33"/>
      <c r="S41" s="33"/>
      <c r="T41" s="33"/>
      <c r="U41" s="120">
        <f>Data!$U$2</f>
        <v>42774.509060416669</v>
      </c>
    </row>
    <row r="42" spans="1:22" s="38" customFormat="1" ht="12" customHeight="1">
      <c r="A42" s="34" t="s">
        <v>153</v>
      </c>
    </row>
    <row r="43" spans="1:22" s="38" customFormat="1" ht="12" customHeight="1">
      <c r="A43" s="34" t="s">
        <v>154</v>
      </c>
    </row>
    <row r="44" spans="1:22" ht="12" customHeight="1">
      <c r="A44" s="34" t="s">
        <v>155</v>
      </c>
    </row>
    <row r="46" spans="1:22">
      <c r="B46" s="363"/>
      <c r="F46" s="363"/>
    </row>
    <row r="49" spans="1:1" s="1" customFormat="1">
      <c r="A49" s="37"/>
    </row>
    <row r="50" spans="1:1" s="1" customFormat="1">
      <c r="A50" s="37"/>
    </row>
    <row r="51" spans="1:1" s="1" customFormat="1">
      <c r="A51" s="37"/>
    </row>
    <row r="52" spans="1:1" s="1" customFormat="1">
      <c r="A52" s="37"/>
    </row>
    <row r="53" spans="1:1" s="1" customFormat="1">
      <c r="A53" s="37"/>
    </row>
    <row r="54" spans="1:1" s="1" customFormat="1">
      <c r="A54" s="37"/>
    </row>
    <row r="55" spans="1:1" s="1" customFormat="1">
      <c r="A55" s="37"/>
    </row>
    <row r="56" spans="1:1" s="1" customFormat="1">
      <c r="A56" s="37"/>
    </row>
    <row r="57" spans="1:1" s="1" customFormat="1">
      <c r="A57" s="37"/>
    </row>
    <row r="58" spans="1:1" s="1" customFormat="1">
      <c r="A58" s="37"/>
    </row>
    <row r="59" spans="1:1" s="1" customFormat="1">
      <c r="A59" s="37"/>
    </row>
    <row r="60" spans="1:1" s="1" customFormat="1">
      <c r="A60" s="37"/>
    </row>
    <row r="61" spans="1:1" s="1" customFormat="1">
      <c r="A61" s="37"/>
    </row>
    <row r="62" spans="1:1" s="1" customFormat="1">
      <c r="A62" s="37"/>
    </row>
    <row r="63" spans="1:1" s="1" customFormat="1">
      <c r="A63" s="37"/>
    </row>
    <row r="64" spans="1:1" s="1" customFormat="1">
      <c r="A64" s="37"/>
    </row>
    <row r="65" spans="1:1" s="1" customFormat="1">
      <c r="A65" s="37"/>
    </row>
    <row r="66" spans="1:1" s="1" customFormat="1">
      <c r="A66" s="37"/>
    </row>
    <row r="67" spans="1:1" s="1" customFormat="1">
      <c r="A67" s="37"/>
    </row>
    <row r="68" spans="1:1" s="1" customFormat="1">
      <c r="A68" s="37"/>
    </row>
    <row r="69" spans="1:1" s="1" customFormat="1">
      <c r="A69" s="37"/>
    </row>
    <row r="70" spans="1:1" s="1" customFormat="1">
      <c r="A70" s="37"/>
    </row>
    <row r="71" spans="1:1" s="1" customFormat="1">
      <c r="A71" s="37"/>
    </row>
    <row r="72" spans="1:1" s="1" customFormat="1">
      <c r="A72" s="37"/>
    </row>
    <row r="73" spans="1:1" s="1" customFormat="1">
      <c r="A73" s="37"/>
    </row>
    <row r="74" spans="1:1" s="1" customFormat="1">
      <c r="A74" s="37"/>
    </row>
    <row r="75" spans="1:1" s="1" customFormat="1">
      <c r="A75" s="37"/>
    </row>
    <row r="76" spans="1:1" s="1" customFormat="1">
      <c r="A76" s="37"/>
    </row>
    <row r="77" spans="1:1" s="1" customFormat="1">
      <c r="A77" s="37"/>
    </row>
    <row r="78" spans="1:1" s="1" customFormat="1">
      <c r="A78" s="37"/>
    </row>
  </sheetData>
  <pageMargins left="0.7" right="0.7" top="0.75" bottom="0.75" header="0.3" footer="0.3"/>
  <pageSetup scale="67" orientation="landscape"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showGridLines="0" zoomScale="90" zoomScaleNormal="90" workbookViewId="0">
      <selection activeCell="A4" sqref="A4"/>
    </sheetView>
  </sheetViews>
  <sheetFormatPr defaultColWidth="9.140625" defaultRowHeight="12.75"/>
  <cols>
    <col min="1" max="1" width="19.28515625" style="37" customWidth="1"/>
    <col min="2" max="2" width="8.5703125" style="37" bestFit="1" customWidth="1"/>
    <col min="3" max="4" width="9.7109375" style="40" customWidth="1"/>
    <col min="5" max="5" width="9.7109375" style="1" customWidth="1"/>
    <col min="6" max="6" width="10.7109375" style="37" customWidth="1"/>
    <col min="7" max="9" width="9.7109375" style="37" customWidth="1"/>
    <col min="10" max="10" width="10.5703125" style="37" bestFit="1" customWidth="1"/>
    <col min="11" max="11" width="10.7109375" style="37" bestFit="1" customWidth="1"/>
    <col min="12" max="12" width="10.5703125" style="37" bestFit="1" customWidth="1"/>
    <col min="13" max="13" width="9.5703125" style="37" customWidth="1"/>
    <col min="14" max="15" width="13.42578125" style="37" customWidth="1"/>
    <col min="16" max="16" width="8.5703125" style="42" bestFit="1" customWidth="1"/>
    <col min="17" max="16384" width="9.140625" style="37"/>
  </cols>
  <sheetData>
    <row r="1" spans="1:21" s="31" customFormat="1" ht="15">
      <c r="A1" s="347" t="s">
        <v>243</v>
      </c>
      <c r="B1" s="127"/>
      <c r="C1" s="127"/>
      <c r="D1" s="127"/>
      <c r="E1" s="127"/>
      <c r="F1" s="127"/>
      <c r="G1" s="127"/>
      <c r="H1" s="127"/>
      <c r="I1" s="127"/>
      <c r="J1" s="127"/>
      <c r="K1" s="127"/>
      <c r="L1" s="127"/>
      <c r="M1" s="127"/>
      <c r="N1" s="127"/>
      <c r="O1" s="127"/>
      <c r="P1" s="127"/>
    </row>
    <row r="2" spans="1:21" s="31" customFormat="1" ht="13.5" customHeight="1">
      <c r="A2" s="76" t="s">
        <v>47</v>
      </c>
      <c r="B2" s="127"/>
      <c r="C2" s="127"/>
      <c r="D2" s="127"/>
      <c r="E2" s="127"/>
      <c r="F2" s="127"/>
      <c r="G2" s="127"/>
      <c r="H2" s="127"/>
      <c r="I2" s="127"/>
      <c r="J2" s="127"/>
      <c r="K2" s="127"/>
      <c r="L2" s="127"/>
      <c r="M2" s="128"/>
      <c r="N2" s="78"/>
      <c r="O2" s="78"/>
      <c r="P2" s="93"/>
    </row>
    <row r="3" spans="1:21" s="31" customFormat="1" ht="13.5" customHeight="1">
      <c r="A3" s="95" t="s">
        <v>113</v>
      </c>
      <c r="B3" s="128"/>
      <c r="C3" s="128"/>
      <c r="D3" s="128"/>
      <c r="E3" s="128"/>
      <c r="F3" s="128"/>
      <c r="G3" s="128"/>
      <c r="H3" s="128"/>
      <c r="I3" s="128"/>
      <c r="J3" s="128"/>
      <c r="K3" s="128"/>
      <c r="L3" s="128"/>
      <c r="M3" s="347"/>
      <c r="N3" s="354"/>
      <c r="O3" s="354"/>
      <c r="P3" s="354"/>
      <c r="Q3" s="354"/>
    </row>
    <row r="4" spans="1:21" s="354" customFormat="1" ht="13.5" customHeight="1">
      <c r="B4" s="347"/>
      <c r="C4" s="347"/>
      <c r="D4" s="347"/>
      <c r="E4" s="347"/>
      <c r="F4" s="347"/>
      <c r="G4" s="347"/>
      <c r="H4" s="347"/>
      <c r="I4" s="347"/>
      <c r="J4" s="347"/>
      <c r="K4" s="347"/>
      <c r="L4" s="347"/>
      <c r="M4" s="127"/>
      <c r="N4" s="127"/>
      <c r="O4" s="127"/>
      <c r="P4" s="127"/>
      <c r="Q4" s="35"/>
    </row>
    <row r="5" spans="1:21" s="35" customFormat="1" ht="13.5" customHeight="1">
      <c r="B5" s="127"/>
      <c r="C5" s="76"/>
      <c r="D5" s="76"/>
      <c r="E5" s="76"/>
      <c r="F5" s="76"/>
      <c r="G5" s="76"/>
      <c r="H5" s="76"/>
      <c r="I5" s="76"/>
      <c r="J5" s="76"/>
      <c r="K5" s="76"/>
      <c r="L5" s="76"/>
      <c r="M5" s="127"/>
      <c r="N5" s="127"/>
      <c r="O5" s="127"/>
      <c r="P5" s="127"/>
    </row>
    <row r="6" spans="1:21" s="35" customFormat="1" ht="13.5" customHeight="1" thickBot="1">
      <c r="B6" s="128"/>
      <c r="C6" s="76"/>
      <c r="D6" s="76"/>
      <c r="E6" s="76"/>
      <c r="F6" s="76"/>
      <c r="G6" s="76"/>
      <c r="H6" s="76"/>
      <c r="I6" s="76"/>
      <c r="J6" s="76"/>
      <c r="K6" s="76"/>
      <c r="L6" s="95"/>
      <c r="M6" s="127"/>
      <c r="N6" s="78" t="s">
        <v>106</v>
      </c>
      <c r="O6" s="78" t="s">
        <v>106</v>
      </c>
      <c r="P6" s="93">
        <v>130977</v>
      </c>
    </row>
    <row r="7" spans="1:21" s="31" customFormat="1" ht="12" customHeight="1">
      <c r="A7" s="298"/>
      <c r="B7" s="158" t="s">
        <v>83</v>
      </c>
      <c r="C7" s="47" t="s">
        <v>89</v>
      </c>
      <c r="D7" s="47" t="s">
        <v>55</v>
      </c>
      <c r="E7" s="47" t="s">
        <v>61</v>
      </c>
      <c r="F7" s="299" t="s">
        <v>90</v>
      </c>
      <c r="G7" s="49" t="s">
        <v>89</v>
      </c>
      <c r="H7" s="49" t="s">
        <v>55</v>
      </c>
      <c r="I7" s="49" t="s">
        <v>61</v>
      </c>
      <c r="J7" s="299" t="s">
        <v>90</v>
      </c>
      <c r="K7" s="47" t="s">
        <v>90</v>
      </c>
      <c r="L7" s="47" t="s">
        <v>90</v>
      </c>
      <c r="M7" s="47" t="s">
        <v>91</v>
      </c>
      <c r="N7" s="47" t="s">
        <v>237</v>
      </c>
      <c r="O7" s="47" t="s">
        <v>238</v>
      </c>
      <c r="P7" s="468" t="s">
        <v>88</v>
      </c>
    </row>
    <row r="8" spans="1:21" s="31" customFormat="1" ht="15" customHeight="1" thickBot="1">
      <c r="A8" s="300" t="s">
        <v>0</v>
      </c>
      <c r="B8" s="159" t="s">
        <v>244</v>
      </c>
      <c r="C8" s="296" t="s">
        <v>87</v>
      </c>
      <c r="D8" s="296" t="s">
        <v>87</v>
      </c>
      <c r="E8" s="296" t="s">
        <v>87</v>
      </c>
      <c r="F8" s="297" t="s">
        <v>87</v>
      </c>
      <c r="G8" s="48" t="s">
        <v>33</v>
      </c>
      <c r="H8" s="48" t="s">
        <v>33</v>
      </c>
      <c r="I8" s="48" t="s">
        <v>33</v>
      </c>
      <c r="J8" s="297" t="s">
        <v>33</v>
      </c>
      <c r="K8" s="296" t="s">
        <v>93</v>
      </c>
      <c r="L8" s="296" t="s">
        <v>92</v>
      </c>
      <c r="M8" s="296" t="s">
        <v>92</v>
      </c>
      <c r="N8" s="296" t="s">
        <v>211</v>
      </c>
      <c r="O8" s="296" t="s">
        <v>211</v>
      </c>
      <c r="P8" s="469" t="s">
        <v>244</v>
      </c>
    </row>
    <row r="9" spans="1:21" s="31" customFormat="1" ht="12">
      <c r="A9" s="301" t="s">
        <v>111</v>
      </c>
      <c r="B9" s="192">
        <v>4252</v>
      </c>
      <c r="C9" s="305">
        <v>4431</v>
      </c>
      <c r="D9" s="305">
        <v>4434</v>
      </c>
      <c r="E9" s="305">
        <v>4434</v>
      </c>
      <c r="F9" s="362">
        <f>ROUND(AVERAGE(C9:E9),0)</f>
        <v>4433</v>
      </c>
      <c r="G9" s="306">
        <f>'Base Enrollments'!E9</f>
        <v>4706.97</v>
      </c>
      <c r="H9" s="306">
        <f>'Base Enrollments'!I9</f>
        <v>3418.1509999999998</v>
      </c>
      <c r="I9" s="306">
        <f>'Base Enrollments'!M9</f>
        <v>2752.897426</v>
      </c>
      <c r="J9" s="362">
        <f t="shared" ref="J9:J38" si="0">ROUND(AVERAGE(G9:I9),0)</f>
        <v>3626</v>
      </c>
      <c r="K9" s="305">
        <v>-231</v>
      </c>
      <c r="L9" s="305">
        <v>0</v>
      </c>
      <c r="M9" s="302">
        <f>L9/$L$39</f>
        <v>0</v>
      </c>
      <c r="N9" s="305">
        <v>-231</v>
      </c>
      <c r="O9" s="305">
        <v>4021</v>
      </c>
      <c r="P9" s="470">
        <v>4021</v>
      </c>
      <c r="S9" s="455"/>
      <c r="T9" s="455"/>
      <c r="U9" s="455"/>
    </row>
    <row r="10" spans="1:21" s="31" customFormat="1" ht="12">
      <c r="A10" s="151" t="s">
        <v>34</v>
      </c>
      <c r="B10" s="192">
        <v>7090</v>
      </c>
      <c r="C10" s="307">
        <v>7054</v>
      </c>
      <c r="D10" s="307">
        <v>7056</v>
      </c>
      <c r="E10" s="307">
        <v>7056</v>
      </c>
      <c r="F10" s="308">
        <f>ROUND(AVERAGE(C10:E10),0)</f>
        <v>7055</v>
      </c>
      <c r="G10" s="309">
        <f>'Base Enrollments'!E10</f>
        <v>8506.69</v>
      </c>
      <c r="H10" s="309">
        <f>'Base Enrollments'!I10</f>
        <v>8385.4953332999994</v>
      </c>
      <c r="I10" s="309">
        <f>'Base Enrollments'!M10</f>
        <v>7962.0354443332999</v>
      </c>
      <c r="J10" s="308">
        <f t="shared" si="0"/>
        <v>8285</v>
      </c>
      <c r="K10" s="307">
        <f>IF(J10&lt;F10,J10-F10,0)</f>
        <v>0</v>
      </c>
      <c r="L10" s="307">
        <f>IF(J10&gt;F10,J10-F10,0)</f>
        <v>1230</v>
      </c>
      <c r="M10" s="45">
        <f t="shared" ref="M10:M38" si="1">L10/$L$39</f>
        <v>0.17844189757725229</v>
      </c>
      <c r="N10" s="307">
        <f t="shared" ref="N10:N38" si="2">IF(ABS($K$39)&lt;=ABS($L$39),IF(K10&lt;0,K10,ROUND(-$K$39*M10,0)),IF(K10&lt;0,ROUND($L$39*K10,0),L10))</f>
        <v>408</v>
      </c>
      <c r="O10" s="307">
        <f>F10+N10</f>
        <v>7463</v>
      </c>
      <c r="P10" s="470">
        <f>ROUND((O10/($O$39-$O$9))*($P$6-$P$9),0)</f>
        <v>7474</v>
      </c>
      <c r="Q10" s="472"/>
      <c r="S10" s="455"/>
      <c r="T10" s="455"/>
      <c r="U10" s="455"/>
    </row>
    <row r="11" spans="1:21" s="31" customFormat="1" ht="12">
      <c r="A11" s="152" t="s">
        <v>3</v>
      </c>
      <c r="B11" s="192">
        <v>1752</v>
      </c>
      <c r="C11" s="310">
        <v>1733</v>
      </c>
      <c r="D11" s="310">
        <v>1744</v>
      </c>
      <c r="E11" s="310">
        <v>1750</v>
      </c>
      <c r="F11" s="308">
        <f t="shared" ref="F11:F38" si="3">ROUND(AVERAGE(C11:E11),0)</f>
        <v>1742</v>
      </c>
      <c r="G11" s="311">
        <f>'Base Enrollments'!E11</f>
        <v>1924.76</v>
      </c>
      <c r="H11" s="311">
        <f>'Base Enrollments'!I11</f>
        <v>1827.9207899999999</v>
      </c>
      <c r="I11" s="311">
        <f>'Base Enrollments'!M11</f>
        <v>1819.2170000000001</v>
      </c>
      <c r="J11" s="308">
        <f t="shared" si="0"/>
        <v>1857</v>
      </c>
      <c r="K11" s="310">
        <f t="shared" ref="K11:K38" si="4">IF(J11&lt;F11,J11-F11,0)</f>
        <v>0</v>
      </c>
      <c r="L11" s="310">
        <f t="shared" ref="L11:L38" si="5">IF(J11&gt;F11,J11-F11,0)</f>
        <v>115</v>
      </c>
      <c r="M11" s="75">
        <f t="shared" si="1"/>
        <v>1.6683592049905702E-2</v>
      </c>
      <c r="N11" s="310">
        <f t="shared" si="2"/>
        <v>38</v>
      </c>
      <c r="O11" s="310">
        <f t="shared" ref="O11:O38" si="6">F11+N11</f>
        <v>1780</v>
      </c>
      <c r="P11" s="470">
        <f t="shared" ref="P11:P38" si="7">ROUND((O11/($O$39-$O$9))*($P$6-$P$9),0)</f>
        <v>1783</v>
      </c>
      <c r="Q11" s="472"/>
      <c r="S11" s="455"/>
      <c r="T11" s="455"/>
      <c r="U11" s="455"/>
    </row>
    <row r="12" spans="1:21" s="31" customFormat="1" ht="12">
      <c r="A12" s="151" t="s">
        <v>4</v>
      </c>
      <c r="B12" s="192">
        <v>1619</v>
      </c>
      <c r="C12" s="307">
        <v>1616</v>
      </c>
      <c r="D12" s="307">
        <v>1619</v>
      </c>
      <c r="E12" s="307">
        <v>1619</v>
      </c>
      <c r="F12" s="308">
        <f t="shared" si="3"/>
        <v>1618</v>
      </c>
      <c r="G12" s="309">
        <f>'Base Enrollments'!E12</f>
        <v>1658.7</v>
      </c>
      <c r="H12" s="309">
        <f>'Base Enrollments'!I12</f>
        <v>1671.0058432999999</v>
      </c>
      <c r="I12" s="309">
        <f>'Base Enrollments'!M12</f>
        <v>1592.3253026667001</v>
      </c>
      <c r="J12" s="308">
        <f t="shared" si="0"/>
        <v>1641</v>
      </c>
      <c r="K12" s="307">
        <f t="shared" si="4"/>
        <v>0</v>
      </c>
      <c r="L12" s="307">
        <f t="shared" si="5"/>
        <v>23</v>
      </c>
      <c r="M12" s="45">
        <f t="shared" si="1"/>
        <v>3.3367184099811404E-3</v>
      </c>
      <c r="N12" s="307">
        <f t="shared" si="2"/>
        <v>8</v>
      </c>
      <c r="O12" s="307">
        <f t="shared" si="6"/>
        <v>1626</v>
      </c>
      <c r="P12" s="470">
        <f t="shared" si="7"/>
        <v>1628</v>
      </c>
      <c r="Q12" s="472"/>
      <c r="S12" s="455"/>
      <c r="T12" s="455"/>
      <c r="U12" s="455"/>
    </row>
    <row r="13" spans="1:21" s="31" customFormat="1" ht="12">
      <c r="A13" s="152" t="s">
        <v>5</v>
      </c>
      <c r="B13" s="192">
        <v>1467</v>
      </c>
      <c r="C13" s="310">
        <v>1454</v>
      </c>
      <c r="D13" s="310">
        <v>1454</v>
      </c>
      <c r="E13" s="310">
        <v>1454</v>
      </c>
      <c r="F13" s="308">
        <f t="shared" si="3"/>
        <v>1454</v>
      </c>
      <c r="G13" s="311">
        <f>'Base Enrollments'!E13</f>
        <v>1900.69</v>
      </c>
      <c r="H13" s="311">
        <f>'Base Enrollments'!I13</f>
        <v>1906.8727266999999</v>
      </c>
      <c r="I13" s="311">
        <f>'Base Enrollments'!M13</f>
        <v>1833.3561400000001</v>
      </c>
      <c r="J13" s="308">
        <f t="shared" si="0"/>
        <v>1880</v>
      </c>
      <c r="K13" s="310">
        <f t="shared" si="4"/>
        <v>0</v>
      </c>
      <c r="L13" s="310">
        <f t="shared" si="5"/>
        <v>426</v>
      </c>
      <c r="M13" s="75">
        <f t="shared" si="1"/>
        <v>6.1801827941389817E-2</v>
      </c>
      <c r="N13" s="310">
        <f t="shared" si="2"/>
        <v>141</v>
      </c>
      <c r="O13" s="310">
        <f t="shared" si="6"/>
        <v>1595</v>
      </c>
      <c r="P13" s="470">
        <f t="shared" si="7"/>
        <v>1597</v>
      </c>
      <c r="Q13" s="472"/>
      <c r="S13" s="455"/>
      <c r="T13" s="455"/>
      <c r="U13" s="455"/>
    </row>
    <row r="14" spans="1:21" s="31" customFormat="1" ht="12">
      <c r="A14" s="151" t="s">
        <v>6</v>
      </c>
      <c r="B14" s="192">
        <v>2108</v>
      </c>
      <c r="C14" s="307">
        <v>2106</v>
      </c>
      <c r="D14" s="307">
        <v>2108</v>
      </c>
      <c r="E14" s="307">
        <v>2108</v>
      </c>
      <c r="F14" s="308">
        <f t="shared" si="3"/>
        <v>2107</v>
      </c>
      <c r="G14" s="309">
        <f>'Base Enrollments'!E14</f>
        <v>2116.69</v>
      </c>
      <c r="H14" s="309">
        <f>'Base Enrollments'!I14</f>
        <v>2096.5569999999998</v>
      </c>
      <c r="I14" s="309">
        <f>'Base Enrollments'!M14</f>
        <v>2023.4069999999999</v>
      </c>
      <c r="J14" s="308">
        <f t="shared" si="0"/>
        <v>2079</v>
      </c>
      <c r="K14" s="307">
        <f t="shared" si="4"/>
        <v>-28</v>
      </c>
      <c r="L14" s="307">
        <f t="shared" si="5"/>
        <v>0</v>
      </c>
      <c r="M14" s="45">
        <f t="shared" si="1"/>
        <v>0</v>
      </c>
      <c r="N14" s="307">
        <f t="shared" si="2"/>
        <v>-28</v>
      </c>
      <c r="O14" s="307">
        <f t="shared" si="6"/>
        <v>2079</v>
      </c>
      <c r="P14" s="470">
        <f t="shared" si="7"/>
        <v>2082</v>
      </c>
      <c r="Q14" s="472"/>
      <c r="S14" s="455"/>
      <c r="T14" s="455"/>
      <c r="U14" s="455"/>
    </row>
    <row r="15" spans="1:21" s="31" customFormat="1" ht="12">
      <c r="A15" s="152" t="s">
        <v>7</v>
      </c>
      <c r="B15" s="192">
        <v>6760</v>
      </c>
      <c r="C15" s="310">
        <v>6733</v>
      </c>
      <c r="D15" s="310">
        <v>6739</v>
      </c>
      <c r="E15" s="310">
        <v>6739</v>
      </c>
      <c r="F15" s="308">
        <f t="shared" si="3"/>
        <v>6737</v>
      </c>
      <c r="G15" s="311">
        <f>'Base Enrollments'!E15</f>
        <v>8583.4500000000007</v>
      </c>
      <c r="H15" s="311">
        <f>'Base Enrollments'!I15</f>
        <v>7742.2983333000002</v>
      </c>
      <c r="I15" s="311">
        <f>'Base Enrollments'!M15</f>
        <v>7118.0989883333004</v>
      </c>
      <c r="J15" s="308">
        <f t="shared" si="0"/>
        <v>7815</v>
      </c>
      <c r="K15" s="310">
        <f t="shared" si="4"/>
        <v>0</v>
      </c>
      <c r="L15" s="310">
        <f t="shared" si="5"/>
        <v>1078</v>
      </c>
      <c r="M15" s="75">
        <f t="shared" si="1"/>
        <v>0.15639054112868128</v>
      </c>
      <c r="N15" s="310">
        <f t="shared" si="2"/>
        <v>358</v>
      </c>
      <c r="O15" s="310">
        <f t="shared" si="6"/>
        <v>7095</v>
      </c>
      <c r="P15" s="470">
        <f t="shared" si="7"/>
        <v>7105</v>
      </c>
      <c r="Q15" s="472"/>
      <c r="S15" s="455"/>
      <c r="T15" s="455"/>
      <c r="U15" s="455"/>
    </row>
    <row r="16" spans="1:21" s="31" customFormat="1" ht="12">
      <c r="A16" s="151" t="s">
        <v>8</v>
      </c>
      <c r="B16" s="192">
        <v>3992</v>
      </c>
      <c r="C16" s="307">
        <v>3989</v>
      </c>
      <c r="D16" s="307">
        <v>3992</v>
      </c>
      <c r="E16" s="307">
        <v>3992</v>
      </c>
      <c r="F16" s="308">
        <f t="shared" si="3"/>
        <v>3991</v>
      </c>
      <c r="G16" s="309">
        <f>'Base Enrollments'!E16</f>
        <v>4059.29</v>
      </c>
      <c r="H16" s="309">
        <f>'Base Enrollments'!I16</f>
        <v>3972.0373332999998</v>
      </c>
      <c r="I16" s="309">
        <f>'Base Enrollments'!M16</f>
        <v>3834.0803333333001</v>
      </c>
      <c r="J16" s="308">
        <f t="shared" si="0"/>
        <v>3955</v>
      </c>
      <c r="K16" s="307">
        <f t="shared" si="4"/>
        <v>-36</v>
      </c>
      <c r="L16" s="307">
        <f t="shared" si="5"/>
        <v>0</v>
      </c>
      <c r="M16" s="45">
        <f t="shared" si="1"/>
        <v>0</v>
      </c>
      <c r="N16" s="307">
        <f t="shared" si="2"/>
        <v>-36</v>
      </c>
      <c r="O16" s="307">
        <f t="shared" si="6"/>
        <v>3955</v>
      </c>
      <c r="P16" s="470">
        <f t="shared" si="7"/>
        <v>3961</v>
      </c>
      <c r="Q16" s="472"/>
      <c r="S16" s="455"/>
      <c r="T16" s="455"/>
      <c r="U16" s="455"/>
    </row>
    <row r="17" spans="1:21" s="31" customFormat="1" ht="12">
      <c r="A17" s="152" t="s">
        <v>9</v>
      </c>
      <c r="B17" s="192">
        <v>4600</v>
      </c>
      <c r="C17" s="310">
        <v>4588</v>
      </c>
      <c r="D17" s="310">
        <v>4596</v>
      </c>
      <c r="E17" s="310">
        <v>4596</v>
      </c>
      <c r="F17" s="308">
        <f t="shared" si="3"/>
        <v>4593</v>
      </c>
      <c r="G17" s="311">
        <f>'Base Enrollments'!E17</f>
        <v>4689.04</v>
      </c>
      <c r="H17" s="311">
        <f>'Base Enrollments'!I17</f>
        <v>4757.3163400000003</v>
      </c>
      <c r="I17" s="311">
        <f>'Base Enrollments'!M17</f>
        <v>4704.1415456667</v>
      </c>
      <c r="J17" s="308">
        <f t="shared" si="0"/>
        <v>4717</v>
      </c>
      <c r="K17" s="310">
        <f t="shared" si="4"/>
        <v>0</v>
      </c>
      <c r="L17" s="310">
        <f t="shared" si="5"/>
        <v>124</v>
      </c>
      <c r="M17" s="75">
        <f t="shared" si="1"/>
        <v>1.7989264471202668E-2</v>
      </c>
      <c r="N17" s="310">
        <f t="shared" si="2"/>
        <v>41</v>
      </c>
      <c r="O17" s="310">
        <f t="shared" si="6"/>
        <v>4634</v>
      </c>
      <c r="P17" s="470">
        <f t="shared" si="7"/>
        <v>4641</v>
      </c>
      <c r="Q17" s="472"/>
      <c r="S17" s="455"/>
      <c r="T17" s="455"/>
      <c r="U17" s="455"/>
    </row>
    <row r="18" spans="1:21" s="31" customFormat="1" ht="12">
      <c r="A18" s="151" t="s">
        <v>10</v>
      </c>
      <c r="B18" s="192">
        <v>4819</v>
      </c>
      <c r="C18" s="307">
        <v>4817</v>
      </c>
      <c r="D18" s="307">
        <v>4819</v>
      </c>
      <c r="E18" s="307">
        <v>4819</v>
      </c>
      <c r="F18" s="308">
        <f t="shared" si="3"/>
        <v>4818</v>
      </c>
      <c r="G18" s="309">
        <f>'Base Enrollments'!E18</f>
        <v>5003.67</v>
      </c>
      <c r="H18" s="309">
        <f>'Base Enrollments'!I18</f>
        <v>4882.2853366999998</v>
      </c>
      <c r="I18" s="309">
        <f>'Base Enrollments'!M18</f>
        <v>4577.3156666667001</v>
      </c>
      <c r="J18" s="308">
        <f t="shared" si="0"/>
        <v>4821</v>
      </c>
      <c r="K18" s="307">
        <f t="shared" si="4"/>
        <v>0</v>
      </c>
      <c r="L18" s="307">
        <f t="shared" si="5"/>
        <v>3</v>
      </c>
      <c r="M18" s="45">
        <f t="shared" si="1"/>
        <v>4.3522414043232262E-4</v>
      </c>
      <c r="N18" s="307">
        <f t="shared" si="2"/>
        <v>1</v>
      </c>
      <c r="O18" s="307">
        <f t="shared" si="6"/>
        <v>4819</v>
      </c>
      <c r="P18" s="470">
        <f t="shared" si="7"/>
        <v>4826</v>
      </c>
      <c r="Q18" s="472"/>
      <c r="S18" s="455"/>
      <c r="T18" s="455"/>
      <c r="U18" s="455"/>
    </row>
    <row r="19" spans="1:21" s="31" customFormat="1" ht="12">
      <c r="A19" s="152" t="s">
        <v>11</v>
      </c>
      <c r="B19" s="192">
        <v>4716</v>
      </c>
      <c r="C19" s="310">
        <v>4706</v>
      </c>
      <c r="D19" s="310">
        <v>4706</v>
      </c>
      <c r="E19" s="310">
        <v>4706</v>
      </c>
      <c r="F19" s="308">
        <f t="shared" si="3"/>
        <v>4706</v>
      </c>
      <c r="G19" s="311">
        <f>'Base Enrollments'!E19</f>
        <v>4746.29</v>
      </c>
      <c r="H19" s="311">
        <f>'Base Enrollments'!I19</f>
        <v>4977.4418400000004</v>
      </c>
      <c r="I19" s="311">
        <f>'Base Enrollments'!M19</f>
        <v>5165.7113496666998</v>
      </c>
      <c r="J19" s="308">
        <f t="shared" si="0"/>
        <v>4963</v>
      </c>
      <c r="K19" s="310">
        <f t="shared" si="4"/>
        <v>0</v>
      </c>
      <c r="L19" s="310">
        <f t="shared" si="5"/>
        <v>257</v>
      </c>
      <c r="M19" s="75">
        <f t="shared" si="1"/>
        <v>3.7284201363702307E-2</v>
      </c>
      <c r="N19" s="310">
        <f t="shared" si="2"/>
        <v>85</v>
      </c>
      <c r="O19" s="310">
        <f t="shared" si="6"/>
        <v>4791</v>
      </c>
      <c r="P19" s="470">
        <f t="shared" si="7"/>
        <v>4798</v>
      </c>
      <c r="Q19" s="472"/>
      <c r="S19" s="455"/>
      <c r="T19" s="455"/>
      <c r="U19" s="455"/>
    </row>
    <row r="20" spans="1:21" s="36" customFormat="1" ht="12">
      <c r="A20" s="153" t="s">
        <v>35</v>
      </c>
      <c r="B20" s="192">
        <v>1552</v>
      </c>
      <c r="C20" s="307">
        <v>1617</v>
      </c>
      <c r="D20" s="307">
        <v>1552</v>
      </c>
      <c r="E20" s="307">
        <v>1552</v>
      </c>
      <c r="F20" s="308">
        <f t="shared" si="3"/>
        <v>1574</v>
      </c>
      <c r="G20" s="312">
        <f>'Base Enrollments'!E20</f>
        <v>1411.7</v>
      </c>
      <c r="H20" s="312">
        <f>'Base Enrollments'!I20</f>
        <v>1474.7829999999999</v>
      </c>
      <c r="I20" s="312">
        <f>'Base Enrollments'!M20</f>
        <v>1469.496455</v>
      </c>
      <c r="J20" s="308">
        <f t="shared" si="0"/>
        <v>1452</v>
      </c>
      <c r="K20" s="307">
        <f t="shared" si="4"/>
        <v>-122</v>
      </c>
      <c r="L20" s="307">
        <f t="shared" si="5"/>
        <v>0</v>
      </c>
      <c r="M20" s="45">
        <f t="shared" si="1"/>
        <v>0</v>
      </c>
      <c r="N20" s="307">
        <f t="shared" si="2"/>
        <v>-122</v>
      </c>
      <c r="O20" s="307">
        <f t="shared" si="6"/>
        <v>1452</v>
      </c>
      <c r="P20" s="470">
        <f t="shared" si="7"/>
        <v>1454</v>
      </c>
      <c r="Q20" s="472"/>
      <c r="R20" s="31"/>
      <c r="S20" s="455"/>
      <c r="T20" s="455"/>
      <c r="U20" s="455"/>
    </row>
    <row r="21" spans="1:21" s="36" customFormat="1" ht="12">
      <c r="A21" s="154" t="s">
        <v>13</v>
      </c>
      <c r="B21" s="192">
        <v>5211</v>
      </c>
      <c r="C21" s="310">
        <v>5210</v>
      </c>
      <c r="D21" s="310">
        <v>5211</v>
      </c>
      <c r="E21" s="310">
        <v>5211</v>
      </c>
      <c r="F21" s="308">
        <f t="shared" si="3"/>
        <v>5211</v>
      </c>
      <c r="G21" s="313">
        <f>'Base Enrollments'!E21</f>
        <v>5259.3</v>
      </c>
      <c r="H21" s="313">
        <f>'Base Enrollments'!I21</f>
        <v>5071.3594832999997</v>
      </c>
      <c r="I21" s="313">
        <f>'Base Enrollments'!M21</f>
        <v>4819.4994603332998</v>
      </c>
      <c r="J21" s="308">
        <f t="shared" si="0"/>
        <v>5050</v>
      </c>
      <c r="K21" s="310">
        <f t="shared" si="4"/>
        <v>-161</v>
      </c>
      <c r="L21" s="310">
        <f t="shared" si="5"/>
        <v>0</v>
      </c>
      <c r="M21" s="75">
        <f t="shared" si="1"/>
        <v>0</v>
      </c>
      <c r="N21" s="310">
        <f t="shared" si="2"/>
        <v>-161</v>
      </c>
      <c r="O21" s="310">
        <f t="shared" si="6"/>
        <v>5050</v>
      </c>
      <c r="P21" s="470">
        <f t="shared" si="7"/>
        <v>5057</v>
      </c>
      <c r="Q21" s="472"/>
      <c r="R21" s="31"/>
      <c r="S21" s="455"/>
      <c r="T21" s="455"/>
      <c r="U21" s="455"/>
    </row>
    <row r="22" spans="1:21" s="36" customFormat="1" ht="12">
      <c r="A22" s="153" t="s">
        <v>14</v>
      </c>
      <c r="B22" s="192">
        <v>5699</v>
      </c>
      <c r="C22" s="307">
        <v>5696</v>
      </c>
      <c r="D22" s="307">
        <v>5698</v>
      </c>
      <c r="E22" s="307">
        <v>5698</v>
      </c>
      <c r="F22" s="308">
        <f t="shared" si="3"/>
        <v>5697</v>
      </c>
      <c r="G22" s="312">
        <f>'Base Enrollments'!E22</f>
        <v>6064.98</v>
      </c>
      <c r="H22" s="312">
        <f>'Base Enrollments'!I22</f>
        <v>5850.2661767</v>
      </c>
      <c r="I22" s="312">
        <f>'Base Enrollments'!M22</f>
        <v>5742.3052123333</v>
      </c>
      <c r="J22" s="308">
        <f t="shared" si="0"/>
        <v>5886</v>
      </c>
      <c r="K22" s="307">
        <f t="shared" si="4"/>
        <v>0</v>
      </c>
      <c r="L22" s="307">
        <f t="shared" si="5"/>
        <v>189</v>
      </c>
      <c r="M22" s="45">
        <f t="shared" si="1"/>
        <v>2.7419120847236328E-2</v>
      </c>
      <c r="N22" s="307">
        <f t="shared" si="2"/>
        <v>63</v>
      </c>
      <c r="O22" s="307">
        <f t="shared" si="6"/>
        <v>5760</v>
      </c>
      <c r="P22" s="470">
        <f t="shared" si="7"/>
        <v>5768</v>
      </c>
      <c r="Q22" s="472"/>
      <c r="R22" s="31"/>
      <c r="S22" s="455"/>
      <c r="T22" s="455"/>
      <c r="U22" s="455"/>
    </row>
    <row r="23" spans="1:21" s="36" customFormat="1" ht="12">
      <c r="A23" s="154" t="s">
        <v>15</v>
      </c>
      <c r="B23" s="192">
        <v>2803</v>
      </c>
      <c r="C23" s="310">
        <v>2802</v>
      </c>
      <c r="D23" s="310">
        <v>2802</v>
      </c>
      <c r="E23" s="310">
        <v>2802</v>
      </c>
      <c r="F23" s="308">
        <f t="shared" si="3"/>
        <v>2802</v>
      </c>
      <c r="G23" s="313">
        <f>'Base Enrollments'!E23</f>
        <v>2820.38</v>
      </c>
      <c r="H23" s="313">
        <f>'Base Enrollments'!I23</f>
        <v>2879.0033333000001</v>
      </c>
      <c r="I23" s="313">
        <f>'Base Enrollments'!M23</f>
        <v>2775.1200253333</v>
      </c>
      <c r="J23" s="308">
        <f t="shared" si="0"/>
        <v>2825</v>
      </c>
      <c r="K23" s="310">
        <f t="shared" si="4"/>
        <v>0</v>
      </c>
      <c r="L23" s="310">
        <f t="shared" si="5"/>
        <v>23</v>
      </c>
      <c r="M23" s="75">
        <f t="shared" si="1"/>
        <v>3.3367184099811404E-3</v>
      </c>
      <c r="N23" s="310">
        <f t="shared" si="2"/>
        <v>8</v>
      </c>
      <c r="O23" s="310">
        <f t="shared" si="6"/>
        <v>2810</v>
      </c>
      <c r="P23" s="470">
        <f t="shared" si="7"/>
        <v>2814</v>
      </c>
      <c r="Q23" s="472"/>
      <c r="R23" s="31"/>
      <c r="S23" s="455"/>
      <c r="T23" s="455"/>
      <c r="U23" s="455"/>
    </row>
    <row r="24" spans="1:21" s="36" customFormat="1" ht="12">
      <c r="A24" s="153" t="s">
        <v>16</v>
      </c>
      <c r="B24" s="192">
        <v>2465</v>
      </c>
      <c r="C24" s="307">
        <v>2451</v>
      </c>
      <c r="D24" s="307">
        <v>2452</v>
      </c>
      <c r="E24" s="307">
        <v>2452</v>
      </c>
      <c r="F24" s="308">
        <f t="shared" si="3"/>
        <v>2452</v>
      </c>
      <c r="G24" s="312">
        <f>'Base Enrollments'!E24</f>
        <v>2841.08</v>
      </c>
      <c r="H24" s="312">
        <f>'Base Enrollments'!I24</f>
        <v>2860.0903333000001</v>
      </c>
      <c r="I24" s="312">
        <f>'Base Enrollments'!M24</f>
        <v>2832.732</v>
      </c>
      <c r="J24" s="308">
        <f t="shared" si="0"/>
        <v>2845</v>
      </c>
      <c r="K24" s="307">
        <f t="shared" si="4"/>
        <v>0</v>
      </c>
      <c r="L24" s="307">
        <f t="shared" si="5"/>
        <v>393</v>
      </c>
      <c r="M24" s="45">
        <f t="shared" si="1"/>
        <v>5.7014362396634266E-2</v>
      </c>
      <c r="N24" s="307">
        <f t="shared" si="2"/>
        <v>130</v>
      </c>
      <c r="O24" s="307">
        <f t="shared" si="6"/>
        <v>2582</v>
      </c>
      <c r="P24" s="470">
        <f t="shared" si="7"/>
        <v>2586</v>
      </c>
      <c r="Q24" s="472"/>
      <c r="R24" s="31"/>
      <c r="S24" s="455"/>
      <c r="T24" s="455"/>
      <c r="U24" s="455"/>
    </row>
    <row r="25" spans="1:21" s="36" customFormat="1" ht="12">
      <c r="A25" s="154" t="s">
        <v>17</v>
      </c>
      <c r="B25" s="192">
        <v>4581</v>
      </c>
      <c r="C25" s="310">
        <v>4558</v>
      </c>
      <c r="D25" s="310">
        <v>4560</v>
      </c>
      <c r="E25" s="310">
        <v>4560</v>
      </c>
      <c r="F25" s="308">
        <f t="shared" si="3"/>
        <v>4559</v>
      </c>
      <c r="G25" s="313">
        <f>'Base Enrollments'!E25</f>
        <v>5506.19</v>
      </c>
      <c r="H25" s="313">
        <f>'Base Enrollments'!I25</f>
        <v>5258.1986667000001</v>
      </c>
      <c r="I25" s="313">
        <f>'Base Enrollments'!M25</f>
        <v>5224.0452363332997</v>
      </c>
      <c r="J25" s="308">
        <f t="shared" si="0"/>
        <v>5329</v>
      </c>
      <c r="K25" s="310">
        <f t="shared" si="4"/>
        <v>0</v>
      </c>
      <c r="L25" s="310">
        <f t="shared" si="5"/>
        <v>770</v>
      </c>
      <c r="M25" s="75">
        <f t="shared" si="1"/>
        <v>0.11170752937762948</v>
      </c>
      <c r="N25" s="310">
        <f t="shared" si="2"/>
        <v>256</v>
      </c>
      <c r="O25" s="310">
        <f t="shared" si="6"/>
        <v>4815</v>
      </c>
      <c r="P25" s="470">
        <f t="shared" si="7"/>
        <v>4822</v>
      </c>
      <c r="Q25" s="472"/>
      <c r="R25" s="31"/>
      <c r="S25" s="455"/>
      <c r="T25" s="455"/>
      <c r="U25" s="455"/>
    </row>
    <row r="26" spans="1:21" s="36" customFormat="1" ht="12">
      <c r="A26" s="153" t="s">
        <v>18</v>
      </c>
      <c r="B26" s="192">
        <v>1535</v>
      </c>
      <c r="C26" s="307">
        <v>1533</v>
      </c>
      <c r="D26" s="307">
        <v>1535</v>
      </c>
      <c r="E26" s="307">
        <v>1535</v>
      </c>
      <c r="F26" s="308">
        <f t="shared" si="3"/>
        <v>1534</v>
      </c>
      <c r="G26" s="312">
        <f>'Base Enrollments'!E26</f>
        <v>1659.08</v>
      </c>
      <c r="H26" s="312">
        <f>'Base Enrollments'!I26</f>
        <v>1573.6949999999999</v>
      </c>
      <c r="I26" s="312">
        <f>'Base Enrollments'!M26</f>
        <v>1571.606945</v>
      </c>
      <c r="J26" s="308">
        <f t="shared" si="0"/>
        <v>1601</v>
      </c>
      <c r="K26" s="307">
        <f t="shared" si="4"/>
        <v>0</v>
      </c>
      <c r="L26" s="307">
        <f t="shared" si="5"/>
        <v>67</v>
      </c>
      <c r="M26" s="45">
        <f t="shared" si="1"/>
        <v>9.7200058029885388E-3</v>
      </c>
      <c r="N26" s="307">
        <f t="shared" si="2"/>
        <v>22</v>
      </c>
      <c r="O26" s="307">
        <f t="shared" si="6"/>
        <v>1556</v>
      </c>
      <c r="P26" s="470">
        <f t="shared" si="7"/>
        <v>1558</v>
      </c>
      <c r="Q26" s="472"/>
      <c r="R26" s="31"/>
      <c r="S26" s="455"/>
      <c r="T26" s="455"/>
      <c r="U26" s="455"/>
    </row>
    <row r="27" spans="1:21" s="36" customFormat="1" ht="12">
      <c r="A27" s="154" t="s">
        <v>40</v>
      </c>
      <c r="B27" s="192">
        <v>5348</v>
      </c>
      <c r="C27" s="310">
        <v>5346</v>
      </c>
      <c r="D27" s="310">
        <v>5348</v>
      </c>
      <c r="E27" s="310">
        <v>5348</v>
      </c>
      <c r="F27" s="308">
        <f t="shared" si="3"/>
        <v>5347</v>
      </c>
      <c r="G27" s="313">
        <f>'Base Enrollments'!E27</f>
        <v>5335.54</v>
      </c>
      <c r="H27" s="313">
        <f>'Base Enrollments'!I27</f>
        <v>5191.1366699999999</v>
      </c>
      <c r="I27" s="313">
        <f>'Base Enrollments'!M27</f>
        <v>5404.5357793332996</v>
      </c>
      <c r="J27" s="308">
        <f t="shared" si="0"/>
        <v>5310</v>
      </c>
      <c r="K27" s="310">
        <f t="shared" si="4"/>
        <v>-37</v>
      </c>
      <c r="L27" s="310">
        <f t="shared" si="5"/>
        <v>0</v>
      </c>
      <c r="M27" s="75">
        <f t="shared" si="1"/>
        <v>0</v>
      </c>
      <c r="N27" s="310">
        <f t="shared" si="2"/>
        <v>-37</v>
      </c>
      <c r="O27" s="310">
        <f t="shared" si="6"/>
        <v>5310</v>
      </c>
      <c r="P27" s="470">
        <f t="shared" si="7"/>
        <v>5318</v>
      </c>
      <c r="Q27" s="472"/>
      <c r="R27" s="31"/>
      <c r="S27" s="455"/>
      <c r="T27" s="455"/>
      <c r="U27" s="455"/>
    </row>
    <row r="28" spans="1:21" s="36" customFormat="1" ht="12">
      <c r="A28" s="153" t="s">
        <v>19</v>
      </c>
      <c r="B28" s="192">
        <v>3584</v>
      </c>
      <c r="C28" s="307">
        <v>3584</v>
      </c>
      <c r="D28" s="307">
        <v>3584</v>
      </c>
      <c r="E28" s="307">
        <v>3584</v>
      </c>
      <c r="F28" s="308">
        <f t="shared" si="3"/>
        <v>3584</v>
      </c>
      <c r="G28" s="312">
        <f>'Base Enrollments'!E28</f>
        <v>3415.17</v>
      </c>
      <c r="H28" s="312">
        <f>'Base Enrollments'!I28</f>
        <v>3548.6116299999999</v>
      </c>
      <c r="I28" s="312">
        <f>'Base Enrollments'!M28</f>
        <v>3609.3785213332999</v>
      </c>
      <c r="J28" s="308">
        <f t="shared" si="0"/>
        <v>3524</v>
      </c>
      <c r="K28" s="307">
        <f t="shared" si="4"/>
        <v>-60</v>
      </c>
      <c r="L28" s="307">
        <f t="shared" si="5"/>
        <v>0</v>
      </c>
      <c r="M28" s="45">
        <f t="shared" si="1"/>
        <v>0</v>
      </c>
      <c r="N28" s="307">
        <f t="shared" si="2"/>
        <v>-60</v>
      </c>
      <c r="O28" s="307">
        <f t="shared" si="6"/>
        <v>3524</v>
      </c>
      <c r="P28" s="470">
        <f t="shared" si="7"/>
        <v>3529</v>
      </c>
      <c r="Q28" s="472"/>
      <c r="R28" s="31"/>
      <c r="S28" s="455"/>
      <c r="T28" s="455"/>
      <c r="U28" s="455"/>
    </row>
    <row r="29" spans="1:21" s="36" customFormat="1" ht="12">
      <c r="A29" s="154" t="s">
        <v>20</v>
      </c>
      <c r="B29" s="192">
        <v>13955</v>
      </c>
      <c r="C29" s="310">
        <v>13955</v>
      </c>
      <c r="D29" s="310">
        <v>13958</v>
      </c>
      <c r="E29" s="310">
        <v>13955</v>
      </c>
      <c r="F29" s="308">
        <f t="shared" si="3"/>
        <v>13956</v>
      </c>
      <c r="G29" s="313">
        <f>'Base Enrollments'!E29</f>
        <v>13002.6</v>
      </c>
      <c r="H29" s="313">
        <f>'Base Enrollments'!I29</f>
        <v>13759.39856</v>
      </c>
      <c r="I29" s="313">
        <f>'Base Enrollments'!M29</f>
        <v>12736.2796566667</v>
      </c>
      <c r="J29" s="308">
        <f t="shared" si="0"/>
        <v>13166</v>
      </c>
      <c r="K29" s="310">
        <f t="shared" si="4"/>
        <v>-790</v>
      </c>
      <c r="L29" s="310">
        <f t="shared" si="5"/>
        <v>0</v>
      </c>
      <c r="M29" s="75">
        <f t="shared" si="1"/>
        <v>0</v>
      </c>
      <c r="N29" s="310">
        <f t="shared" si="2"/>
        <v>-790</v>
      </c>
      <c r="O29" s="310">
        <f t="shared" si="6"/>
        <v>13166</v>
      </c>
      <c r="P29" s="470">
        <f t="shared" si="7"/>
        <v>13185</v>
      </c>
      <c r="Q29" s="472"/>
      <c r="R29" s="31"/>
      <c r="S29" s="455"/>
      <c r="T29" s="455"/>
      <c r="U29" s="455"/>
    </row>
    <row r="30" spans="1:21" s="36" customFormat="1" ht="12">
      <c r="A30" s="153" t="s">
        <v>21</v>
      </c>
      <c r="B30" s="192">
        <v>4910</v>
      </c>
      <c r="C30" s="307">
        <v>4910</v>
      </c>
      <c r="D30" s="307">
        <v>4910</v>
      </c>
      <c r="E30" s="307">
        <v>4910</v>
      </c>
      <c r="F30" s="308">
        <f t="shared" si="3"/>
        <v>4910</v>
      </c>
      <c r="G30" s="312">
        <f>'Base Enrollments'!E30</f>
        <v>4841.25</v>
      </c>
      <c r="H30" s="312">
        <f>'Base Enrollments'!I30</f>
        <v>4769.6793332999996</v>
      </c>
      <c r="I30" s="312">
        <f>'Base Enrollments'!M30</f>
        <v>4719.4060786666996</v>
      </c>
      <c r="J30" s="308">
        <f t="shared" si="0"/>
        <v>4777</v>
      </c>
      <c r="K30" s="307">
        <f t="shared" si="4"/>
        <v>-133</v>
      </c>
      <c r="L30" s="307">
        <f t="shared" si="5"/>
        <v>0</v>
      </c>
      <c r="M30" s="45">
        <f t="shared" si="1"/>
        <v>0</v>
      </c>
      <c r="N30" s="307">
        <f t="shared" si="2"/>
        <v>-133</v>
      </c>
      <c r="O30" s="307">
        <f t="shared" si="6"/>
        <v>4777</v>
      </c>
      <c r="P30" s="470">
        <f t="shared" si="7"/>
        <v>4784</v>
      </c>
      <c r="Q30" s="472"/>
      <c r="R30" s="31"/>
      <c r="S30" s="455"/>
      <c r="T30" s="455"/>
      <c r="U30" s="455"/>
    </row>
    <row r="31" spans="1:21" s="36" customFormat="1" ht="12">
      <c r="A31" s="154" t="s">
        <v>36</v>
      </c>
      <c r="B31" s="192">
        <v>3701</v>
      </c>
      <c r="C31" s="310">
        <v>3707</v>
      </c>
      <c r="D31" s="310">
        <v>3704</v>
      </c>
      <c r="E31" s="310">
        <v>3701</v>
      </c>
      <c r="F31" s="308">
        <f t="shared" si="3"/>
        <v>3704</v>
      </c>
      <c r="G31" s="313">
        <f>'Base Enrollments'!E31</f>
        <v>3670.65</v>
      </c>
      <c r="H31" s="313">
        <f>'Base Enrollments'!I31</f>
        <v>3674.0896667000002</v>
      </c>
      <c r="I31" s="313">
        <f>'Base Enrollments'!M31</f>
        <v>3694.4604693332999</v>
      </c>
      <c r="J31" s="308">
        <f t="shared" si="0"/>
        <v>3680</v>
      </c>
      <c r="K31" s="310">
        <f t="shared" si="4"/>
        <v>-24</v>
      </c>
      <c r="L31" s="310">
        <f t="shared" si="5"/>
        <v>0</v>
      </c>
      <c r="M31" s="75">
        <f t="shared" si="1"/>
        <v>0</v>
      </c>
      <c r="N31" s="310">
        <f t="shared" si="2"/>
        <v>-24</v>
      </c>
      <c r="O31" s="310">
        <f t="shared" si="6"/>
        <v>3680</v>
      </c>
      <c r="P31" s="470">
        <f t="shared" si="7"/>
        <v>3685</v>
      </c>
      <c r="Q31" s="472"/>
      <c r="R31" s="31"/>
      <c r="S31" s="455"/>
      <c r="T31" s="455"/>
      <c r="U31" s="455"/>
    </row>
    <row r="32" spans="1:21" s="36" customFormat="1" ht="12">
      <c r="A32" s="153" t="s">
        <v>23</v>
      </c>
      <c r="B32" s="192">
        <v>3366</v>
      </c>
      <c r="C32" s="307">
        <v>3359</v>
      </c>
      <c r="D32" s="307">
        <v>3362</v>
      </c>
      <c r="E32" s="307">
        <v>3362</v>
      </c>
      <c r="F32" s="308">
        <f t="shared" si="3"/>
        <v>3361</v>
      </c>
      <c r="G32" s="312">
        <f>'Base Enrollments'!E32</f>
        <v>3625.59</v>
      </c>
      <c r="H32" s="312">
        <f>'Base Enrollments'!I32</f>
        <v>3574.3651067000001</v>
      </c>
      <c r="I32" s="312">
        <f>'Base Enrollments'!M32</f>
        <v>3450.6980556666999</v>
      </c>
      <c r="J32" s="308">
        <f t="shared" si="0"/>
        <v>3550</v>
      </c>
      <c r="K32" s="307">
        <f t="shared" si="4"/>
        <v>0</v>
      </c>
      <c r="L32" s="307">
        <f t="shared" si="5"/>
        <v>189</v>
      </c>
      <c r="M32" s="45">
        <f t="shared" si="1"/>
        <v>2.7419120847236328E-2</v>
      </c>
      <c r="N32" s="307">
        <f t="shared" si="2"/>
        <v>63</v>
      </c>
      <c r="O32" s="307">
        <f t="shared" si="6"/>
        <v>3424</v>
      </c>
      <c r="P32" s="470">
        <f t="shared" si="7"/>
        <v>3429</v>
      </c>
      <c r="Q32" s="472"/>
      <c r="R32" s="31"/>
      <c r="S32" s="455"/>
      <c r="T32" s="455"/>
      <c r="U32" s="455"/>
    </row>
    <row r="33" spans="1:21" s="36" customFormat="1" ht="12">
      <c r="A33" s="154" t="s">
        <v>24</v>
      </c>
      <c r="B33" s="192">
        <v>13374</v>
      </c>
      <c r="C33" s="310">
        <v>13368</v>
      </c>
      <c r="D33" s="310">
        <v>13374</v>
      </c>
      <c r="E33" s="310">
        <v>13374</v>
      </c>
      <c r="F33" s="308">
        <f t="shared" si="3"/>
        <v>13372</v>
      </c>
      <c r="G33" s="313">
        <f>'Base Enrollments'!E33</f>
        <v>13196.79</v>
      </c>
      <c r="H33" s="313">
        <f>'Base Enrollments'!I33</f>
        <v>12410.6873333</v>
      </c>
      <c r="I33" s="313">
        <f>'Base Enrollments'!M33</f>
        <v>12509.163382999999</v>
      </c>
      <c r="J33" s="308">
        <f t="shared" si="0"/>
        <v>12706</v>
      </c>
      <c r="K33" s="310">
        <f t="shared" si="4"/>
        <v>-666</v>
      </c>
      <c r="L33" s="310">
        <f t="shared" si="5"/>
        <v>0</v>
      </c>
      <c r="M33" s="75">
        <f t="shared" si="1"/>
        <v>0</v>
      </c>
      <c r="N33" s="310">
        <f t="shared" si="2"/>
        <v>-666</v>
      </c>
      <c r="O33" s="310">
        <f t="shared" si="6"/>
        <v>12706</v>
      </c>
      <c r="P33" s="470">
        <f t="shared" si="7"/>
        <v>12724</v>
      </c>
      <c r="Q33" s="472"/>
      <c r="R33" s="31"/>
      <c r="S33" s="455"/>
      <c r="T33" s="455"/>
      <c r="U33" s="455"/>
    </row>
    <row r="34" spans="1:21" s="36" customFormat="1" ht="12">
      <c r="A34" s="153" t="s">
        <v>25</v>
      </c>
      <c r="B34" s="192">
        <v>4334</v>
      </c>
      <c r="C34" s="307">
        <v>4284</v>
      </c>
      <c r="D34" s="307">
        <v>4286</v>
      </c>
      <c r="E34" s="307">
        <v>4286</v>
      </c>
      <c r="F34" s="308">
        <f t="shared" si="3"/>
        <v>4285</v>
      </c>
      <c r="G34" s="312">
        <f>'Base Enrollments'!E34</f>
        <v>5864.18</v>
      </c>
      <c r="H34" s="312">
        <f>'Base Enrollments'!I34</f>
        <v>5874.7405967000004</v>
      </c>
      <c r="I34" s="312">
        <f>'Base Enrollments'!M34</f>
        <v>5728.4279946667002</v>
      </c>
      <c r="J34" s="308">
        <f t="shared" si="0"/>
        <v>5822</v>
      </c>
      <c r="K34" s="307">
        <f t="shared" si="4"/>
        <v>0</v>
      </c>
      <c r="L34" s="307">
        <f t="shared" si="5"/>
        <v>1537</v>
      </c>
      <c r="M34" s="45">
        <f t="shared" si="1"/>
        <v>0.22297983461482662</v>
      </c>
      <c r="N34" s="307">
        <f t="shared" si="2"/>
        <v>510</v>
      </c>
      <c r="O34" s="307">
        <f t="shared" si="6"/>
        <v>4795</v>
      </c>
      <c r="P34" s="470">
        <f t="shared" si="7"/>
        <v>4802</v>
      </c>
      <c r="Q34" s="472"/>
      <c r="R34" s="31"/>
      <c r="S34" s="455"/>
      <c r="T34" s="455"/>
      <c r="U34" s="455"/>
    </row>
    <row r="35" spans="1:21" s="36" customFormat="1" ht="12">
      <c r="A35" s="154" t="s">
        <v>26</v>
      </c>
      <c r="B35" s="192">
        <v>2733</v>
      </c>
      <c r="C35" s="310">
        <v>2724</v>
      </c>
      <c r="D35" s="310">
        <v>2728</v>
      </c>
      <c r="E35" s="310">
        <v>2728</v>
      </c>
      <c r="F35" s="308">
        <f t="shared" si="3"/>
        <v>2727</v>
      </c>
      <c r="G35" s="313">
        <f>'Base Enrollments'!E35</f>
        <v>2905.81</v>
      </c>
      <c r="H35" s="313">
        <f>'Base Enrollments'!I35</f>
        <v>3036.1586667000001</v>
      </c>
      <c r="I35" s="313">
        <f>'Base Enrollments'!M35</f>
        <v>2750.8803333332999</v>
      </c>
      <c r="J35" s="308">
        <f t="shared" si="0"/>
        <v>2898</v>
      </c>
      <c r="K35" s="310">
        <f t="shared" si="4"/>
        <v>0</v>
      </c>
      <c r="L35" s="310">
        <f t="shared" si="5"/>
        <v>171</v>
      </c>
      <c r="M35" s="75">
        <f t="shared" si="1"/>
        <v>2.4807776004642391E-2</v>
      </c>
      <c r="N35" s="310">
        <f t="shared" si="2"/>
        <v>57</v>
      </c>
      <c r="O35" s="310">
        <f t="shared" si="6"/>
        <v>2784</v>
      </c>
      <c r="P35" s="470">
        <f t="shared" si="7"/>
        <v>2788</v>
      </c>
      <c r="Q35" s="472"/>
      <c r="R35" s="31"/>
      <c r="S35" s="455"/>
      <c r="T35" s="455"/>
      <c r="U35" s="455"/>
    </row>
    <row r="36" spans="1:21" s="36" customFormat="1" ht="12">
      <c r="A36" s="153" t="s">
        <v>27</v>
      </c>
      <c r="B36" s="192">
        <v>2378</v>
      </c>
      <c r="C36" s="307">
        <v>2372</v>
      </c>
      <c r="D36" s="307">
        <v>2374</v>
      </c>
      <c r="E36" s="307">
        <v>2374</v>
      </c>
      <c r="F36" s="308">
        <f t="shared" si="3"/>
        <v>2373</v>
      </c>
      <c r="G36" s="312">
        <f>'Base Enrollments'!E36</f>
        <v>2627.19</v>
      </c>
      <c r="H36" s="312">
        <f>'Base Enrollments'!I36</f>
        <v>2623.6945667</v>
      </c>
      <c r="I36" s="312">
        <f>'Base Enrollments'!M36</f>
        <v>2435.3485336667</v>
      </c>
      <c r="J36" s="308">
        <f t="shared" si="0"/>
        <v>2562</v>
      </c>
      <c r="K36" s="307">
        <f t="shared" si="4"/>
        <v>0</v>
      </c>
      <c r="L36" s="307">
        <f t="shared" si="5"/>
        <v>189</v>
      </c>
      <c r="M36" s="45">
        <f t="shared" si="1"/>
        <v>2.7419120847236328E-2</v>
      </c>
      <c r="N36" s="307">
        <f t="shared" si="2"/>
        <v>63</v>
      </c>
      <c r="O36" s="307">
        <f t="shared" si="6"/>
        <v>2436</v>
      </c>
      <c r="P36" s="470">
        <f t="shared" si="7"/>
        <v>2439</v>
      </c>
      <c r="Q36" s="472"/>
      <c r="R36" s="31"/>
      <c r="S36" s="455"/>
      <c r="T36" s="455"/>
      <c r="U36" s="455"/>
    </row>
    <row r="37" spans="1:21" s="36" customFormat="1" ht="12">
      <c r="A37" s="154" t="s">
        <v>28</v>
      </c>
      <c r="B37" s="192">
        <v>2380</v>
      </c>
      <c r="C37" s="310">
        <v>2385</v>
      </c>
      <c r="D37" s="310">
        <v>2382</v>
      </c>
      <c r="E37" s="310">
        <v>2379</v>
      </c>
      <c r="F37" s="308">
        <f t="shared" si="3"/>
        <v>2382</v>
      </c>
      <c r="G37" s="313">
        <f>'Base Enrollments'!E37</f>
        <v>2625.36</v>
      </c>
      <c r="H37" s="313">
        <f>'Base Enrollments'!I37</f>
        <v>2439.4768899999999</v>
      </c>
      <c r="I37" s="313">
        <f>'Base Enrollments'!M37</f>
        <v>2376.8629999999998</v>
      </c>
      <c r="J37" s="308">
        <f t="shared" si="0"/>
        <v>2481</v>
      </c>
      <c r="K37" s="310">
        <f t="shared" si="4"/>
        <v>0</v>
      </c>
      <c r="L37" s="310">
        <f t="shared" si="5"/>
        <v>99</v>
      </c>
      <c r="M37" s="75">
        <f t="shared" si="1"/>
        <v>1.4362396634266647E-2</v>
      </c>
      <c r="N37" s="310">
        <f t="shared" si="2"/>
        <v>33</v>
      </c>
      <c r="O37" s="310">
        <f t="shared" si="6"/>
        <v>2415</v>
      </c>
      <c r="P37" s="470">
        <f t="shared" si="7"/>
        <v>2418</v>
      </c>
      <c r="Q37" s="472"/>
      <c r="R37" s="31"/>
      <c r="S37" s="455"/>
      <c r="T37" s="455"/>
      <c r="U37" s="455"/>
    </row>
    <row r="38" spans="1:21" s="36" customFormat="1" thickBot="1">
      <c r="A38" s="155" t="s">
        <v>29</v>
      </c>
      <c r="B38" s="192">
        <v>3893</v>
      </c>
      <c r="C38" s="314">
        <v>3889</v>
      </c>
      <c r="D38" s="314">
        <v>3893</v>
      </c>
      <c r="E38" s="314">
        <v>3893</v>
      </c>
      <c r="F38" s="315">
        <f t="shared" si="3"/>
        <v>3892</v>
      </c>
      <c r="G38" s="316">
        <f>'Base Enrollments'!E38</f>
        <v>4019.84</v>
      </c>
      <c r="H38" s="316">
        <f>'Base Enrollments'!I38</f>
        <v>3874.1512367</v>
      </c>
      <c r="I38" s="316">
        <f>'Base Enrollments'!M38</f>
        <v>3813.0453033333001</v>
      </c>
      <c r="J38" s="315">
        <f t="shared" si="0"/>
        <v>3902</v>
      </c>
      <c r="K38" s="314">
        <f t="shared" si="4"/>
        <v>0</v>
      </c>
      <c r="L38" s="314">
        <f t="shared" si="5"/>
        <v>10</v>
      </c>
      <c r="M38" s="46">
        <f t="shared" si="1"/>
        <v>1.4507471347744089E-3</v>
      </c>
      <c r="N38" s="314">
        <f t="shared" si="2"/>
        <v>3</v>
      </c>
      <c r="O38" s="314">
        <f t="shared" si="6"/>
        <v>3895</v>
      </c>
      <c r="P38" s="470">
        <f t="shared" si="7"/>
        <v>3901</v>
      </c>
      <c r="Q38" s="472"/>
      <c r="R38" s="31"/>
      <c r="S38" s="455"/>
      <c r="T38" s="455"/>
      <c r="U38" s="455"/>
    </row>
    <row r="39" spans="1:21" s="36" customFormat="1" ht="14.25" customHeight="1" thickBot="1">
      <c r="A39" s="303" t="s">
        <v>32</v>
      </c>
      <c r="B39" s="457">
        <v>130977</v>
      </c>
      <c r="C39" s="317">
        <f>SUM(C9:C38)</f>
        <v>130977</v>
      </c>
      <c r="D39" s="317">
        <f>SUM(D9:D38)</f>
        <v>130980</v>
      </c>
      <c r="E39" s="317">
        <f>SUM(E9:E38)</f>
        <v>130977</v>
      </c>
      <c r="F39" s="318">
        <f>SUM(F9:F38)</f>
        <v>130976</v>
      </c>
      <c r="G39" s="319">
        <f>'Base Enrollments'!E39</f>
        <v>138588.94</v>
      </c>
      <c r="H39" s="319">
        <f>'Base Enrollments'!I39</f>
        <v>135380.9681267</v>
      </c>
      <c r="I39" s="319">
        <f>'Base Enrollments'!M39</f>
        <v>131045.87864</v>
      </c>
      <c r="J39" s="318">
        <f t="shared" ref="J39:N39" si="8">SUM(J9:J38)</f>
        <v>135005</v>
      </c>
      <c r="K39" s="317">
        <f t="shared" si="8"/>
        <v>-2288</v>
      </c>
      <c r="L39" s="317">
        <f t="shared" si="8"/>
        <v>6893</v>
      </c>
      <c r="M39" s="304"/>
      <c r="N39" s="317">
        <f t="shared" si="8"/>
        <v>0</v>
      </c>
      <c r="O39" s="317">
        <f t="shared" ref="O39" si="9">SUM(O9:O38)</f>
        <v>130795</v>
      </c>
      <c r="P39" s="471">
        <f>SUM(P9:P38)</f>
        <v>130977</v>
      </c>
      <c r="Q39" s="472"/>
    </row>
    <row r="40" spans="1:21" ht="14.25" customHeight="1" thickTop="1">
      <c r="A40" s="79" t="s">
        <v>116</v>
      </c>
      <c r="B40" s="79"/>
      <c r="C40" s="81"/>
      <c r="D40" s="81"/>
      <c r="E40" s="82"/>
      <c r="F40" s="81"/>
      <c r="G40" s="80"/>
      <c r="H40" s="80"/>
      <c r="I40" s="80"/>
      <c r="J40" s="80"/>
      <c r="K40" s="83"/>
      <c r="L40" s="84"/>
      <c r="M40" s="81"/>
      <c r="N40" s="81"/>
      <c r="O40" s="81"/>
      <c r="P40" s="37"/>
    </row>
    <row r="41" spans="1:21" s="39" customFormat="1" ht="12" customHeight="1">
      <c r="A41" s="34" t="s">
        <v>139</v>
      </c>
      <c r="B41" s="34"/>
      <c r="C41" s="34"/>
      <c r="D41" s="34"/>
      <c r="E41" s="34"/>
      <c r="F41" s="34"/>
      <c r="G41" s="34"/>
      <c r="H41" s="34"/>
      <c r="I41" s="34"/>
      <c r="J41" s="34"/>
      <c r="K41" s="34"/>
      <c r="L41" s="34"/>
      <c r="M41" s="34"/>
      <c r="N41" s="34"/>
      <c r="O41" s="34"/>
    </row>
    <row r="42" spans="1:21" s="38" customFormat="1" ht="12" customHeight="1">
      <c r="A42" s="34"/>
      <c r="B42" s="34"/>
      <c r="C42" s="34"/>
      <c r="D42" s="34"/>
      <c r="E42" s="34"/>
      <c r="F42" s="34"/>
      <c r="G42" s="34"/>
      <c r="H42" s="34"/>
      <c r="I42" s="34"/>
      <c r="J42" s="34"/>
      <c r="K42" s="34"/>
      <c r="L42" s="34"/>
      <c r="M42" s="34"/>
      <c r="N42" s="34"/>
      <c r="O42" s="34"/>
    </row>
    <row r="43" spans="1:21" ht="12" customHeight="1">
      <c r="A43" s="34"/>
      <c r="B43" s="34"/>
      <c r="C43" s="34"/>
      <c r="D43" s="34"/>
      <c r="E43" s="34"/>
      <c r="F43" s="34"/>
      <c r="G43" s="34"/>
      <c r="H43" s="34"/>
      <c r="I43" s="34"/>
      <c r="J43" s="34"/>
      <c r="K43" s="34"/>
      <c r="L43" s="34"/>
      <c r="M43" s="9"/>
      <c r="N43" s="12"/>
      <c r="O43" s="12"/>
    </row>
    <row r="44" spans="1:21">
      <c r="K44" s="41"/>
      <c r="Q44" s="1"/>
    </row>
    <row r="45" spans="1:21">
      <c r="A45" s="43"/>
      <c r="B45" s="43"/>
      <c r="G45" s="43"/>
      <c r="H45" s="43"/>
      <c r="I45" s="43"/>
      <c r="J45" s="43"/>
      <c r="K45" s="12"/>
      <c r="L45" s="10"/>
      <c r="Q45" s="1"/>
    </row>
    <row r="46" spans="1:21">
      <c r="E46" s="37"/>
      <c r="K46" s="10"/>
      <c r="L46" s="41"/>
      <c r="Q46" s="1"/>
    </row>
    <row r="47" spans="1:21">
      <c r="E47" s="37"/>
      <c r="K47" s="44"/>
      <c r="Q47" s="1"/>
    </row>
    <row r="48" spans="1:21">
      <c r="E48" s="37"/>
      <c r="K48" s="9"/>
      <c r="Q48" s="1"/>
    </row>
    <row r="49" spans="1:17">
      <c r="K49" s="8"/>
      <c r="Q49" s="1"/>
    </row>
    <row r="50" spans="1:17">
      <c r="Q50" s="1"/>
    </row>
    <row r="51" spans="1:17">
      <c r="Q51" s="1"/>
    </row>
    <row r="52" spans="1:17" s="1" customFormat="1">
      <c r="A52" s="37"/>
      <c r="B52" s="37"/>
      <c r="C52" s="40"/>
      <c r="D52" s="40"/>
      <c r="F52" s="37"/>
      <c r="G52" s="37"/>
      <c r="H52" s="37"/>
      <c r="I52" s="37"/>
      <c r="J52" s="37"/>
      <c r="K52" s="37"/>
      <c r="L52" s="37"/>
      <c r="M52" s="37"/>
      <c r="N52" s="37"/>
      <c r="O52" s="37"/>
      <c r="P52" s="42"/>
    </row>
    <row r="53" spans="1:17" s="1" customFormat="1">
      <c r="A53" s="37"/>
      <c r="B53" s="37"/>
      <c r="C53" s="40"/>
      <c r="D53" s="40"/>
      <c r="F53" s="37"/>
      <c r="G53" s="37"/>
      <c r="H53" s="37"/>
      <c r="I53" s="37"/>
      <c r="J53" s="37"/>
      <c r="K53" s="37"/>
      <c r="L53" s="37"/>
      <c r="M53" s="37"/>
      <c r="N53" s="37"/>
      <c r="O53" s="37"/>
      <c r="P53" s="42"/>
    </row>
    <row r="54" spans="1:17" s="1" customFormat="1">
      <c r="A54" s="37"/>
      <c r="B54" s="37"/>
      <c r="C54" s="40"/>
      <c r="D54" s="40"/>
      <c r="F54" s="37"/>
      <c r="G54" s="37"/>
      <c r="H54" s="37"/>
      <c r="I54" s="37"/>
      <c r="J54" s="37"/>
      <c r="K54" s="37"/>
      <c r="L54" s="37"/>
      <c r="M54" s="37"/>
      <c r="N54" s="37"/>
      <c r="O54" s="37"/>
      <c r="P54" s="42"/>
    </row>
    <row r="55" spans="1:17" s="1" customFormat="1">
      <c r="A55" s="37"/>
      <c r="B55" s="37"/>
      <c r="C55" s="40"/>
      <c r="D55" s="40"/>
      <c r="F55" s="37"/>
      <c r="G55" s="37"/>
      <c r="H55" s="37"/>
      <c r="I55" s="37"/>
      <c r="J55" s="37"/>
      <c r="K55" s="37"/>
      <c r="L55" s="37"/>
      <c r="M55" s="37"/>
      <c r="N55" s="37"/>
      <c r="O55" s="37"/>
      <c r="P55" s="42"/>
    </row>
    <row r="56" spans="1:17" s="1" customFormat="1">
      <c r="A56" s="37"/>
      <c r="B56" s="37"/>
      <c r="C56" s="40"/>
      <c r="D56" s="40"/>
      <c r="F56" s="37"/>
      <c r="G56" s="37"/>
      <c r="H56" s="37"/>
      <c r="I56" s="37"/>
      <c r="J56" s="37"/>
      <c r="K56" s="37"/>
      <c r="L56" s="37"/>
      <c r="M56" s="37"/>
      <c r="N56" s="37"/>
      <c r="O56" s="37"/>
      <c r="P56" s="42"/>
    </row>
    <row r="57" spans="1:17" s="1" customFormat="1">
      <c r="A57" s="37"/>
      <c r="B57" s="37"/>
      <c r="C57" s="40"/>
      <c r="D57" s="40"/>
      <c r="F57" s="37"/>
      <c r="G57" s="37"/>
      <c r="H57" s="37"/>
      <c r="I57" s="37"/>
      <c r="J57" s="37"/>
      <c r="K57" s="37"/>
      <c r="L57" s="37"/>
      <c r="M57" s="37"/>
      <c r="N57" s="37"/>
      <c r="O57" s="37"/>
      <c r="P57" s="42"/>
    </row>
    <row r="58" spans="1:17" s="1" customFormat="1">
      <c r="A58" s="37"/>
      <c r="B58" s="37"/>
      <c r="C58" s="40"/>
      <c r="D58" s="40"/>
      <c r="F58" s="37"/>
      <c r="G58" s="37"/>
      <c r="H58" s="37"/>
      <c r="I58" s="37"/>
      <c r="J58" s="37"/>
      <c r="K58" s="37"/>
      <c r="L58" s="37"/>
      <c r="M58" s="37"/>
      <c r="N58" s="37"/>
      <c r="O58" s="37"/>
      <c r="P58" s="42"/>
    </row>
    <row r="59" spans="1:17" s="1" customFormat="1">
      <c r="A59" s="37"/>
      <c r="B59" s="37"/>
      <c r="C59" s="40"/>
      <c r="D59" s="40"/>
      <c r="F59" s="37"/>
      <c r="G59" s="37"/>
      <c r="H59" s="37"/>
      <c r="I59" s="37"/>
      <c r="J59" s="37"/>
      <c r="K59" s="37"/>
      <c r="L59" s="37"/>
      <c r="M59" s="37"/>
      <c r="N59" s="37"/>
      <c r="O59" s="37"/>
      <c r="P59" s="42"/>
    </row>
    <row r="60" spans="1:17" s="1" customFormat="1">
      <c r="A60" s="37"/>
      <c r="B60" s="37"/>
      <c r="C60" s="40"/>
      <c r="D60" s="40"/>
      <c r="F60" s="37"/>
      <c r="G60" s="37"/>
      <c r="H60" s="37"/>
      <c r="I60" s="37"/>
      <c r="J60" s="37"/>
      <c r="K60" s="37"/>
      <c r="L60" s="37"/>
      <c r="M60" s="37"/>
      <c r="N60" s="37"/>
      <c r="O60" s="37"/>
      <c r="P60" s="42"/>
    </row>
    <row r="61" spans="1:17" s="1" customFormat="1">
      <c r="A61" s="37"/>
      <c r="B61" s="37"/>
      <c r="C61" s="40"/>
      <c r="D61" s="40"/>
      <c r="F61" s="37"/>
      <c r="G61" s="37"/>
      <c r="H61" s="37"/>
      <c r="I61" s="37"/>
      <c r="J61" s="37"/>
      <c r="K61" s="37"/>
      <c r="L61" s="37"/>
      <c r="M61" s="37"/>
      <c r="N61" s="37"/>
      <c r="O61" s="37"/>
      <c r="P61" s="42"/>
    </row>
    <row r="62" spans="1:17" s="1" customFormat="1">
      <c r="A62" s="37"/>
      <c r="B62" s="37"/>
      <c r="C62" s="40"/>
      <c r="D62" s="40"/>
      <c r="F62" s="37"/>
      <c r="G62" s="37"/>
      <c r="H62" s="37"/>
      <c r="I62" s="37"/>
      <c r="J62" s="37"/>
      <c r="K62" s="37"/>
      <c r="L62" s="37"/>
      <c r="M62" s="37"/>
      <c r="N62" s="37"/>
      <c r="O62" s="37"/>
      <c r="P62" s="42"/>
    </row>
    <row r="63" spans="1:17" s="1" customFormat="1">
      <c r="A63" s="37"/>
      <c r="B63" s="37"/>
      <c r="C63" s="40"/>
      <c r="D63" s="40"/>
      <c r="F63" s="37"/>
      <c r="G63" s="37"/>
      <c r="H63" s="37"/>
      <c r="I63" s="37"/>
      <c r="J63" s="37"/>
      <c r="K63" s="37"/>
      <c r="L63" s="37"/>
      <c r="M63" s="37"/>
      <c r="N63" s="37"/>
      <c r="O63" s="37"/>
      <c r="P63" s="42"/>
    </row>
    <row r="64" spans="1:17" s="1" customFormat="1">
      <c r="A64" s="37"/>
      <c r="B64" s="37"/>
      <c r="C64" s="40"/>
      <c r="D64" s="40"/>
      <c r="F64" s="37"/>
      <c r="G64" s="37"/>
      <c r="H64" s="37"/>
      <c r="I64" s="37"/>
      <c r="J64" s="37"/>
      <c r="K64" s="37"/>
      <c r="L64" s="37"/>
      <c r="M64" s="37"/>
      <c r="N64" s="37"/>
      <c r="O64" s="37"/>
      <c r="P64" s="42"/>
    </row>
    <row r="65" spans="1:17" s="1" customFormat="1">
      <c r="A65" s="37"/>
      <c r="B65" s="37"/>
      <c r="C65" s="40"/>
      <c r="D65" s="40"/>
      <c r="F65" s="37"/>
      <c r="G65" s="37"/>
      <c r="H65" s="37"/>
      <c r="I65" s="37"/>
      <c r="J65" s="37"/>
      <c r="K65" s="37"/>
      <c r="L65" s="37"/>
      <c r="M65" s="37"/>
      <c r="N65" s="37"/>
      <c r="O65" s="37"/>
      <c r="P65" s="42"/>
      <c r="Q65" s="37"/>
    </row>
    <row r="66" spans="1:17" s="1" customFormat="1">
      <c r="A66" s="37"/>
      <c r="B66" s="37"/>
      <c r="C66" s="40"/>
      <c r="D66" s="40"/>
      <c r="F66" s="37"/>
      <c r="G66" s="37"/>
      <c r="H66" s="37"/>
      <c r="I66" s="37"/>
      <c r="J66" s="37"/>
      <c r="K66" s="37"/>
      <c r="L66" s="37"/>
      <c r="M66" s="37"/>
      <c r="N66" s="37"/>
      <c r="O66" s="37"/>
      <c r="P66" s="42"/>
      <c r="Q66" s="37"/>
    </row>
    <row r="67" spans="1:17" s="1" customFormat="1">
      <c r="A67" s="37"/>
      <c r="B67" s="37"/>
      <c r="C67" s="40"/>
      <c r="D67" s="40"/>
      <c r="F67" s="37"/>
      <c r="G67" s="37"/>
      <c r="H67" s="37"/>
      <c r="I67" s="37"/>
      <c r="J67" s="37"/>
      <c r="K67" s="37"/>
      <c r="L67" s="37"/>
      <c r="M67" s="37"/>
      <c r="N67" s="37"/>
      <c r="O67" s="37"/>
      <c r="P67" s="42"/>
      <c r="Q67" s="37"/>
    </row>
    <row r="68" spans="1:17" s="1" customFormat="1">
      <c r="A68" s="37"/>
      <c r="B68" s="37"/>
      <c r="C68" s="40"/>
      <c r="D68" s="40"/>
      <c r="F68" s="37"/>
      <c r="G68" s="37"/>
      <c r="H68" s="37"/>
      <c r="I68" s="37"/>
      <c r="J68" s="37"/>
      <c r="K68" s="37"/>
      <c r="L68" s="37"/>
      <c r="M68" s="37"/>
      <c r="N68" s="37"/>
      <c r="O68" s="37"/>
      <c r="P68" s="42"/>
      <c r="Q68" s="37"/>
    </row>
    <row r="69" spans="1:17" s="1" customFormat="1">
      <c r="A69" s="37"/>
      <c r="B69" s="37"/>
      <c r="C69" s="40"/>
      <c r="D69" s="40"/>
      <c r="F69" s="37"/>
      <c r="G69" s="37"/>
      <c r="H69" s="37"/>
      <c r="I69" s="37"/>
      <c r="J69" s="37"/>
      <c r="K69" s="37"/>
      <c r="L69" s="37"/>
      <c r="M69" s="37"/>
      <c r="N69" s="37"/>
      <c r="O69" s="37"/>
      <c r="P69" s="42"/>
      <c r="Q69" s="37"/>
    </row>
    <row r="70" spans="1:17" s="1" customFormat="1">
      <c r="A70" s="37"/>
      <c r="B70" s="37"/>
      <c r="C70" s="40"/>
      <c r="D70" s="40"/>
      <c r="F70" s="37"/>
      <c r="G70" s="37"/>
      <c r="H70" s="37"/>
      <c r="I70" s="37"/>
      <c r="J70" s="37"/>
      <c r="K70" s="37"/>
      <c r="L70" s="37"/>
      <c r="M70" s="37"/>
      <c r="N70" s="37"/>
      <c r="O70" s="37"/>
      <c r="P70" s="42"/>
      <c r="Q70" s="37"/>
    </row>
    <row r="71" spans="1:17" s="1" customFormat="1">
      <c r="A71" s="37"/>
      <c r="B71" s="37"/>
      <c r="C71" s="40"/>
      <c r="D71" s="40"/>
      <c r="F71" s="37"/>
      <c r="G71" s="37"/>
      <c r="H71" s="37"/>
      <c r="I71" s="37"/>
      <c r="J71" s="37"/>
      <c r="K71" s="37"/>
      <c r="L71" s="37"/>
      <c r="M71" s="37"/>
      <c r="N71" s="37"/>
      <c r="O71" s="37"/>
      <c r="P71" s="42"/>
      <c r="Q71" s="37"/>
    </row>
    <row r="72" spans="1:17" s="1" customFormat="1">
      <c r="A72" s="37"/>
      <c r="B72" s="37"/>
      <c r="C72" s="40"/>
      <c r="D72" s="40"/>
      <c r="F72" s="37"/>
      <c r="G72" s="37"/>
      <c r="H72" s="37"/>
      <c r="I72" s="37"/>
      <c r="J72" s="37"/>
      <c r="K72" s="37"/>
      <c r="L72" s="37"/>
      <c r="M72" s="37"/>
      <c r="N72" s="37"/>
      <c r="O72" s="37"/>
      <c r="P72" s="42"/>
      <c r="Q72" s="37"/>
    </row>
    <row r="73" spans="1:17" s="1" customFormat="1">
      <c r="A73" s="37"/>
      <c r="B73" s="37"/>
      <c r="C73" s="40"/>
      <c r="D73" s="40"/>
      <c r="F73" s="37"/>
      <c r="G73" s="37"/>
      <c r="H73" s="37"/>
      <c r="I73" s="37"/>
      <c r="J73" s="37"/>
      <c r="K73" s="37"/>
      <c r="L73" s="37"/>
      <c r="M73" s="37"/>
      <c r="N73" s="37"/>
      <c r="O73" s="37"/>
      <c r="P73" s="42"/>
      <c r="Q73" s="37"/>
    </row>
    <row r="74" spans="1:17" s="1" customFormat="1">
      <c r="A74" s="37"/>
      <c r="B74" s="37"/>
      <c r="C74" s="40"/>
      <c r="D74" s="40"/>
      <c r="F74" s="37"/>
      <c r="G74" s="37"/>
      <c r="H74" s="37"/>
      <c r="I74" s="37"/>
      <c r="J74" s="37"/>
      <c r="K74" s="37"/>
      <c r="L74" s="37"/>
      <c r="M74" s="37"/>
      <c r="N74" s="37"/>
      <c r="O74" s="37"/>
      <c r="P74" s="42"/>
      <c r="Q74" s="37"/>
    </row>
    <row r="75" spans="1:17" s="1" customFormat="1">
      <c r="A75" s="37"/>
      <c r="B75" s="37"/>
      <c r="C75" s="40"/>
      <c r="D75" s="40"/>
      <c r="F75" s="37"/>
      <c r="G75" s="37"/>
      <c r="H75" s="37"/>
      <c r="I75" s="37"/>
      <c r="J75" s="37"/>
      <c r="K75" s="37"/>
      <c r="L75" s="37"/>
      <c r="M75" s="37"/>
      <c r="N75" s="37"/>
      <c r="O75" s="37"/>
      <c r="P75" s="42"/>
      <c r="Q75" s="37"/>
    </row>
    <row r="76" spans="1:17" s="1" customFormat="1">
      <c r="A76" s="37"/>
      <c r="B76" s="37"/>
      <c r="C76" s="40"/>
      <c r="D76" s="40"/>
      <c r="F76" s="37"/>
      <c r="G76" s="37"/>
      <c r="H76" s="37"/>
      <c r="I76" s="37"/>
      <c r="J76" s="37"/>
      <c r="K76" s="37"/>
      <c r="L76" s="37"/>
      <c r="M76" s="37"/>
      <c r="N76" s="37"/>
      <c r="O76" s="37"/>
      <c r="P76" s="42"/>
      <c r="Q76" s="37"/>
    </row>
    <row r="77" spans="1:17" s="1" customFormat="1">
      <c r="A77" s="37"/>
      <c r="B77" s="37"/>
      <c r="C77" s="40"/>
      <c r="D77" s="40"/>
      <c r="F77" s="37"/>
      <c r="G77" s="37"/>
      <c r="H77" s="37"/>
      <c r="I77" s="37"/>
      <c r="J77" s="37"/>
      <c r="K77" s="37"/>
      <c r="L77" s="37"/>
      <c r="M77" s="37"/>
      <c r="N77" s="37"/>
      <c r="O77" s="37"/>
      <c r="P77" s="42"/>
      <c r="Q77" s="37"/>
    </row>
    <row r="78" spans="1:17" s="1" customFormat="1">
      <c r="A78" s="37"/>
      <c r="B78" s="37"/>
      <c r="C78" s="40"/>
      <c r="D78" s="40"/>
      <c r="F78" s="37"/>
      <c r="G78" s="37"/>
      <c r="H78" s="37"/>
      <c r="I78" s="37"/>
      <c r="J78" s="37"/>
      <c r="K78" s="37"/>
      <c r="L78" s="37"/>
      <c r="M78" s="37"/>
      <c r="N78" s="37"/>
      <c r="O78" s="37"/>
      <c r="P78" s="42"/>
      <c r="Q78" s="37"/>
    </row>
    <row r="79" spans="1:17" s="1" customFormat="1">
      <c r="A79" s="37"/>
      <c r="B79" s="37"/>
      <c r="C79" s="40"/>
      <c r="D79" s="40"/>
      <c r="F79" s="37"/>
      <c r="G79" s="37"/>
      <c r="H79" s="37"/>
      <c r="I79" s="37"/>
      <c r="J79" s="37"/>
      <c r="K79" s="37"/>
      <c r="L79" s="37"/>
      <c r="M79" s="37"/>
      <c r="N79" s="37"/>
      <c r="O79" s="37"/>
      <c r="P79" s="42"/>
      <c r="Q79" s="37"/>
    </row>
    <row r="80" spans="1:17" s="1" customFormat="1">
      <c r="A80" s="37"/>
      <c r="B80" s="37"/>
      <c r="C80" s="40"/>
      <c r="D80" s="40"/>
      <c r="F80" s="37"/>
      <c r="G80" s="37"/>
      <c r="H80" s="37"/>
      <c r="I80" s="37"/>
      <c r="J80" s="37"/>
      <c r="K80" s="37"/>
      <c r="L80" s="37"/>
      <c r="M80" s="37"/>
      <c r="N80" s="37"/>
      <c r="O80" s="37"/>
      <c r="P80" s="42"/>
      <c r="Q80" s="37"/>
    </row>
    <row r="81" spans="1:17" s="1" customFormat="1">
      <c r="A81" s="37"/>
      <c r="B81" s="37"/>
      <c r="C81" s="40"/>
      <c r="D81" s="40"/>
      <c r="F81" s="37"/>
      <c r="G81" s="37"/>
      <c r="H81" s="37"/>
      <c r="I81" s="37"/>
      <c r="J81" s="37"/>
      <c r="K81" s="37"/>
      <c r="L81" s="37"/>
      <c r="M81" s="37"/>
      <c r="N81" s="37"/>
      <c r="O81" s="37"/>
      <c r="P81" s="42"/>
      <c r="Q81" s="37"/>
    </row>
  </sheetData>
  <pageMargins left="0.7" right="0.7" top="0.75" bottom="0.75" header="0.3" footer="0.3"/>
  <pageSetup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Total Allocation</vt:lpstr>
      <vt:lpstr>Aero 1000</vt:lpstr>
      <vt:lpstr>Aero Appr</vt:lpstr>
      <vt:lpstr>HEET</vt:lpstr>
      <vt:lpstr>U Contr</vt:lpstr>
      <vt:lpstr>WRT</vt:lpstr>
      <vt:lpstr>Excl Int'l</vt:lpstr>
      <vt:lpstr>Base Enrollments</vt:lpstr>
      <vt:lpstr>DEAB 16-17</vt:lpstr>
      <vt:lpstr>Weighted by Qtr</vt:lpstr>
      <vt:lpstr>Weighted by Cat.</vt:lpstr>
      <vt:lpstr>Data</vt:lpstr>
      <vt:lpstr>Fall Qtr. Est.</vt:lpstr>
      <vt:lpstr>Fall-Off Rates</vt:lpstr>
      <vt:lpstr>'Aero 1000'!Print_Area</vt:lpstr>
      <vt:lpstr>'Aero Appr'!Print_Area</vt:lpstr>
      <vt:lpstr>'Base Enrollments'!Print_Area</vt:lpstr>
      <vt:lpstr>'DEAB 16-17'!Print_Area</vt:lpstr>
      <vt:lpstr>'Excl Int''l'!Print_Area</vt:lpstr>
      <vt:lpstr>'Fall-Off Rates'!Print_Area</vt:lpstr>
      <vt:lpstr>HEET!Print_Area</vt:lpstr>
      <vt:lpstr>'Total Allocation'!Print_Area</vt:lpstr>
      <vt:lpstr>'U Contr'!Print_Area</vt:lpstr>
      <vt:lpstr>'Weighted by Cat.'!Print_Area</vt:lpstr>
      <vt:lpstr>'Weighted by Qtr'!Print_Area</vt:lpstr>
      <vt:lpstr>WRT!Print_Area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Knies</dc:creator>
  <cp:lastModifiedBy>Devin DuPree</cp:lastModifiedBy>
  <cp:lastPrinted>2016-12-05T20:38:24Z</cp:lastPrinted>
  <dcterms:created xsi:type="dcterms:W3CDTF">2009-01-05T22:08:54Z</dcterms:created>
  <dcterms:modified xsi:type="dcterms:W3CDTF">2017-02-08T20:14:56Z</dcterms:modified>
</cp:coreProperties>
</file>